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ENBI\Documents\"/>
    </mc:Choice>
  </mc:AlternateContent>
  <xr:revisionPtr revIDLastSave="0" documentId="13_ncr:1_{0C278C78-948E-43AB-98A2-86BADB5FE91F}" xr6:coauthVersionLast="43" xr6:coauthVersionMax="43" xr10:uidLastSave="{00000000-0000-0000-0000-000000000000}"/>
  <bookViews>
    <workbookView xWindow="-108" yWindow="-108" windowWidth="23256" windowHeight="12576" xr2:uid="{B12F6FCE-4F9F-4D1F-8F40-CDC20B0DD016}"/>
  </bookViews>
  <sheets>
    <sheet name="form" sheetId="1" r:id="rId1"/>
    <sheet name="hitung yield" sheetId="2" r:id="rId2"/>
    <sheet name="goal see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2" l="1"/>
  <c r="I15" i="2"/>
  <c r="O32" i="1"/>
  <c r="O29" i="1"/>
  <c r="O31" i="1" s="1"/>
  <c r="O26" i="1"/>
  <c r="D20" i="1"/>
  <c r="I147" i="2" l="1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C4" i="2"/>
  <c r="C9" i="2" l="1"/>
  <c r="L14" i="2" s="1"/>
  <c r="M14" i="2"/>
  <c r="J15" i="2" l="1"/>
  <c r="K15" i="2" s="1"/>
  <c r="M15" i="2" s="1"/>
  <c r="L15" i="2" l="1"/>
  <c r="N15" i="2"/>
  <c r="J16" i="2"/>
  <c r="K16" i="2" s="1"/>
  <c r="L16" i="2" l="1"/>
  <c r="M16" i="2"/>
  <c r="J17" i="2" l="1"/>
  <c r="K17" i="2" s="1"/>
  <c r="L17" i="2" s="1"/>
  <c r="N16" i="2"/>
  <c r="M17" i="2" l="1"/>
  <c r="N17" i="2" s="1"/>
  <c r="J18" i="2" l="1"/>
  <c r="K18" i="2" s="1"/>
  <c r="M18" i="2" l="1"/>
  <c r="L18" i="2"/>
  <c r="J19" i="2" l="1"/>
  <c r="K19" i="2" s="1"/>
  <c r="N18" i="2"/>
  <c r="M19" i="2" l="1"/>
  <c r="L19" i="2"/>
  <c r="J20" i="2" l="1"/>
  <c r="K20" i="2" s="1"/>
  <c r="L20" i="2" s="1"/>
  <c r="N19" i="2"/>
  <c r="M20" i="2" l="1"/>
  <c r="J21" i="2" s="1"/>
  <c r="K21" i="2" s="1"/>
  <c r="L21" i="2" l="1"/>
  <c r="M21" i="2"/>
  <c r="J22" i="2" s="1"/>
  <c r="K22" i="2" s="1"/>
  <c r="N20" i="2"/>
  <c r="N21" i="2" l="1"/>
  <c r="L22" i="2"/>
  <c r="M22" i="2"/>
  <c r="N22" i="2" l="1"/>
  <c r="J23" i="2"/>
  <c r="K23" i="2" s="1"/>
  <c r="L23" i="2" l="1"/>
  <c r="M23" i="2"/>
  <c r="N23" i="2" l="1"/>
  <c r="J24" i="2"/>
  <c r="K24" i="2" s="1"/>
  <c r="L24" i="2" l="1"/>
  <c r="M24" i="2"/>
  <c r="N24" i="2" l="1"/>
  <c r="J25" i="2"/>
  <c r="K25" i="2" s="1"/>
  <c r="L25" i="2" l="1"/>
  <c r="M25" i="2"/>
  <c r="J26" i="2" l="1"/>
  <c r="K26" i="2" s="1"/>
  <c r="M26" i="2" s="1"/>
  <c r="N25" i="2"/>
  <c r="J27" i="2" l="1"/>
  <c r="K27" i="2" s="1"/>
  <c r="M27" i="2" s="1"/>
  <c r="N26" i="2"/>
  <c r="L26" i="2"/>
  <c r="L27" i="2" l="1"/>
  <c r="J28" i="2"/>
  <c r="K28" i="2" s="1"/>
  <c r="N27" i="2"/>
  <c r="L28" i="2" l="1"/>
  <c r="M28" i="2"/>
  <c r="N28" i="2" s="1"/>
  <c r="J29" i="2" l="1"/>
  <c r="K29" i="2" s="1"/>
  <c r="L29" i="2" s="1"/>
  <c r="M29" i="2" l="1"/>
  <c r="J30" i="2" s="1"/>
  <c r="K30" i="2" s="1"/>
  <c r="L30" i="2" s="1"/>
  <c r="N29" i="2" l="1"/>
  <c r="M30" i="2"/>
  <c r="N30" i="2" l="1"/>
  <c r="J31" i="2"/>
  <c r="K31" i="2" s="1"/>
  <c r="L31" i="2" s="1"/>
  <c r="M31" i="2" l="1"/>
  <c r="N31" i="2" l="1"/>
  <c r="J32" i="2"/>
  <c r="K32" i="2" s="1"/>
  <c r="M32" i="2" l="1"/>
  <c r="L32" i="2"/>
  <c r="N32" i="2" l="1"/>
  <c r="J33" i="2"/>
  <c r="K33" i="2" s="1"/>
  <c r="L33" i="2" s="1"/>
  <c r="M33" i="2" l="1"/>
  <c r="J34" i="2" l="1"/>
  <c r="K34" i="2" s="1"/>
  <c r="L34" i="2" s="1"/>
  <c r="N33" i="2"/>
  <c r="M34" i="2" l="1"/>
  <c r="N34" i="2" s="1"/>
  <c r="J35" i="2" l="1"/>
  <c r="K35" i="2" s="1"/>
  <c r="L35" i="2" s="1"/>
  <c r="M35" i="2" l="1"/>
  <c r="N35" i="2" s="1"/>
  <c r="J36" i="2" l="1"/>
  <c r="K36" i="2" s="1"/>
  <c r="L36" i="2" s="1"/>
  <c r="M36" i="2" l="1"/>
  <c r="J37" i="2" s="1"/>
  <c r="K37" i="2" s="1"/>
  <c r="L37" i="2" s="1"/>
  <c r="M37" i="2" l="1"/>
  <c r="J38" i="2" s="1"/>
  <c r="K38" i="2" s="1"/>
  <c r="L38" i="2" s="1"/>
  <c r="N36" i="2"/>
  <c r="N37" i="2" l="1"/>
  <c r="M38" i="2"/>
  <c r="J39" i="2" l="1"/>
  <c r="K39" i="2" s="1"/>
  <c r="N38" i="2"/>
  <c r="L39" i="2" l="1"/>
  <c r="M39" i="2"/>
  <c r="J40" i="2" l="1"/>
  <c r="K40" i="2" s="1"/>
  <c r="N39" i="2"/>
  <c r="L40" i="2" l="1"/>
  <c r="M40" i="2"/>
  <c r="J41" i="2" l="1"/>
  <c r="K41" i="2" s="1"/>
  <c r="M41" i="2" s="1"/>
  <c r="N40" i="2"/>
  <c r="L41" i="2" l="1"/>
  <c r="N41" i="2"/>
  <c r="J42" i="2"/>
  <c r="K42" i="2" s="1"/>
  <c r="M42" i="2" s="1"/>
  <c r="L42" i="2" l="1"/>
  <c r="N42" i="2"/>
  <c r="J43" i="2"/>
  <c r="K43" i="2" s="1"/>
  <c r="L43" i="2" l="1"/>
  <c r="M43" i="2"/>
  <c r="N43" i="2" l="1"/>
  <c r="J44" i="2"/>
  <c r="K44" i="2" s="1"/>
  <c r="L44" i="2" l="1"/>
  <c r="M44" i="2"/>
  <c r="N44" i="2" l="1"/>
  <c r="J45" i="2"/>
  <c r="K45" i="2" s="1"/>
  <c r="L45" i="2" l="1"/>
  <c r="M45" i="2"/>
  <c r="N45" i="2" l="1"/>
  <c r="J46" i="2"/>
  <c r="K46" i="2" s="1"/>
  <c r="L46" i="2" s="1"/>
  <c r="M46" i="2" l="1"/>
  <c r="J47" i="2" l="1"/>
  <c r="K47" i="2" s="1"/>
  <c r="L47" i="2" s="1"/>
  <c r="N46" i="2"/>
  <c r="M47" i="2" l="1"/>
  <c r="J48" i="2" s="1"/>
  <c r="K48" i="2" s="1"/>
  <c r="L48" i="2" s="1"/>
  <c r="N47" i="2" l="1"/>
  <c r="M48" i="2"/>
  <c r="J49" i="2" l="1"/>
  <c r="K49" i="2" s="1"/>
  <c r="L49" i="2" s="1"/>
  <c r="N48" i="2"/>
  <c r="M49" i="2" l="1"/>
  <c r="J50" i="2" l="1"/>
  <c r="K50" i="2" s="1"/>
  <c r="N49" i="2"/>
  <c r="M50" i="2" l="1"/>
  <c r="L50" i="2"/>
  <c r="J51" i="2" l="1"/>
  <c r="K51" i="2" s="1"/>
  <c r="N50" i="2"/>
  <c r="M51" i="2" l="1"/>
  <c r="L51" i="2"/>
  <c r="N51" i="2" l="1"/>
  <c r="J52" i="2"/>
  <c r="K52" i="2" s="1"/>
  <c r="M52" i="2" s="1"/>
  <c r="L52" i="2" l="1"/>
  <c r="J53" i="2"/>
  <c r="K53" i="2" s="1"/>
  <c r="M53" i="2" s="1"/>
  <c r="N52" i="2"/>
  <c r="L53" i="2" l="1"/>
  <c r="N53" i="2"/>
  <c r="J54" i="2"/>
  <c r="K54" i="2" s="1"/>
  <c r="M54" i="2" s="1"/>
  <c r="J55" i="2" l="1"/>
  <c r="K55" i="2" s="1"/>
  <c r="M55" i="2" s="1"/>
  <c r="N54" i="2"/>
  <c r="L54" i="2"/>
  <c r="L55" i="2" l="1"/>
  <c r="J56" i="2"/>
  <c r="K56" i="2" s="1"/>
  <c r="N55" i="2"/>
  <c r="L56" i="2" l="1"/>
  <c r="M56" i="2"/>
  <c r="J57" i="2" l="1"/>
  <c r="K57" i="2" s="1"/>
  <c r="N56" i="2"/>
  <c r="L57" i="2" l="1"/>
  <c r="M57" i="2"/>
  <c r="J58" i="2" l="1"/>
  <c r="K58" i="2" s="1"/>
  <c r="L58" i="2" s="1"/>
  <c r="N57" i="2"/>
  <c r="M58" i="2" l="1"/>
  <c r="J59" i="2" s="1"/>
  <c r="K59" i="2" s="1"/>
  <c r="L59" i="2" s="1"/>
  <c r="N58" i="2" l="1"/>
  <c r="M59" i="2"/>
  <c r="N59" i="2" s="1"/>
  <c r="J60" i="2" l="1"/>
  <c r="K60" i="2" s="1"/>
  <c r="L60" i="2" s="1"/>
  <c r="M60" i="2" l="1"/>
  <c r="N60" i="2" s="1"/>
  <c r="J61" i="2" l="1"/>
  <c r="K61" i="2" s="1"/>
  <c r="L61" i="2" s="1"/>
  <c r="M61" i="2" l="1"/>
  <c r="J62" i="2" l="1"/>
  <c r="K62" i="2" s="1"/>
  <c r="N61" i="2"/>
  <c r="L62" i="2" l="1"/>
  <c r="M62" i="2"/>
  <c r="J63" i="2" l="1"/>
  <c r="K63" i="2" s="1"/>
  <c r="M63" i="2" s="1"/>
  <c r="N62" i="2"/>
  <c r="J64" i="2" l="1"/>
  <c r="K64" i="2" s="1"/>
  <c r="M64" i="2" s="1"/>
  <c r="N63" i="2"/>
  <c r="L63" i="2"/>
  <c r="L64" i="2" l="1"/>
  <c r="J65" i="2"/>
  <c r="K65" i="2" s="1"/>
  <c r="N64" i="2"/>
  <c r="L65" i="2" l="1"/>
  <c r="M65" i="2"/>
  <c r="N65" i="2" s="1"/>
  <c r="J66" i="2" l="1"/>
  <c r="K66" i="2" s="1"/>
  <c r="L66" i="2" s="1"/>
  <c r="M66" i="2" l="1"/>
  <c r="J67" i="2" s="1"/>
  <c r="K67" i="2" s="1"/>
  <c r="L67" i="2" s="1"/>
  <c r="M67" i="2" l="1"/>
  <c r="N67" i="2" s="1"/>
  <c r="N66" i="2"/>
  <c r="J68" i="2" l="1"/>
  <c r="K68" i="2" s="1"/>
  <c r="L68" i="2" s="1"/>
  <c r="M68" i="2" l="1"/>
  <c r="N68" i="2" s="1"/>
  <c r="J69" i="2" l="1"/>
  <c r="K69" i="2" s="1"/>
  <c r="L69" i="2" s="1"/>
  <c r="M69" i="2" l="1"/>
  <c r="J70" i="2" s="1"/>
  <c r="K70" i="2" s="1"/>
  <c r="L70" i="2" s="1"/>
  <c r="N69" i="2" l="1"/>
  <c r="M70" i="2"/>
  <c r="N70" i="2" l="1"/>
  <c r="J71" i="2"/>
  <c r="K71" i="2" s="1"/>
  <c r="L71" i="2" s="1"/>
  <c r="M71" i="2" l="1"/>
  <c r="J72" i="2" s="1"/>
  <c r="K72" i="2" s="1"/>
  <c r="N71" i="2" l="1"/>
  <c r="L72" i="2"/>
  <c r="M72" i="2"/>
  <c r="N72" i="2" l="1"/>
  <c r="J73" i="2"/>
  <c r="K73" i="2" s="1"/>
  <c r="L73" i="2" l="1"/>
  <c r="M73" i="2"/>
  <c r="N73" i="2" l="1"/>
  <c r="J74" i="2"/>
  <c r="K74" i="2" s="1"/>
  <c r="L74" i="2" s="1"/>
  <c r="M74" i="2" l="1"/>
  <c r="J75" i="2" s="1"/>
  <c r="K75" i="2" s="1"/>
  <c r="L75" i="2" s="1"/>
  <c r="N74" i="2" l="1"/>
  <c r="M75" i="2"/>
  <c r="J76" i="2" s="1"/>
  <c r="K76" i="2" s="1"/>
  <c r="L76" i="2" s="1"/>
  <c r="N75" i="2" l="1"/>
  <c r="M76" i="2"/>
  <c r="N76" i="2" s="1"/>
  <c r="J77" i="2" l="1"/>
  <c r="K77" i="2" s="1"/>
  <c r="L77" i="2" s="1"/>
  <c r="M77" i="2" l="1"/>
  <c r="N77" i="2" s="1"/>
  <c r="J78" i="2" l="1"/>
  <c r="K78" i="2" s="1"/>
  <c r="L78" i="2" s="1"/>
  <c r="M78" i="2" l="1"/>
  <c r="J79" i="2" s="1"/>
  <c r="K79" i="2" s="1"/>
  <c r="L79" i="2" s="1"/>
  <c r="M79" i="2" l="1"/>
  <c r="N79" i="2" s="1"/>
  <c r="N78" i="2"/>
  <c r="J80" i="2" l="1"/>
  <c r="K80" i="2" s="1"/>
  <c r="L80" i="2" s="1"/>
  <c r="M80" i="2" l="1"/>
  <c r="N80" i="2" s="1"/>
  <c r="J81" i="2" l="1"/>
  <c r="K81" i="2" s="1"/>
  <c r="L81" i="2" s="1"/>
  <c r="M81" i="2" l="1"/>
  <c r="N81" i="2" s="1"/>
  <c r="J82" i="2" l="1"/>
  <c r="K82" i="2" s="1"/>
  <c r="L82" i="2" s="1"/>
  <c r="M82" i="2" l="1"/>
  <c r="N82" i="2" s="1"/>
  <c r="J83" i="2" l="1"/>
  <c r="K83" i="2" s="1"/>
  <c r="M83" i="2" s="1"/>
  <c r="N83" i="2" s="1"/>
  <c r="L83" i="2" l="1"/>
  <c r="J84" i="2"/>
  <c r="K84" i="2" s="1"/>
  <c r="M84" i="2" s="1"/>
  <c r="N84" i="2" s="1"/>
  <c r="L84" i="2" l="1"/>
  <c r="J85" i="2"/>
  <c r="K85" i="2" s="1"/>
  <c r="M85" i="2" s="1"/>
  <c r="J86" i="2" s="1"/>
  <c r="K86" i="2" s="1"/>
  <c r="M86" i="2" s="1"/>
  <c r="J87" i="2" s="1"/>
  <c r="K87" i="2" s="1"/>
  <c r="N85" i="2" l="1"/>
  <c r="L85" i="2"/>
  <c r="L86" i="2" s="1"/>
  <c r="L87" i="2" s="1"/>
  <c r="N86" i="2"/>
  <c r="M87" i="2"/>
  <c r="J88" i="2" s="1"/>
  <c r="K88" i="2" s="1"/>
  <c r="L88" i="2" l="1"/>
  <c r="N87" i="2"/>
  <c r="M88" i="2"/>
  <c r="J89" i="2" s="1"/>
  <c r="K89" i="2" s="1"/>
  <c r="L89" i="2" l="1"/>
  <c r="N88" i="2"/>
  <c r="M89" i="2"/>
  <c r="N89" i="2" l="1"/>
  <c r="J90" i="2"/>
  <c r="K90" i="2" s="1"/>
  <c r="M90" i="2" l="1"/>
  <c r="L90" i="2"/>
  <c r="N90" i="2" l="1"/>
  <c r="J91" i="2"/>
  <c r="K91" i="2" s="1"/>
  <c r="L91" i="2" s="1"/>
  <c r="M91" i="2" l="1"/>
  <c r="N91" i="2" l="1"/>
  <c r="J92" i="2"/>
  <c r="K92" i="2" s="1"/>
  <c r="L92" i="2" s="1"/>
  <c r="M92" i="2" l="1"/>
  <c r="N92" i="2" s="1"/>
  <c r="J93" i="2" l="1"/>
  <c r="K93" i="2" s="1"/>
  <c r="L93" i="2" s="1"/>
  <c r="M93" i="2" l="1"/>
  <c r="N93" i="2" s="1"/>
  <c r="J94" i="2" l="1"/>
  <c r="K94" i="2" s="1"/>
  <c r="L94" i="2" s="1"/>
  <c r="M94" i="2" l="1"/>
  <c r="J95" i="2" s="1"/>
  <c r="K95" i="2" s="1"/>
  <c r="L95" i="2" s="1"/>
  <c r="N94" i="2" l="1"/>
  <c r="M95" i="2"/>
  <c r="J96" i="2" s="1"/>
  <c r="K96" i="2" s="1"/>
  <c r="M96" i="2" s="1"/>
  <c r="N95" i="2" l="1"/>
  <c r="L96" i="2"/>
  <c r="N96" i="2"/>
  <c r="J97" i="2"/>
  <c r="K97" i="2" s="1"/>
  <c r="L97" i="2" l="1"/>
  <c r="M97" i="2"/>
  <c r="J98" i="2" l="1"/>
  <c r="K98" i="2" s="1"/>
  <c r="L98" i="2" s="1"/>
  <c r="N97" i="2"/>
  <c r="M98" i="2" l="1"/>
  <c r="J99" i="2" l="1"/>
  <c r="K99" i="2" s="1"/>
  <c r="L99" i="2" s="1"/>
  <c r="N98" i="2"/>
  <c r="M99" i="2" l="1"/>
  <c r="N99" i="2" s="1"/>
  <c r="J100" i="2" l="1"/>
  <c r="K100" i="2" s="1"/>
  <c r="L100" i="2" s="1"/>
  <c r="M100" i="2" l="1"/>
  <c r="J101" i="2" s="1"/>
  <c r="K101" i="2" s="1"/>
  <c r="L101" i="2" s="1"/>
  <c r="N100" i="2" l="1"/>
  <c r="M101" i="2"/>
  <c r="J102" i="2" s="1"/>
  <c r="K102" i="2" s="1"/>
  <c r="L102" i="2" s="1"/>
  <c r="N101" i="2" l="1"/>
  <c r="M102" i="2"/>
  <c r="N102" i="2" l="1"/>
  <c r="J103" i="2"/>
  <c r="K103" i="2" s="1"/>
  <c r="L103" i="2" s="1"/>
  <c r="M103" i="2" l="1"/>
  <c r="N103" i="2" l="1"/>
  <c r="J104" i="2"/>
  <c r="K104" i="2" s="1"/>
  <c r="M104" i="2" l="1"/>
  <c r="L104" i="2"/>
  <c r="N104" i="2" l="1"/>
  <c r="J105" i="2"/>
  <c r="K105" i="2" s="1"/>
  <c r="L105" i="2" s="1"/>
  <c r="M105" i="2" l="1"/>
  <c r="J106" i="2" l="1"/>
  <c r="K106" i="2" s="1"/>
  <c r="L106" i="2" s="1"/>
  <c r="N105" i="2"/>
  <c r="M106" i="2" l="1"/>
  <c r="N106" i="2" s="1"/>
  <c r="J107" i="2" l="1"/>
  <c r="K107" i="2" s="1"/>
  <c r="L107" i="2" s="1"/>
  <c r="M107" i="2" l="1"/>
  <c r="J108" i="2" s="1"/>
  <c r="K108" i="2" s="1"/>
  <c r="N107" i="2" l="1"/>
  <c r="M108" i="2"/>
  <c r="L108" i="2"/>
  <c r="N108" i="2" l="1"/>
  <c r="J109" i="2"/>
  <c r="K109" i="2" s="1"/>
  <c r="L109" i="2" s="1"/>
  <c r="M109" i="2" l="1"/>
  <c r="J110" i="2" l="1"/>
  <c r="K110" i="2" s="1"/>
  <c r="L110" i="2" s="1"/>
  <c r="N109" i="2"/>
  <c r="M110" i="2" l="1"/>
  <c r="N110" i="2" s="1"/>
  <c r="J111" i="2" l="1"/>
  <c r="K111" i="2" s="1"/>
  <c r="L111" i="2" s="1"/>
  <c r="M111" i="2" l="1"/>
  <c r="J112" i="2" s="1"/>
  <c r="K112" i="2" s="1"/>
  <c r="N111" i="2" l="1"/>
  <c r="M112" i="2"/>
  <c r="L112" i="2"/>
  <c r="J113" i="2" l="1"/>
  <c r="K113" i="2" s="1"/>
  <c r="L113" i="2" s="1"/>
  <c r="N112" i="2"/>
  <c r="M113" i="2" l="1"/>
  <c r="J114" i="2" l="1"/>
  <c r="K114" i="2" s="1"/>
  <c r="L114" i="2" s="1"/>
  <c r="N113" i="2"/>
  <c r="M114" i="2" l="1"/>
  <c r="N114" i="2" s="1"/>
  <c r="J115" i="2" l="1"/>
  <c r="K115" i="2" s="1"/>
  <c r="L115" i="2" s="1"/>
  <c r="M115" i="2" l="1"/>
  <c r="N115" i="2" s="1"/>
  <c r="J116" i="2" l="1"/>
  <c r="K116" i="2" s="1"/>
  <c r="L116" i="2" s="1"/>
  <c r="M116" i="2" l="1"/>
  <c r="N116" i="2" s="1"/>
  <c r="J117" i="2" l="1"/>
  <c r="K117" i="2" s="1"/>
  <c r="L117" i="2" s="1"/>
  <c r="M117" i="2" l="1"/>
  <c r="N117" i="2" s="1"/>
  <c r="J118" i="2" l="1"/>
  <c r="K118" i="2" s="1"/>
  <c r="M118" i="2" s="1"/>
  <c r="L118" i="2" l="1"/>
  <c r="J119" i="2"/>
  <c r="K119" i="2" s="1"/>
  <c r="L119" i="2" s="1"/>
  <c r="N118" i="2"/>
  <c r="M119" i="2" l="1"/>
  <c r="J120" i="2" l="1"/>
  <c r="K120" i="2" s="1"/>
  <c r="L120" i="2" s="1"/>
  <c r="N119" i="2"/>
  <c r="M120" i="2" l="1"/>
  <c r="N120" i="2" l="1"/>
  <c r="J121" i="2"/>
  <c r="K121" i="2" s="1"/>
  <c r="L121" i="2" s="1"/>
  <c r="M121" i="2" l="1"/>
  <c r="N121" i="2" l="1"/>
  <c r="J122" i="2"/>
  <c r="K122" i="2" s="1"/>
  <c r="L122" i="2" s="1"/>
  <c r="M122" i="2" l="1"/>
  <c r="N122" i="2" l="1"/>
  <c r="J123" i="2"/>
  <c r="K123" i="2" s="1"/>
  <c r="L123" i="2" s="1"/>
  <c r="M123" i="2" l="1"/>
  <c r="J124" i="2" l="1"/>
  <c r="K124" i="2" s="1"/>
  <c r="L124" i="2" s="1"/>
  <c r="N123" i="2"/>
  <c r="M124" i="2" l="1"/>
  <c r="N124" i="2" l="1"/>
  <c r="J125" i="2"/>
  <c r="K125" i="2" s="1"/>
  <c r="L125" i="2" s="1"/>
  <c r="M125" i="2" l="1"/>
  <c r="N125" i="2" s="1"/>
  <c r="J126" i="2" l="1"/>
  <c r="K126" i="2" s="1"/>
  <c r="L126" i="2" s="1"/>
  <c r="M126" i="2" l="1"/>
  <c r="J127" i="2" s="1"/>
  <c r="K127" i="2" s="1"/>
  <c r="L127" i="2" s="1"/>
  <c r="N126" i="2" l="1"/>
  <c r="M127" i="2"/>
  <c r="N127" i="2" s="1"/>
  <c r="J128" i="2" l="1"/>
  <c r="K128" i="2" s="1"/>
  <c r="L128" i="2" s="1"/>
  <c r="M128" i="2" l="1"/>
  <c r="N128" i="2" s="1"/>
  <c r="J129" i="2" l="1"/>
  <c r="K129" i="2" s="1"/>
  <c r="L129" i="2" s="1"/>
  <c r="M129" i="2" l="1"/>
  <c r="J130" i="2" s="1"/>
  <c r="K130" i="2" s="1"/>
  <c r="L130" i="2" s="1"/>
  <c r="M130" i="2" l="1"/>
  <c r="N130" i="2" s="1"/>
  <c r="N129" i="2"/>
  <c r="J131" i="2" l="1"/>
  <c r="K131" i="2" s="1"/>
  <c r="L131" i="2" s="1"/>
  <c r="M131" i="2" l="1"/>
  <c r="N131" i="2" s="1"/>
  <c r="J132" i="2" l="1"/>
  <c r="K132" i="2" s="1"/>
  <c r="L132" i="2" s="1"/>
  <c r="M132" i="2" l="1"/>
  <c r="J133" i="2" s="1"/>
  <c r="K133" i="2" s="1"/>
  <c r="L133" i="2" s="1"/>
  <c r="M133" i="2" l="1"/>
  <c r="J134" i="2" s="1"/>
  <c r="K134" i="2" s="1"/>
  <c r="L134" i="2" s="1"/>
  <c r="N132" i="2"/>
  <c r="M134" i="2" l="1"/>
  <c r="N134" i="2" s="1"/>
  <c r="N133" i="2"/>
  <c r="J135" i="2" l="1"/>
  <c r="K135" i="2" s="1"/>
  <c r="L135" i="2" s="1"/>
  <c r="M135" i="2" l="1"/>
  <c r="N135" i="2" s="1"/>
  <c r="J136" i="2" l="1"/>
  <c r="K136" i="2" s="1"/>
  <c r="L136" i="2" s="1"/>
  <c r="M136" i="2" l="1"/>
  <c r="J137" i="2" s="1"/>
  <c r="K137" i="2" s="1"/>
  <c r="L137" i="2" s="1"/>
  <c r="M137" i="2" l="1"/>
  <c r="J138" i="2" s="1"/>
  <c r="K138" i="2" s="1"/>
  <c r="N136" i="2"/>
  <c r="N137" i="2" l="1"/>
  <c r="M138" i="2"/>
  <c r="L138" i="2"/>
  <c r="N138" i="2" l="1"/>
  <c r="J139" i="2"/>
  <c r="K139" i="2" s="1"/>
  <c r="M139" i="2" s="1"/>
  <c r="L139" i="2" l="1"/>
  <c r="N139" i="2"/>
  <c r="J140" i="2"/>
  <c r="K140" i="2" s="1"/>
  <c r="L140" i="2" l="1"/>
  <c r="M140" i="2"/>
  <c r="J141" i="2" l="1"/>
  <c r="K141" i="2" s="1"/>
  <c r="L141" i="2" s="1"/>
  <c r="N140" i="2"/>
  <c r="M141" i="2" l="1"/>
  <c r="N141" i="2" s="1"/>
  <c r="J142" i="2" l="1"/>
  <c r="K142" i="2" s="1"/>
  <c r="M142" i="2" s="1"/>
  <c r="N142" i="2" s="1"/>
  <c r="J143" i="2" l="1"/>
  <c r="K143" i="2" s="1"/>
  <c r="M143" i="2" s="1"/>
  <c r="J144" i="2" s="1"/>
  <c r="K144" i="2" s="1"/>
  <c r="M144" i="2" s="1"/>
  <c r="L142" i="2"/>
  <c r="L143" i="2" l="1"/>
  <c r="L144" i="2" s="1"/>
  <c r="N143" i="2"/>
  <c r="J145" i="2"/>
  <c r="K145" i="2" s="1"/>
  <c r="N144" i="2"/>
  <c r="L145" i="2" l="1"/>
  <c r="M145" i="2"/>
  <c r="J146" i="2" l="1"/>
  <c r="K146" i="2" s="1"/>
  <c r="L146" i="2" s="1"/>
  <c r="N145" i="2"/>
  <c r="M146" i="2" l="1"/>
  <c r="N146" i="2" s="1"/>
  <c r="J147" i="2" l="1"/>
  <c r="K147" i="2" s="1"/>
  <c r="L147" i="2" s="1"/>
  <c r="M147" i="2" l="1"/>
  <c r="N147" i="2" s="1"/>
</calcChain>
</file>

<file path=xl/sharedStrings.xml><?xml version="1.0" encoding="utf-8"?>
<sst xmlns="http://schemas.openxmlformats.org/spreadsheetml/2006/main" count="108" uniqueCount="94">
  <si>
    <t>Nomor Pembelian</t>
  </si>
  <si>
    <t>Kode Surat Utang</t>
  </si>
  <si>
    <t>Nama Surat utang</t>
  </si>
  <si>
    <t>Kode Pasar</t>
  </si>
  <si>
    <t>2. Sekunder</t>
  </si>
  <si>
    <t>Jenis Surat Utang</t>
  </si>
  <si>
    <t>1. Surat Utang Negara (SUN)</t>
  </si>
  <si>
    <t>2. Obligasi</t>
  </si>
  <si>
    <t xml:space="preserve"> </t>
  </si>
  <si>
    <t>Klasifikasi Surat Utang</t>
  </si>
  <si>
    <t>1.1. SUN Nilai Penebusan Akhir (SUN NPA)</t>
  </si>
  <si>
    <t>1.2. SUN Nilai Pasar (SUN NP)</t>
  </si>
  <si>
    <t>1.3. SBSN (SBSN NPA)</t>
  </si>
  <si>
    <t>1.4. SBSN (SBSN NP)</t>
  </si>
  <si>
    <t>2.2. Obligasi NP</t>
  </si>
  <si>
    <t>2.1. Obligasi NPA</t>
  </si>
  <si>
    <t>2.3. Sukuk NPA</t>
  </si>
  <si>
    <t>2.4. Sukuk NP</t>
  </si>
  <si>
    <t>Jenis Transaksi</t>
  </si>
  <si>
    <t>1. Average</t>
  </si>
  <si>
    <t>2. SIT</t>
  </si>
  <si>
    <t>Sekuritas</t>
  </si>
  <si>
    <t>AI - UOB KAY HIAN SEKURITAS</t>
  </si>
  <si>
    <t>CC- MANDIRI SEKURITAS</t>
  </si>
  <si>
    <t>Yield NPA</t>
  </si>
  <si>
    <t>Tanggal Transaksi</t>
  </si>
  <si>
    <t>Tanggal Settlement</t>
  </si>
  <si>
    <t>Tanggal Pengiriman</t>
  </si>
  <si>
    <t>Tanggal Jatuh Tempo</t>
  </si>
  <si>
    <t>Tanggal Terakhir Kupon</t>
  </si>
  <si>
    <t>Tanggal Kupon Selanjutnya</t>
  </si>
  <si>
    <t>Tanggal Kupon Pertaman Kali</t>
  </si>
  <si>
    <t>KODE</t>
  </si>
  <si>
    <t>SBN FR0048</t>
  </si>
  <si>
    <t>NOMINAL</t>
  </si>
  <si>
    <t>HARGA</t>
  </si>
  <si>
    <t>KUPON</t>
  </si>
  <si>
    <t>TGL SETTLEMENT</t>
  </si>
  <si>
    <t>TGL JATUH TEMPO</t>
  </si>
  <si>
    <t>YIELD</t>
  </si>
  <si>
    <t>AMORTISASI_DISCOUNT</t>
  </si>
  <si>
    <t>NO_URUT</t>
  </si>
  <si>
    <t>TAHUN</t>
  </si>
  <si>
    <t>BULAN</t>
  </si>
  <si>
    <t>HARI</t>
  </si>
  <si>
    <t>INTEREST_KUPON</t>
  </si>
  <si>
    <t>EFECTIVE_INTEREST</t>
  </si>
  <si>
    <t>AMORTISASI_DISCOUNTAKHIR</t>
  </si>
  <si>
    <t>NILAI_AMORTISASI</t>
  </si>
  <si>
    <t>NOMINAL_AMORTISASI</t>
  </si>
  <si>
    <t>HARGA WAJAR</t>
  </si>
  <si>
    <t>DAPENBI Membeli Surat Utang Negara (SUN) dengan Seri SBN FR0048 pada tanggal 28 September 2007, dengan Nilai Nominal 10.000.000.000 pada harga 97,3000</t>
  </si>
  <si>
    <t>dengan Perolehan sebesar 9.730.000.000. SUN tersebut mempunyai Kupon 9 % dan tanggal jatuh tempo 15 September 2018. SUN tersebut dicatatat atau diklasifikaasikan</t>
  </si>
  <si>
    <t>sebagai Nilai Penebusan Akhir (NPA).</t>
  </si>
  <si>
    <t>Soal</t>
  </si>
  <si>
    <r>
      <t>Buatlah Program Aplikasi untuk Perhitungan</t>
    </r>
    <r>
      <rPr>
        <b/>
        <sz val="11"/>
        <color theme="1"/>
        <rFont val="Calibri"/>
        <family val="2"/>
        <scheme val="minor"/>
      </rPr>
      <t xml:space="preserve"> Efective Interest Kupon</t>
    </r>
    <r>
      <rPr>
        <sz val="11"/>
        <color theme="1"/>
        <rFont val="Calibri"/>
        <family val="2"/>
        <scheme val="minor"/>
      </rPr>
      <t xml:space="preserve"> untuk menghitung Amotisasi SUN sampai dengan jatuh Tempo terebut, sehingga SUN tersebut dapat ditentukan </t>
    </r>
    <r>
      <rPr>
        <b/>
        <sz val="11"/>
        <color theme="1"/>
        <rFont val="Calibri"/>
        <family val="2"/>
        <scheme val="minor"/>
      </rPr>
      <t>Nilai Wajar</t>
    </r>
    <r>
      <rPr>
        <sz val="11"/>
        <color theme="1"/>
        <rFont val="Calibri"/>
        <family val="2"/>
        <scheme val="minor"/>
      </rPr>
      <t xml:space="preserve"> setiap bulan </t>
    </r>
  </si>
  <si>
    <t>sebagai data pembukuan Selisih Penilaian Investasi (SPI) SUN</t>
  </si>
  <si>
    <t>kriteria</t>
  </si>
  <si>
    <t>- untuk 1 (satu) bulan disepakati 30 hari</t>
  </si>
  <si>
    <t>- Disertakan penyelesaian soal tersebut menggunakan aplikasi excell dengan fungsi Goal Seek</t>
  </si>
  <si>
    <t>Langkah-Langkah Goal Seek</t>
  </si>
  <si>
    <t>Ubah Yield 0</t>
  </si>
  <si>
    <t>Menu Data Pilih What If Analysis</t>
  </si>
  <si>
    <t>set cell</t>
  </si>
  <si>
    <t>M147</t>
  </si>
  <si>
    <t>To value</t>
  </si>
  <si>
    <t>By changing cell</t>
  </si>
  <si>
    <t>C8</t>
  </si>
  <si>
    <t>Ok</t>
  </si>
  <si>
    <t>Nominal</t>
  </si>
  <si>
    <t>Harga</t>
  </si>
  <si>
    <t>Proceed</t>
  </si>
  <si>
    <t>Kupon</t>
  </si>
  <si>
    <t>Hari Accrued</t>
  </si>
  <si>
    <t>Accrued Interest</t>
  </si>
  <si>
    <t>Biaya</t>
  </si>
  <si>
    <t>Net Proceed</t>
  </si>
  <si>
    <t>Current Yield</t>
  </si>
  <si>
    <t>TRANSAKSI PEMBELIAN OBLIGASI</t>
  </si>
  <si>
    <t>1. Initianl Public Offering (IPO)</t>
  </si>
  <si>
    <t>sequential</t>
  </si>
  <si>
    <t>input</t>
  </si>
  <si>
    <t>pilih</t>
  </si>
  <si>
    <t>Nominal * Harga</t>
  </si>
  <si>
    <t>input (%)</t>
  </si>
  <si>
    <t>Tgl Settlement - Tgl Terakhir Kupon</t>
  </si>
  <si>
    <t>Nominal * Hari Accrued / 360 * Kupon</t>
  </si>
  <si>
    <t>Proceed + Accrued Interest + Biaya</t>
  </si>
  <si>
    <t>Kupon / Harga</t>
  </si>
  <si>
    <t>PROCEED</t>
  </si>
  <si>
    <t>dd-mm-yyyy</t>
  </si>
  <si>
    <t>1 bulan sepakat 30 hari</t>
  </si>
  <si>
    <t>28/9/2007</t>
  </si>
  <si>
    <t>23/9/2007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</si>
</sst>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0" fontId="3" fillId="2" borderId="5" xfId="0" applyFont="1" applyFill="1" applyBorder="1"/>
    <xf numFmtId="0" fontId="0" fillId="4" borderId="5" xfId="0" applyFill="1" applyBorder="1"/>
    <xf numFmtId="0" fontId="0" fillId="0" borderId="6" xfId="0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4" fillId="0" borderId="0" xfId="0" applyFont="1"/>
    <xf numFmtId="43" fontId="4" fillId="0" borderId="0" xfId="1" applyFont="1"/>
    <xf numFmtId="164" fontId="4" fillId="0" borderId="0" xfId="1" applyNumberFormat="1" applyFont="1"/>
    <xf numFmtId="39" fontId="4" fillId="0" borderId="0" xfId="1" applyNumberFormat="1" applyFont="1"/>
    <xf numFmtId="43" fontId="4" fillId="0" borderId="0" xfId="1" applyFont="1" applyAlignment="1">
      <alignment horizontal="left"/>
    </xf>
    <xf numFmtId="43" fontId="4" fillId="0" borderId="0" xfId="1" applyFont="1" applyAlignment="1">
      <alignment horizontal="right"/>
    </xf>
    <xf numFmtId="43" fontId="0" fillId="0" borderId="0" xfId="1" applyFont="1"/>
    <xf numFmtId="43" fontId="4" fillId="5" borderId="0" xfId="1" applyFont="1" applyFill="1"/>
    <xf numFmtId="165" fontId="4" fillId="5" borderId="0" xfId="1" applyNumberFormat="1" applyFont="1" applyFill="1"/>
    <xf numFmtId="43" fontId="4" fillId="6" borderId="0" xfId="1" applyFont="1" applyFill="1"/>
    <xf numFmtId="15" fontId="4" fillId="5" borderId="0" xfId="1" applyNumberFormat="1" applyFont="1" applyFill="1"/>
    <xf numFmtId="165" fontId="4" fillId="0" borderId="0" xfId="1" applyNumberFormat="1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39" fontId="4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6" fontId="4" fillId="0" borderId="0" xfId="0" applyNumberFormat="1" applyFont="1" applyAlignment="1">
      <alignment horizontal="right"/>
    </xf>
    <xf numFmtId="165" fontId="4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right"/>
    </xf>
    <xf numFmtId="165" fontId="4" fillId="0" borderId="0" xfId="1" applyNumberFormat="1" applyFont="1" applyAlignment="1">
      <alignment horizontal="right"/>
    </xf>
    <xf numFmtId="165" fontId="0" fillId="0" borderId="0" xfId="0" applyNumberFormat="1"/>
    <xf numFmtId="8" fontId="4" fillId="0" borderId="0" xfId="1" applyNumberFormat="1" applyFont="1"/>
    <xf numFmtId="0" fontId="0" fillId="0" borderId="0" xfId="0" quotePrefix="1"/>
    <xf numFmtId="0" fontId="0" fillId="0" borderId="16" xfId="0" applyBorder="1"/>
    <xf numFmtId="0" fontId="3" fillId="2" borderId="1" xfId="0" applyFont="1" applyFill="1" applyBorder="1"/>
    <xf numFmtId="0" fontId="3" fillId="2" borderId="0" xfId="0" applyFont="1" applyFill="1"/>
    <xf numFmtId="0" fontId="5" fillId="7" borderId="0" xfId="0" applyFont="1" applyFill="1"/>
    <xf numFmtId="165" fontId="5" fillId="7" borderId="0" xfId="1" applyNumberFormat="1" applyFont="1" applyFill="1"/>
    <xf numFmtId="0" fontId="3" fillId="7" borderId="5" xfId="0" applyFont="1" applyFill="1" applyBorder="1"/>
    <xf numFmtId="43" fontId="0" fillId="0" borderId="0" xfId="0" applyNumberFormat="1"/>
    <xf numFmtId="14" fontId="3" fillId="2" borderId="5" xfId="0" applyNumberFormat="1" applyFont="1" applyFill="1" applyBorder="1"/>
    <xf numFmtId="15" fontId="3" fillId="2" borderId="0" xfId="1" applyNumberFormat="1" applyFont="1" applyFill="1"/>
    <xf numFmtId="0" fontId="3" fillId="2" borderId="5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1988820</xdr:colOff>
      <xdr:row>4</xdr:row>
      <xdr:rowOff>15240</xdr:rowOff>
    </xdr:from>
    <xdr:to>
      <xdr:col>3</xdr:col>
      <xdr:colOff>2148840</xdr:colOff>
      <xdr:row>4</xdr:row>
      <xdr:rowOff>167640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BBB99EE2-159F-432D-B719-0AED1737BBAB}"/>
            </a:ext>
          </a:extLst>
        </xdr:cNvPr>
        <xdr:cNvSpPr/>
      </xdr:nvSpPr>
      <xdr:spPr>
        <a:xfrm>
          <a:off x="4290060" y="746760"/>
          <a:ext cx="160020" cy="15240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2004060</xdr:colOff>
      <xdr:row>7</xdr:row>
      <xdr:rowOff>22860</xdr:rowOff>
    </xdr:from>
    <xdr:to>
      <xdr:col>4</xdr:col>
      <xdr:colOff>0</xdr:colOff>
      <xdr:row>7</xdr:row>
      <xdr:rowOff>175260</xdr:rowOff>
    </xdr:to>
    <xdr:sp macro="" textlink="">
      <xdr:nvSpPr>
        <xdr:cNvPr id="3" name="Flowchart: Merge 2">
          <a:extLst>
            <a:ext uri="{FF2B5EF4-FFF2-40B4-BE49-F238E27FC236}">
              <a16:creationId xmlns:a16="http://schemas.microsoft.com/office/drawing/2014/main" id="{BBF46EAA-A7EA-4784-8A33-1E76805AC5C5}"/>
            </a:ext>
          </a:extLst>
        </xdr:cNvPr>
        <xdr:cNvSpPr/>
      </xdr:nvSpPr>
      <xdr:spPr>
        <a:xfrm>
          <a:off x="4305300" y="1303020"/>
          <a:ext cx="160020" cy="15240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2278380</xdr:colOff>
      <xdr:row>7</xdr:row>
      <xdr:rowOff>22860</xdr:rowOff>
    </xdr:from>
    <xdr:to>
      <xdr:col>5</xdr:col>
      <xdr:colOff>2438400</xdr:colOff>
      <xdr:row>7</xdr:row>
      <xdr:rowOff>175260</xdr:rowOff>
    </xdr:to>
    <xdr:sp macro="" textlink="">
      <xdr:nvSpPr>
        <xdr:cNvPr id="4" name="Flowchart: Merge 3">
          <a:extLst>
            <a:ext uri="{FF2B5EF4-FFF2-40B4-BE49-F238E27FC236}">
              <a16:creationId xmlns:a16="http://schemas.microsoft.com/office/drawing/2014/main" id="{1F39836A-A4FC-4470-AB87-D060CB57D43B}"/>
            </a:ext>
          </a:extLst>
        </xdr:cNvPr>
        <xdr:cNvSpPr/>
      </xdr:nvSpPr>
      <xdr:spPr>
        <a:xfrm>
          <a:off x="8054340" y="1303020"/>
          <a:ext cx="160020" cy="15240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487680</xdr:colOff>
      <xdr:row>7</xdr:row>
      <xdr:rowOff>22860</xdr:rowOff>
    </xdr:from>
    <xdr:to>
      <xdr:col>7</xdr:col>
      <xdr:colOff>647700</xdr:colOff>
      <xdr:row>7</xdr:row>
      <xdr:rowOff>175260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B5D7EF43-AF84-4FB5-94FF-B2720E1C0976}"/>
            </a:ext>
          </a:extLst>
        </xdr:cNvPr>
        <xdr:cNvSpPr/>
      </xdr:nvSpPr>
      <xdr:spPr>
        <a:xfrm>
          <a:off x="9593580" y="1303020"/>
          <a:ext cx="160020" cy="15240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1996440</xdr:colOff>
      <xdr:row>16</xdr:row>
      <xdr:rowOff>22860</xdr:rowOff>
    </xdr:from>
    <xdr:to>
      <xdr:col>3</xdr:col>
      <xdr:colOff>2156460</xdr:colOff>
      <xdr:row>16</xdr:row>
      <xdr:rowOff>175260</xdr:rowOff>
    </xdr:to>
    <xdr:sp macro="" textlink="">
      <xdr:nvSpPr>
        <xdr:cNvPr id="6" name="Flowchart: Merge 5">
          <a:extLst>
            <a:ext uri="{FF2B5EF4-FFF2-40B4-BE49-F238E27FC236}">
              <a16:creationId xmlns:a16="http://schemas.microsoft.com/office/drawing/2014/main" id="{F4DBC7C9-3072-4046-86D4-66E33C9FC448}"/>
            </a:ext>
          </a:extLst>
        </xdr:cNvPr>
        <xdr:cNvSpPr/>
      </xdr:nvSpPr>
      <xdr:spPr>
        <a:xfrm>
          <a:off x="4297680" y="2948940"/>
          <a:ext cx="160020" cy="15240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13</xdr:row>
      <xdr:rowOff>38100</xdr:rowOff>
    </xdr:from>
    <xdr:to>
      <xdr:col>9</xdr:col>
      <xdr:colOff>335280</xdr:colOff>
      <xdr:row>21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0D11E8-E918-4A60-AF59-0712CA5210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924" t="27709" r="31325" b="54771"/>
        <a:stretch/>
      </xdr:blipFill>
      <xdr:spPr>
        <a:xfrm>
          <a:off x="3177540" y="2415540"/>
          <a:ext cx="269748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1F9F-A858-44B4-B8BC-84148558B752}">
  <dimension ref="B1:O1048575"/>
  <sheetViews>
    <sheetView tabSelected="1" topLeftCell="A7" workbookViewId="0">
      <selection activeCell="D20" sqref="D20"/>
    </sheetView>
  </sheetViews>
  <sheetFormatPr defaultRowHeight="14.4" x14ac:dyDescent="0.3"/>
  <cols>
    <col min="2" max="2" width="0.6640625" customWidth="1"/>
    <col min="3" max="3" width="18.33203125" bestFit="1" customWidth="1"/>
    <col min="4" max="4" width="31.5546875" bestFit="1" customWidth="1"/>
    <col min="5" max="5" width="24.77734375" bestFit="1" customWidth="1"/>
    <col min="6" max="6" width="35.6640625" bestFit="1" customWidth="1"/>
    <col min="7" max="7" width="12.88671875" bestFit="1" customWidth="1"/>
    <col min="8" max="8" width="9.5546875" bestFit="1" customWidth="1"/>
    <col min="9" max="9" width="0.77734375" customWidth="1"/>
    <col min="11" max="13" width="11.109375" customWidth="1"/>
    <col min="14" max="14" width="0.88671875" customWidth="1"/>
    <col min="15" max="15" width="17.21875" bestFit="1" customWidth="1"/>
  </cols>
  <sheetData>
    <row r="1" spans="2:14" ht="27" customHeight="1" x14ac:dyDescent="0.3">
      <c r="B1" s="53" t="s">
        <v>78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2:14" ht="3.6" customHeight="1" x14ac:dyDescent="0.3">
      <c r="B2" s="10"/>
      <c r="C2" s="11"/>
      <c r="D2" s="11"/>
      <c r="E2" s="11"/>
      <c r="F2" s="11"/>
      <c r="G2" s="11"/>
      <c r="H2" s="11"/>
      <c r="I2" s="12"/>
    </row>
    <row r="3" spans="2:14" x14ac:dyDescent="0.3">
      <c r="B3" s="13"/>
      <c r="C3" t="s">
        <v>0</v>
      </c>
      <c r="D3" s="44" t="s">
        <v>80</v>
      </c>
      <c r="I3" s="14"/>
    </row>
    <row r="4" spans="2:14" x14ac:dyDescent="0.3">
      <c r="B4" s="13"/>
      <c r="C4" t="s">
        <v>1</v>
      </c>
      <c r="D4" s="45" t="s">
        <v>81</v>
      </c>
      <c r="E4" t="s">
        <v>2</v>
      </c>
      <c r="F4" s="45" t="s">
        <v>81</v>
      </c>
      <c r="I4" s="14"/>
    </row>
    <row r="5" spans="2:14" x14ac:dyDescent="0.3">
      <c r="B5" s="13"/>
      <c r="C5" t="s">
        <v>3</v>
      </c>
      <c r="D5" s="8" t="s">
        <v>82</v>
      </c>
      <c r="I5" s="14"/>
    </row>
    <row r="6" spans="2:14" x14ac:dyDescent="0.3">
      <c r="B6" s="13"/>
      <c r="D6" s="2" t="s">
        <v>79</v>
      </c>
      <c r="I6" s="14"/>
    </row>
    <row r="7" spans="2:14" x14ac:dyDescent="0.3">
      <c r="B7" s="13"/>
      <c r="D7" s="3" t="s">
        <v>4</v>
      </c>
      <c r="I7" s="14"/>
    </row>
    <row r="8" spans="2:14" x14ac:dyDescent="0.3">
      <c r="B8" s="13"/>
      <c r="C8" t="s">
        <v>5</v>
      </c>
      <c r="D8" s="8" t="s">
        <v>82</v>
      </c>
      <c r="E8" t="s">
        <v>9</v>
      </c>
      <c r="F8" s="8" t="s">
        <v>82</v>
      </c>
      <c r="G8" t="s">
        <v>18</v>
      </c>
      <c r="H8" s="8" t="s">
        <v>82</v>
      </c>
      <c r="I8" s="14"/>
    </row>
    <row r="9" spans="2:14" x14ac:dyDescent="0.3">
      <c r="B9" s="13"/>
      <c r="D9" s="2" t="s">
        <v>6</v>
      </c>
      <c r="F9" s="48" t="s">
        <v>10</v>
      </c>
      <c r="H9" s="5" t="s">
        <v>19</v>
      </c>
      <c r="I9" s="14"/>
    </row>
    <row r="10" spans="2:14" x14ac:dyDescent="0.3">
      <c r="B10" s="13"/>
      <c r="D10" s="3" t="s">
        <v>7</v>
      </c>
      <c r="F10" s="5" t="s">
        <v>11</v>
      </c>
      <c r="H10" s="5" t="s">
        <v>20</v>
      </c>
      <c r="I10" s="14"/>
    </row>
    <row r="11" spans="2:14" x14ac:dyDescent="0.3">
      <c r="B11" s="13"/>
      <c r="D11" t="s">
        <v>8</v>
      </c>
      <c r="F11" s="48" t="s">
        <v>12</v>
      </c>
      <c r="I11" s="14"/>
    </row>
    <row r="12" spans="2:14" x14ac:dyDescent="0.3">
      <c r="B12" s="13"/>
      <c r="F12" s="5" t="s">
        <v>13</v>
      </c>
      <c r="I12" s="14"/>
    </row>
    <row r="13" spans="2:14" x14ac:dyDescent="0.3">
      <c r="B13" s="13"/>
      <c r="F13" s="48" t="s">
        <v>15</v>
      </c>
      <c r="I13" s="14"/>
    </row>
    <row r="14" spans="2:14" x14ac:dyDescent="0.3">
      <c r="B14" s="13"/>
      <c r="F14" s="5" t="s">
        <v>14</v>
      </c>
      <c r="I14" s="14"/>
    </row>
    <row r="15" spans="2:14" x14ac:dyDescent="0.3">
      <c r="B15" s="13"/>
      <c r="F15" s="48" t="s">
        <v>16</v>
      </c>
      <c r="I15" s="14"/>
    </row>
    <row r="16" spans="2:14" x14ac:dyDescent="0.3">
      <c r="B16" s="13"/>
      <c r="F16" s="5" t="s">
        <v>17</v>
      </c>
      <c r="I16" s="14"/>
    </row>
    <row r="17" spans="2:15" x14ac:dyDescent="0.3">
      <c r="B17" s="13"/>
      <c r="C17" t="s">
        <v>21</v>
      </c>
      <c r="D17" s="8"/>
      <c r="G17" s="4"/>
      <c r="I17" s="14"/>
    </row>
    <row r="18" spans="2:15" x14ac:dyDescent="0.3">
      <c r="B18" s="13"/>
      <c r="D18" s="5" t="s">
        <v>22</v>
      </c>
      <c r="I18" s="14"/>
    </row>
    <row r="19" spans="2:15" x14ac:dyDescent="0.3">
      <c r="B19" s="13"/>
      <c r="D19" s="5" t="s">
        <v>23</v>
      </c>
      <c r="I19" s="14"/>
    </row>
    <row r="20" spans="2:15" x14ac:dyDescent="0.3">
      <c r="B20" s="13"/>
      <c r="C20" t="s">
        <v>24</v>
      </c>
      <c r="D20" s="6">
        <f>'hitung yield'!C8</f>
        <v>9.3953810915474492</v>
      </c>
      <c r="I20" s="14"/>
    </row>
    <row r="21" spans="2:15" ht="3" customHeight="1" x14ac:dyDescent="0.3">
      <c r="B21" s="15"/>
      <c r="C21" s="9"/>
      <c r="D21" s="9"/>
      <c r="E21" s="9"/>
      <c r="F21" s="9"/>
      <c r="G21" s="9"/>
      <c r="H21" s="9"/>
      <c r="I21" s="16"/>
    </row>
    <row r="22" spans="2:15" ht="3" customHeight="1" x14ac:dyDescent="0.3"/>
    <row r="23" spans="2:15" ht="5.4" customHeight="1" x14ac:dyDescent="0.3">
      <c r="B23" s="10"/>
      <c r="C23" s="11"/>
      <c r="D23" s="11"/>
      <c r="E23" s="43"/>
      <c r="F23" s="11"/>
      <c r="G23" s="11"/>
      <c r="H23" s="11"/>
      <c r="I23" s="11"/>
      <c r="J23" s="11"/>
      <c r="K23" s="11"/>
      <c r="L23" s="11"/>
      <c r="M23" s="11"/>
      <c r="N23" s="12"/>
    </row>
    <row r="24" spans="2:15" x14ac:dyDescent="0.3">
      <c r="B24" s="13"/>
      <c r="C24" t="s">
        <v>25</v>
      </c>
      <c r="D24" s="5" t="s">
        <v>90</v>
      </c>
      <c r="E24" t="s">
        <v>29</v>
      </c>
      <c r="F24" s="5" t="s">
        <v>93</v>
      </c>
      <c r="H24" s="55" t="s">
        <v>69</v>
      </c>
      <c r="I24" s="55"/>
      <c r="J24" s="55"/>
      <c r="K24" s="52" t="s">
        <v>81</v>
      </c>
      <c r="L24" s="52"/>
      <c r="M24" s="52"/>
      <c r="N24" s="14"/>
      <c r="O24" s="24">
        <v>10000000000</v>
      </c>
    </row>
    <row r="25" spans="2:15" x14ac:dyDescent="0.3">
      <c r="B25" s="13"/>
      <c r="C25" t="s">
        <v>26</v>
      </c>
      <c r="D25" s="50" t="s">
        <v>92</v>
      </c>
      <c r="E25" s="17" t="s">
        <v>30</v>
      </c>
      <c r="F25" s="5" t="s">
        <v>81</v>
      </c>
      <c r="H25" s="55" t="s">
        <v>70</v>
      </c>
      <c r="I25" s="55"/>
      <c r="J25" s="55"/>
      <c r="K25" s="52" t="s">
        <v>84</v>
      </c>
      <c r="L25" s="52"/>
      <c r="M25" s="52"/>
      <c r="N25" s="14"/>
      <c r="O25">
        <v>97.3</v>
      </c>
    </row>
    <row r="26" spans="2:15" x14ac:dyDescent="0.3">
      <c r="B26" s="13"/>
      <c r="C26" t="s">
        <v>27</v>
      </c>
      <c r="D26" s="5" t="s">
        <v>81</v>
      </c>
      <c r="E26" t="s">
        <v>31</v>
      </c>
      <c r="F26" s="5" t="s">
        <v>81</v>
      </c>
      <c r="H26" s="55" t="s">
        <v>71</v>
      </c>
      <c r="I26" s="55"/>
      <c r="J26" s="55"/>
      <c r="K26" s="52" t="s">
        <v>83</v>
      </c>
      <c r="L26" s="52"/>
      <c r="M26" s="52"/>
      <c r="N26" s="14"/>
      <c r="O26" s="24">
        <f>O24*O25/100</f>
        <v>9730000000</v>
      </c>
    </row>
    <row r="27" spans="2:15" x14ac:dyDescent="0.3">
      <c r="B27" s="13"/>
      <c r="C27" t="s">
        <v>28</v>
      </c>
      <c r="D27" s="51">
        <v>43358</v>
      </c>
      <c r="H27" s="55" t="s">
        <v>72</v>
      </c>
      <c r="I27" s="55"/>
      <c r="J27" s="55"/>
      <c r="K27" s="52" t="s">
        <v>84</v>
      </c>
      <c r="L27" s="52"/>
      <c r="M27" s="52"/>
      <c r="N27" s="14"/>
      <c r="O27">
        <v>9</v>
      </c>
    </row>
    <row r="28" spans="2:15" x14ac:dyDescent="0.3">
      <c r="B28" s="13"/>
      <c r="H28" s="55" t="s">
        <v>73</v>
      </c>
      <c r="I28" s="55"/>
      <c r="J28" s="55"/>
      <c r="K28" s="52" t="s">
        <v>85</v>
      </c>
      <c r="L28" s="52"/>
      <c r="M28" s="52"/>
      <c r="N28" s="14"/>
      <c r="O28" s="24">
        <v>5</v>
      </c>
    </row>
    <row r="29" spans="2:15" x14ac:dyDescent="0.3">
      <c r="B29" s="13"/>
      <c r="E29" s="1"/>
      <c r="H29" s="55" t="s">
        <v>74</v>
      </c>
      <c r="I29" s="55"/>
      <c r="J29" s="55"/>
      <c r="K29" s="52" t="s">
        <v>86</v>
      </c>
      <c r="L29" s="52"/>
      <c r="M29" s="52"/>
      <c r="N29" s="14"/>
      <c r="O29" s="24">
        <f>O24*O28/360*O27/100</f>
        <v>12500000</v>
      </c>
    </row>
    <row r="30" spans="2:15" x14ac:dyDescent="0.3">
      <c r="B30" s="13"/>
      <c r="H30" s="55" t="s">
        <v>75</v>
      </c>
      <c r="I30" s="55"/>
      <c r="J30" s="55"/>
      <c r="K30" s="52" t="s">
        <v>81</v>
      </c>
      <c r="L30" s="52"/>
      <c r="M30" s="52"/>
      <c r="N30" s="14"/>
      <c r="O30" s="24">
        <v>0</v>
      </c>
    </row>
    <row r="31" spans="2:15" x14ac:dyDescent="0.3">
      <c r="B31" s="13"/>
      <c r="H31" s="55" t="s">
        <v>76</v>
      </c>
      <c r="I31" s="55"/>
      <c r="J31" s="55"/>
      <c r="K31" s="52" t="s">
        <v>87</v>
      </c>
      <c r="L31" s="52"/>
      <c r="M31" s="52"/>
      <c r="N31" s="14"/>
      <c r="O31" s="49">
        <f>O26+O29+O30</f>
        <v>9742500000</v>
      </c>
    </row>
    <row r="32" spans="2:15" x14ac:dyDescent="0.3">
      <c r="B32" s="13"/>
      <c r="H32" s="55" t="s">
        <v>77</v>
      </c>
      <c r="I32" s="55"/>
      <c r="J32" s="55"/>
      <c r="K32" s="52" t="s">
        <v>88</v>
      </c>
      <c r="L32" s="52"/>
      <c r="M32" s="52"/>
      <c r="N32" s="14"/>
      <c r="O32">
        <f>O27/O25*100</f>
        <v>9.2497430626927031</v>
      </c>
    </row>
    <row r="33" spans="2:14" ht="3.6" customHeight="1" x14ac:dyDescent="0.3">
      <c r="B33" s="15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6"/>
    </row>
    <row r="35" spans="2:14" x14ac:dyDescent="0.3">
      <c r="L35" s="7"/>
    </row>
    <row r="1048575" spans="11:13" x14ac:dyDescent="0.3">
      <c r="K1048575" s="54"/>
      <c r="L1048575" s="54"/>
      <c r="M1048575" s="54"/>
    </row>
  </sheetData>
  <mergeCells count="20">
    <mergeCell ref="K25:M25"/>
    <mergeCell ref="K26:M26"/>
    <mergeCell ref="K30:M30"/>
    <mergeCell ref="K31:M31"/>
    <mergeCell ref="K32:M32"/>
    <mergeCell ref="B1:N1"/>
    <mergeCell ref="K1048575:M1048575"/>
    <mergeCell ref="K27:M27"/>
    <mergeCell ref="H28:J28"/>
    <mergeCell ref="H29:J29"/>
    <mergeCell ref="H30:J30"/>
    <mergeCell ref="H31:J31"/>
    <mergeCell ref="H32:J32"/>
    <mergeCell ref="K28:M28"/>
    <mergeCell ref="K29:M29"/>
    <mergeCell ref="H24:J24"/>
    <mergeCell ref="H25:J25"/>
    <mergeCell ref="H26:J26"/>
    <mergeCell ref="H27:J27"/>
    <mergeCell ref="K24:M24"/>
  </mergeCells>
  <pageMargins left="0.7" right="0.7" top="0.75" bottom="0.75" header="0.3" footer="0.3"/>
  <pageSetup scale="6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73A9-F83E-47F6-B053-B839940EDF59}">
  <sheetPr>
    <tabColor rgb="FF92D050"/>
  </sheetPr>
  <dimension ref="A1:R152"/>
  <sheetViews>
    <sheetView workbookViewId="0">
      <selection activeCell="C8" sqref="C8"/>
    </sheetView>
  </sheetViews>
  <sheetFormatPr defaultRowHeight="14.4" x14ac:dyDescent="0.3"/>
  <cols>
    <col min="1" max="1" width="1.109375" style="18" customWidth="1"/>
    <col min="2" max="2" width="15.21875" style="18" bestFit="1" customWidth="1"/>
    <col min="3" max="3" width="16.33203125" style="19" bestFit="1" customWidth="1"/>
    <col min="4" max="4" width="1.21875" style="19" customWidth="1"/>
    <col min="5" max="5" width="7.44140625" style="20" bestFit="1" customWidth="1"/>
    <col min="6" max="6" width="6.44140625" style="20" bestFit="1" customWidth="1"/>
    <col min="7" max="7" width="5.5546875" style="20" bestFit="1" customWidth="1"/>
    <col min="8" max="8" width="4.5546875" style="20" bestFit="1" customWidth="1"/>
    <col min="9" max="9" width="16.33203125" style="19" bestFit="1" customWidth="1"/>
    <col min="10" max="10" width="13.21875" style="19" bestFit="1" customWidth="1"/>
    <col min="11" max="11" width="19.88671875" style="19" bestFit="1" customWidth="1"/>
    <col min="12" max="12" width="13" style="19" bestFit="1" customWidth="1"/>
    <col min="13" max="13" width="15.6640625" style="19" bestFit="1" customWidth="1"/>
    <col min="14" max="14" width="9.33203125" style="21" bestFit="1" customWidth="1"/>
    <col min="15" max="15" width="21.44140625" style="22" bestFit="1" customWidth="1"/>
    <col min="16" max="16" width="18" style="23" bestFit="1" customWidth="1"/>
    <col min="17" max="17" width="15.33203125" style="24" bestFit="1" customWidth="1"/>
  </cols>
  <sheetData>
    <row r="1" spans="1:17" x14ac:dyDescent="0.3">
      <c r="B1" s="18" t="s">
        <v>32</v>
      </c>
      <c r="C1" s="19" t="s">
        <v>33</v>
      </c>
    </row>
    <row r="2" spans="1:17" x14ac:dyDescent="0.3">
      <c r="B2" s="18" t="s">
        <v>34</v>
      </c>
      <c r="C2" s="25">
        <v>10000000000</v>
      </c>
    </row>
    <row r="3" spans="1:17" x14ac:dyDescent="0.3">
      <c r="B3" s="18" t="s">
        <v>35</v>
      </c>
      <c r="C3" s="26">
        <v>97.3</v>
      </c>
    </row>
    <row r="4" spans="1:17" x14ac:dyDescent="0.3">
      <c r="B4" s="18" t="s">
        <v>89</v>
      </c>
      <c r="C4" s="27">
        <f>C2*C3/100</f>
        <v>9730000000</v>
      </c>
    </row>
    <row r="5" spans="1:17" x14ac:dyDescent="0.3">
      <c r="B5" s="18" t="s">
        <v>36</v>
      </c>
      <c r="C5" s="26">
        <v>9</v>
      </c>
    </row>
    <row r="6" spans="1:17" x14ac:dyDescent="0.3">
      <c r="B6" s="18" t="s">
        <v>37</v>
      </c>
      <c r="C6" s="28">
        <v>39353</v>
      </c>
    </row>
    <row r="7" spans="1:17" x14ac:dyDescent="0.3">
      <c r="B7" s="18" t="s">
        <v>38</v>
      </c>
      <c r="C7" s="28">
        <v>43358</v>
      </c>
    </row>
    <row r="8" spans="1:17" ht="18" x14ac:dyDescent="0.35">
      <c r="B8" s="46" t="s">
        <v>39</v>
      </c>
      <c r="C8" s="47">
        <v>9.3953810915474492</v>
      </c>
      <c r="D8" s="29"/>
      <c r="E8" s="29"/>
    </row>
    <row r="9" spans="1:17" x14ac:dyDescent="0.3">
      <c r="B9" s="18" t="s">
        <v>40</v>
      </c>
      <c r="C9" s="27">
        <f>C2-C4</f>
        <v>270000000</v>
      </c>
    </row>
    <row r="10" spans="1:17" x14ac:dyDescent="0.3">
      <c r="C10" s="29"/>
    </row>
    <row r="11" spans="1:17" x14ac:dyDescent="0.3">
      <c r="C11" s="29"/>
    </row>
    <row r="13" spans="1:17" s="35" customFormat="1" x14ac:dyDescent="0.3">
      <c r="A13" s="30"/>
      <c r="B13" s="30"/>
      <c r="C13" s="31"/>
      <c r="D13" s="31"/>
      <c r="E13" s="32" t="s">
        <v>41</v>
      </c>
      <c r="F13" s="32" t="s">
        <v>42</v>
      </c>
      <c r="G13" s="32" t="s">
        <v>43</v>
      </c>
      <c r="H13" s="32" t="s">
        <v>44</v>
      </c>
      <c r="I13" s="31" t="s">
        <v>45</v>
      </c>
      <c r="J13" s="31" t="s">
        <v>46</v>
      </c>
      <c r="K13" s="31" t="s">
        <v>47</v>
      </c>
      <c r="L13" s="31" t="s">
        <v>48</v>
      </c>
      <c r="M13" s="31" t="s">
        <v>49</v>
      </c>
      <c r="N13" s="33" t="s">
        <v>50</v>
      </c>
      <c r="O13" s="22"/>
      <c r="P13" s="23"/>
      <c r="Q13" s="34"/>
    </row>
    <row r="14" spans="1:17" s="35" customFormat="1" x14ac:dyDescent="0.3">
      <c r="A14" s="30"/>
      <c r="B14" s="30"/>
      <c r="C14" s="31"/>
      <c r="D14" s="31"/>
      <c r="E14" s="32"/>
      <c r="F14" s="32"/>
      <c r="G14" s="32"/>
      <c r="H14" s="32"/>
      <c r="I14" s="31"/>
      <c r="J14" s="31"/>
      <c r="K14" s="31"/>
      <c r="L14" s="31">
        <f>C9</f>
        <v>270000000</v>
      </c>
      <c r="M14" s="31">
        <f>C4</f>
        <v>9730000000</v>
      </c>
      <c r="N14" s="33"/>
      <c r="O14" s="22"/>
      <c r="P14" s="36"/>
      <c r="Q14" s="34"/>
    </row>
    <row r="15" spans="1:17" x14ac:dyDescent="0.3">
      <c r="C15" s="19" t="s">
        <v>91</v>
      </c>
      <c r="E15" s="20">
        <v>1</v>
      </c>
      <c r="F15" s="20">
        <v>2007</v>
      </c>
      <c r="G15" s="20">
        <v>9</v>
      </c>
      <c r="H15" s="20">
        <v>2</v>
      </c>
      <c r="I15" s="19">
        <f>($C$2*($C$5/12/30/100)*H15)</f>
        <v>5000000</v>
      </c>
      <c r="J15" s="19">
        <f>(M14*($C$8/12/30/100)*H15)</f>
        <v>5078725.4455975937</v>
      </c>
      <c r="K15" s="19">
        <f>J15-I15</f>
        <v>78725.445597593673</v>
      </c>
      <c r="L15" s="19">
        <f>L14-K15</f>
        <v>269921274.55440241</v>
      </c>
      <c r="M15" s="19">
        <f>M14+K15</f>
        <v>9730078725.4455967</v>
      </c>
      <c r="N15" s="21">
        <f>M15/$C$2*100</f>
        <v>97.300787254455969</v>
      </c>
      <c r="O15" s="37"/>
      <c r="P15" s="38"/>
    </row>
    <row r="16" spans="1:17" x14ac:dyDescent="0.3">
      <c r="E16" s="20">
        <v>2</v>
      </c>
      <c r="F16" s="20">
        <v>2007</v>
      </c>
      <c r="G16" s="20">
        <v>10</v>
      </c>
      <c r="H16" s="20">
        <v>30</v>
      </c>
      <c r="I16" s="19">
        <f>($C$2*($C$5/12/30/100)*H16)</f>
        <v>75000000</v>
      </c>
      <c r="J16" s="19">
        <f t="shared" ref="J16:J79" si="0">(M15*($C$8/12/30/100)*H16)</f>
        <v>76181498.063599735</v>
      </c>
      <c r="K16" s="19">
        <f t="shared" ref="K16:K79" si="1">J16-I16</f>
        <v>1181498.0635997355</v>
      </c>
      <c r="L16" s="19">
        <f t="shared" ref="L16:L79" si="2">L15-K16</f>
        <v>268739776.49080265</v>
      </c>
      <c r="M16" s="19">
        <f t="shared" ref="M16:M79" si="3">M15+K16</f>
        <v>9731260223.5091972</v>
      </c>
      <c r="N16" s="21">
        <f t="shared" ref="N16:N79" si="4">M16/$C$2*100</f>
        <v>97.312602235091973</v>
      </c>
      <c r="O16" s="37"/>
    </row>
    <row r="17" spans="5:18" x14ac:dyDescent="0.3">
      <c r="E17" s="20">
        <v>3</v>
      </c>
      <c r="F17" s="20">
        <v>2007</v>
      </c>
      <c r="G17" s="20">
        <v>11</v>
      </c>
      <c r="H17" s="20">
        <v>30</v>
      </c>
      <c r="I17" s="19">
        <f t="shared" ref="I17:I79" si="5">($C$2*($C$5/12/30/100)*H17)</f>
        <v>75000000</v>
      </c>
      <c r="J17" s="19">
        <f t="shared" si="0"/>
        <v>76190748.58407177</v>
      </c>
      <c r="K17" s="19">
        <f t="shared" si="1"/>
        <v>1190748.5840717703</v>
      </c>
      <c r="L17" s="19">
        <f t="shared" si="2"/>
        <v>267549027.90673089</v>
      </c>
      <c r="M17" s="19">
        <f t="shared" si="3"/>
        <v>9732450972.0932693</v>
      </c>
      <c r="N17" s="21">
        <f t="shared" si="4"/>
        <v>97.324509720932696</v>
      </c>
      <c r="P17" s="19"/>
    </row>
    <row r="18" spans="5:18" x14ac:dyDescent="0.3">
      <c r="E18" s="20">
        <v>4</v>
      </c>
      <c r="F18" s="20">
        <v>2007</v>
      </c>
      <c r="G18" s="20">
        <v>12</v>
      </c>
      <c r="H18" s="20">
        <v>30</v>
      </c>
      <c r="I18" s="19">
        <f t="shared" si="5"/>
        <v>75000000</v>
      </c>
      <c r="J18" s="19">
        <f t="shared" si="0"/>
        <v>76200071.531348079</v>
      </c>
      <c r="K18" s="19">
        <f t="shared" si="1"/>
        <v>1200071.5313480794</v>
      </c>
      <c r="L18" s="19">
        <f t="shared" si="2"/>
        <v>266348956.37538281</v>
      </c>
      <c r="M18" s="19">
        <f t="shared" si="3"/>
        <v>9733651043.6246166</v>
      </c>
      <c r="N18" s="21">
        <f t="shared" si="4"/>
        <v>97.336510436246172</v>
      </c>
      <c r="O18" s="37"/>
      <c r="P18" s="39"/>
    </row>
    <row r="19" spans="5:18" x14ac:dyDescent="0.3">
      <c r="E19" s="20">
        <v>5</v>
      </c>
      <c r="F19" s="20">
        <v>2008</v>
      </c>
      <c r="G19" s="20">
        <v>1</v>
      </c>
      <c r="H19" s="20">
        <v>30</v>
      </c>
      <c r="I19" s="19">
        <f t="shared" si="5"/>
        <v>75000000</v>
      </c>
      <c r="J19" s="19">
        <f t="shared" si="0"/>
        <v>76209467.472493187</v>
      </c>
      <c r="K19" s="19">
        <f t="shared" si="1"/>
        <v>1209467.4724931866</v>
      </c>
      <c r="L19" s="19">
        <f t="shared" si="2"/>
        <v>265139488.90288961</v>
      </c>
      <c r="M19" s="19">
        <f t="shared" si="3"/>
        <v>9734860511.0971107</v>
      </c>
      <c r="N19" s="21">
        <f t="shared" si="4"/>
        <v>97.348605110971107</v>
      </c>
      <c r="O19" s="37"/>
      <c r="Q19" s="19"/>
      <c r="R19" s="40"/>
    </row>
    <row r="20" spans="5:18" x14ac:dyDescent="0.3">
      <c r="E20" s="20">
        <v>6</v>
      </c>
      <c r="F20" s="20">
        <v>2008</v>
      </c>
      <c r="G20" s="20">
        <v>2</v>
      </c>
      <c r="H20" s="20">
        <v>30</v>
      </c>
      <c r="I20" s="19">
        <f t="shared" si="5"/>
        <v>75000000</v>
      </c>
      <c r="J20" s="19">
        <f t="shared" si="0"/>
        <v>76218936.979011446</v>
      </c>
      <c r="K20" s="19">
        <f t="shared" si="1"/>
        <v>1218936.9790114462</v>
      </c>
      <c r="L20" s="19">
        <f t="shared" si="2"/>
        <v>263920551.92387816</v>
      </c>
      <c r="M20" s="19">
        <f t="shared" si="3"/>
        <v>9736079448.0761223</v>
      </c>
      <c r="N20" s="21">
        <f t="shared" si="4"/>
        <v>97.360794480761228</v>
      </c>
      <c r="O20" s="37"/>
    </row>
    <row r="21" spans="5:18" x14ac:dyDescent="0.3">
      <c r="E21" s="20">
        <v>7</v>
      </c>
      <c r="F21" s="20">
        <v>2008</v>
      </c>
      <c r="G21" s="20">
        <v>3</v>
      </c>
      <c r="H21" s="20">
        <v>30</v>
      </c>
      <c r="I21" s="19">
        <f t="shared" si="5"/>
        <v>75000000</v>
      </c>
      <c r="J21" s="19">
        <f t="shared" si="0"/>
        <v>76228480.626881778</v>
      </c>
      <c r="K21" s="19">
        <f t="shared" si="1"/>
        <v>1228480.6268817782</v>
      </c>
      <c r="L21" s="19">
        <f t="shared" si="2"/>
        <v>262692071.29699638</v>
      </c>
      <c r="M21" s="19">
        <f t="shared" si="3"/>
        <v>9737307928.7030048</v>
      </c>
      <c r="N21" s="21">
        <f t="shared" si="4"/>
        <v>97.373079287030052</v>
      </c>
      <c r="O21" s="37"/>
    </row>
    <row r="22" spans="5:18" x14ac:dyDescent="0.3">
      <c r="E22" s="20">
        <v>8</v>
      </c>
      <c r="F22" s="20">
        <v>2008</v>
      </c>
      <c r="G22" s="20">
        <v>4</v>
      </c>
      <c r="H22" s="20">
        <v>30</v>
      </c>
      <c r="I22" s="19">
        <f t="shared" si="5"/>
        <v>75000000</v>
      </c>
      <c r="J22" s="19">
        <f t="shared" si="0"/>
        <v>76238098.99659273</v>
      </c>
      <c r="K22" s="19">
        <f t="shared" si="1"/>
        <v>1238098.9965927303</v>
      </c>
      <c r="L22" s="19">
        <f t="shared" si="2"/>
        <v>261453972.30040365</v>
      </c>
      <c r="M22" s="19">
        <f t="shared" si="3"/>
        <v>9738546027.6995983</v>
      </c>
      <c r="N22" s="21">
        <f t="shared" si="4"/>
        <v>97.385460276995985</v>
      </c>
      <c r="O22" s="37"/>
    </row>
    <row r="23" spans="5:18" x14ac:dyDescent="0.3">
      <c r="E23" s="20">
        <v>9</v>
      </c>
      <c r="F23" s="20">
        <v>2008</v>
      </c>
      <c r="G23" s="20">
        <v>5</v>
      </c>
      <c r="H23" s="20">
        <v>30</v>
      </c>
      <c r="I23" s="19">
        <f t="shared" si="5"/>
        <v>75000000</v>
      </c>
      <c r="J23" s="19">
        <f t="shared" si="0"/>
        <v>76247792.673177779</v>
      </c>
      <c r="K23" s="19">
        <f t="shared" si="1"/>
        <v>1247792.6731777787</v>
      </c>
      <c r="L23" s="19">
        <f t="shared" si="2"/>
        <v>260206179.62722588</v>
      </c>
      <c r="M23" s="19">
        <f t="shared" si="3"/>
        <v>9739793820.372776</v>
      </c>
      <c r="N23" s="21">
        <f t="shared" si="4"/>
        <v>97.397938203727762</v>
      </c>
      <c r="O23" s="37"/>
    </row>
    <row r="24" spans="5:18" x14ac:dyDescent="0.3">
      <c r="E24" s="20">
        <v>10</v>
      </c>
      <c r="F24" s="20">
        <v>2008</v>
      </c>
      <c r="G24" s="20">
        <v>6</v>
      </c>
      <c r="H24" s="20">
        <v>30</v>
      </c>
      <c r="I24" s="19">
        <f t="shared" si="5"/>
        <v>75000000</v>
      </c>
      <c r="J24" s="19">
        <f t="shared" si="0"/>
        <v>76257562.246250898</v>
      </c>
      <c r="K24" s="19">
        <f t="shared" si="1"/>
        <v>1257562.2462508976</v>
      </c>
      <c r="L24" s="19">
        <f t="shared" si="2"/>
        <v>258948617.38097498</v>
      </c>
      <c r="M24" s="19">
        <f t="shared" si="3"/>
        <v>9741051382.6190262</v>
      </c>
      <c r="N24" s="21">
        <f t="shared" si="4"/>
        <v>97.410513826190254</v>
      </c>
      <c r="O24" s="37"/>
    </row>
    <row r="25" spans="5:18" x14ac:dyDescent="0.3">
      <c r="E25" s="20">
        <v>11</v>
      </c>
      <c r="F25" s="20">
        <v>2008</v>
      </c>
      <c r="G25" s="20">
        <v>7</v>
      </c>
      <c r="H25" s="20">
        <v>30</v>
      </c>
      <c r="I25" s="19">
        <f t="shared" si="5"/>
        <v>75000000</v>
      </c>
      <c r="J25" s="19">
        <f t="shared" si="0"/>
        <v>76267408.310042456</v>
      </c>
      <c r="K25" s="19">
        <f t="shared" si="1"/>
        <v>1267408.3100424558</v>
      </c>
      <c r="L25" s="19">
        <f t="shared" si="2"/>
        <v>257681209.07093251</v>
      </c>
      <c r="M25" s="19">
        <f t="shared" si="3"/>
        <v>9742318790.9290695</v>
      </c>
      <c r="N25" s="21">
        <f t="shared" si="4"/>
        <v>97.423187909290704</v>
      </c>
      <c r="O25" s="37"/>
    </row>
    <row r="26" spans="5:18" x14ac:dyDescent="0.3">
      <c r="E26" s="20">
        <v>12</v>
      </c>
      <c r="F26" s="20">
        <v>2008</v>
      </c>
      <c r="G26" s="20">
        <v>8</v>
      </c>
      <c r="H26" s="20">
        <v>30</v>
      </c>
      <c r="I26" s="19">
        <f t="shared" si="5"/>
        <v>75000000</v>
      </c>
      <c r="J26" s="19">
        <f t="shared" si="0"/>
        <v>76277331.463435337</v>
      </c>
      <c r="K26" s="19">
        <f t="shared" si="1"/>
        <v>1277331.4634353369</v>
      </c>
      <c r="L26" s="19">
        <f t="shared" si="2"/>
        <v>256403877.60749716</v>
      </c>
      <c r="M26" s="19">
        <f t="shared" si="3"/>
        <v>9743596122.3925056</v>
      </c>
      <c r="N26" s="21">
        <f t="shared" si="4"/>
        <v>97.435961223925062</v>
      </c>
      <c r="O26" s="37"/>
    </row>
    <row r="27" spans="5:18" x14ac:dyDescent="0.3">
      <c r="E27" s="20">
        <v>13</v>
      </c>
      <c r="F27" s="20">
        <v>2008</v>
      </c>
      <c r="G27" s="20">
        <v>9</v>
      </c>
      <c r="H27" s="20">
        <v>30</v>
      </c>
      <c r="I27" s="19">
        <f t="shared" si="5"/>
        <v>75000000</v>
      </c>
      <c r="J27" s="19">
        <f t="shared" si="0"/>
        <v>76287332.310001329</v>
      </c>
      <c r="K27" s="19">
        <f t="shared" si="1"/>
        <v>1287332.3100013286</v>
      </c>
      <c r="L27" s="19">
        <f t="shared" si="2"/>
        <v>255116545.29749584</v>
      </c>
      <c r="M27" s="19">
        <f t="shared" si="3"/>
        <v>9744883454.702507</v>
      </c>
      <c r="N27" s="21">
        <f t="shared" si="4"/>
        <v>97.448834547025058</v>
      </c>
      <c r="O27" s="37"/>
    </row>
    <row r="28" spans="5:18" x14ac:dyDescent="0.3">
      <c r="E28" s="20">
        <v>14</v>
      </c>
      <c r="F28" s="20">
        <v>2008</v>
      </c>
      <c r="G28" s="20">
        <v>10</v>
      </c>
      <c r="H28" s="20">
        <v>30</v>
      </c>
      <c r="I28" s="19">
        <f t="shared" si="5"/>
        <v>75000000</v>
      </c>
      <c r="J28" s="19">
        <f t="shared" si="0"/>
        <v>76297411.458037943</v>
      </c>
      <c r="K28" s="19">
        <f t="shared" si="1"/>
        <v>1297411.4580379426</v>
      </c>
      <c r="L28" s="19">
        <f t="shared" si="2"/>
        <v>253819133.8394579</v>
      </c>
      <c r="M28" s="19">
        <f t="shared" si="3"/>
        <v>9746180866.1605453</v>
      </c>
      <c r="N28" s="21">
        <f t="shared" si="4"/>
        <v>97.46180866160546</v>
      </c>
      <c r="O28" s="37"/>
    </row>
    <row r="29" spans="5:18" x14ac:dyDescent="0.3">
      <c r="E29" s="20">
        <v>15</v>
      </c>
      <c r="F29" s="20">
        <v>2008</v>
      </c>
      <c r="G29" s="20">
        <v>11</v>
      </c>
      <c r="H29" s="20">
        <v>30</v>
      </c>
      <c r="I29" s="19">
        <f t="shared" si="5"/>
        <v>75000000</v>
      </c>
      <c r="J29" s="19">
        <f t="shared" si="0"/>
        <v>76307569.520605281</v>
      </c>
      <c r="K29" s="19">
        <f t="shared" si="1"/>
        <v>1307569.520605281</v>
      </c>
      <c r="L29" s="19">
        <f t="shared" si="2"/>
        <v>252511564.3188526</v>
      </c>
      <c r="M29" s="19">
        <f t="shared" si="3"/>
        <v>9747488435.6811504</v>
      </c>
      <c r="N29" s="21">
        <f t="shared" si="4"/>
        <v>97.474884356811515</v>
      </c>
      <c r="O29" s="37"/>
    </row>
    <row r="30" spans="5:18" x14ac:dyDescent="0.3">
      <c r="E30" s="20">
        <v>16</v>
      </c>
      <c r="F30" s="20">
        <v>2008</v>
      </c>
      <c r="G30" s="20">
        <v>12</v>
      </c>
      <c r="H30" s="20">
        <v>30</v>
      </c>
      <c r="I30" s="19">
        <f t="shared" si="5"/>
        <v>75000000</v>
      </c>
      <c r="J30" s="19">
        <f t="shared" si="0"/>
        <v>76317807.115563437</v>
      </c>
      <c r="K30" s="19">
        <f t="shared" si="1"/>
        <v>1317807.1155634373</v>
      </c>
      <c r="L30" s="19">
        <f t="shared" si="2"/>
        <v>251193757.20328915</v>
      </c>
      <c r="M30" s="19">
        <f t="shared" si="3"/>
        <v>9748806242.7967148</v>
      </c>
      <c r="N30" s="21">
        <f t="shared" si="4"/>
        <v>97.488062427967151</v>
      </c>
      <c r="O30" s="37"/>
    </row>
    <row r="31" spans="5:18" x14ac:dyDescent="0.3">
      <c r="E31" s="20">
        <v>17</v>
      </c>
      <c r="F31" s="20">
        <v>2009</v>
      </c>
      <c r="G31" s="20">
        <v>1</v>
      </c>
      <c r="H31" s="20">
        <v>30</v>
      </c>
      <c r="I31" s="19">
        <f t="shared" si="5"/>
        <v>75000000</v>
      </c>
      <c r="J31" s="19">
        <f t="shared" si="0"/>
        <v>76328124.865609989</v>
      </c>
      <c r="K31" s="19">
        <f t="shared" si="1"/>
        <v>1328124.8656099886</v>
      </c>
      <c r="L31" s="19">
        <f t="shared" si="2"/>
        <v>249865632.33767915</v>
      </c>
      <c r="M31" s="19">
        <f t="shared" si="3"/>
        <v>9750134367.6623249</v>
      </c>
      <c r="N31" s="21">
        <f t="shared" si="4"/>
        <v>97.50134367662325</v>
      </c>
      <c r="O31" s="37"/>
    </row>
    <row r="32" spans="5:18" x14ac:dyDescent="0.3">
      <c r="E32" s="20">
        <v>18</v>
      </c>
      <c r="F32" s="20">
        <v>2009</v>
      </c>
      <c r="G32" s="20">
        <v>2</v>
      </c>
      <c r="H32" s="20">
        <v>30</v>
      </c>
      <c r="I32" s="19">
        <f t="shared" si="5"/>
        <v>75000000</v>
      </c>
      <c r="J32" s="19">
        <f t="shared" si="0"/>
        <v>76338523.398317963</v>
      </c>
      <c r="K32" s="19">
        <f t="shared" si="1"/>
        <v>1338523.3983179629</v>
      </c>
      <c r="L32" s="19">
        <f t="shared" si="2"/>
        <v>248527108.93936118</v>
      </c>
      <c r="M32" s="19">
        <f t="shared" si="3"/>
        <v>9751472891.0606422</v>
      </c>
      <c r="N32" s="21">
        <f t="shared" si="4"/>
        <v>97.514728910606422</v>
      </c>
      <c r="O32" s="37"/>
    </row>
    <row r="33" spans="5:15" x14ac:dyDescent="0.3">
      <c r="E33" s="20">
        <v>19</v>
      </c>
      <c r="F33" s="20">
        <v>2009</v>
      </c>
      <c r="G33" s="20">
        <v>3</v>
      </c>
      <c r="H33" s="20">
        <v>30</v>
      </c>
      <c r="I33" s="19">
        <f t="shared" si="5"/>
        <v>75000000</v>
      </c>
      <c r="J33" s="19">
        <f t="shared" si="0"/>
        <v>76349003.346173927</v>
      </c>
      <c r="K33" s="19">
        <f t="shared" si="1"/>
        <v>1349003.3461739272</v>
      </c>
      <c r="L33" s="19">
        <f t="shared" si="2"/>
        <v>247178105.59318727</v>
      </c>
      <c r="M33" s="19">
        <f t="shared" si="3"/>
        <v>9752821894.4068165</v>
      </c>
      <c r="N33" s="21">
        <f t="shared" si="4"/>
        <v>97.528218944068172</v>
      </c>
      <c r="O33" s="37"/>
    </row>
    <row r="34" spans="5:15" x14ac:dyDescent="0.3">
      <c r="E34" s="20">
        <v>20</v>
      </c>
      <c r="F34" s="20">
        <v>2009</v>
      </c>
      <c r="G34" s="20">
        <v>4</v>
      </c>
      <c r="H34" s="20">
        <v>30</v>
      </c>
      <c r="I34" s="19">
        <f t="shared" si="5"/>
        <v>75000000</v>
      </c>
      <c r="J34" s="19">
        <f t="shared" si="0"/>
        <v>76359565.346616477</v>
      </c>
      <c r="K34" s="19">
        <f t="shared" si="1"/>
        <v>1359565.3466164768</v>
      </c>
      <c r="L34" s="19">
        <f t="shared" si="2"/>
        <v>245818540.2465708</v>
      </c>
      <c r="M34" s="19">
        <f t="shared" si="3"/>
        <v>9754181459.7534332</v>
      </c>
      <c r="N34" s="21">
        <f t="shared" si="4"/>
        <v>97.541814597534341</v>
      </c>
      <c r="O34" s="37"/>
    </row>
    <row r="35" spans="5:15" x14ac:dyDescent="0.3">
      <c r="E35" s="20">
        <v>21</v>
      </c>
      <c r="F35" s="20">
        <v>2009</v>
      </c>
      <c r="G35" s="20">
        <v>5</v>
      </c>
      <c r="H35" s="20">
        <v>30</v>
      </c>
      <c r="I35" s="19">
        <f t="shared" si="5"/>
        <v>75000000</v>
      </c>
      <c r="J35" s="19">
        <f t="shared" si="0"/>
        <v>76370210.042075098</v>
      </c>
      <c r="K35" s="19">
        <f t="shared" si="1"/>
        <v>1370210.0420750976</v>
      </c>
      <c r="L35" s="19">
        <f t="shared" si="2"/>
        <v>244448330.2044957</v>
      </c>
      <c r="M35" s="19">
        <f t="shared" si="3"/>
        <v>9755551669.7955074</v>
      </c>
      <c r="N35" s="21">
        <f t="shared" si="4"/>
        <v>97.555516697955071</v>
      </c>
      <c r="O35" s="37"/>
    </row>
    <row r="36" spans="5:15" x14ac:dyDescent="0.3">
      <c r="E36" s="20">
        <v>22</v>
      </c>
      <c r="F36" s="20">
        <v>2009</v>
      </c>
      <c r="G36" s="20">
        <v>6</v>
      </c>
      <c r="H36" s="20">
        <v>30</v>
      </c>
      <c r="I36" s="19">
        <f t="shared" si="5"/>
        <v>75000000</v>
      </c>
      <c r="J36" s="19">
        <f t="shared" si="0"/>
        <v>76380938.080009043</v>
      </c>
      <c r="K36" s="19">
        <f t="shared" si="1"/>
        <v>1380938.0800090432</v>
      </c>
      <c r="L36" s="19">
        <f t="shared" si="2"/>
        <v>243067392.12448665</v>
      </c>
      <c r="M36" s="19">
        <f t="shared" si="3"/>
        <v>9756932607.8755169</v>
      </c>
      <c r="N36" s="21">
        <f t="shared" si="4"/>
        <v>97.569326078755168</v>
      </c>
      <c r="O36" s="37"/>
    </row>
    <row r="37" spans="5:15" x14ac:dyDescent="0.3">
      <c r="E37" s="20">
        <v>23</v>
      </c>
      <c r="F37" s="20">
        <v>2009</v>
      </c>
      <c r="G37" s="20">
        <v>7</v>
      </c>
      <c r="H37" s="20">
        <v>30</v>
      </c>
      <c r="I37" s="19">
        <f t="shared" si="5"/>
        <v>75000000</v>
      </c>
      <c r="J37" s="19">
        <f t="shared" si="0"/>
        <v>76391750.112946972</v>
      </c>
      <c r="K37" s="19">
        <f t="shared" si="1"/>
        <v>1391750.1129469723</v>
      </c>
      <c r="L37" s="19">
        <f t="shared" si="2"/>
        <v>241675642.0115397</v>
      </c>
      <c r="M37" s="19">
        <f t="shared" si="3"/>
        <v>9758324357.9884644</v>
      </c>
      <c r="N37" s="21">
        <f t="shared" si="4"/>
        <v>97.583243579884652</v>
      </c>
      <c r="O37" s="37"/>
    </row>
    <row r="38" spans="5:15" x14ac:dyDescent="0.3">
      <c r="E38" s="20">
        <v>24</v>
      </c>
      <c r="F38" s="20">
        <v>2009</v>
      </c>
      <c r="G38" s="20">
        <v>8</v>
      </c>
      <c r="H38" s="20">
        <v>30</v>
      </c>
      <c r="I38" s="19">
        <f t="shared" si="5"/>
        <v>75000000</v>
      </c>
      <c r="J38" s="19">
        <f t="shared" si="0"/>
        <v>76402646.798526436</v>
      </c>
      <c r="K38" s="19">
        <f t="shared" si="1"/>
        <v>1402646.7985264361</v>
      </c>
      <c r="L38" s="19">
        <f t="shared" si="2"/>
        <v>240272995.21301326</v>
      </c>
      <c r="M38" s="19">
        <f t="shared" si="3"/>
        <v>9759727004.7869911</v>
      </c>
      <c r="N38" s="21">
        <f t="shared" si="4"/>
        <v>97.597270047869912</v>
      </c>
      <c r="O38" s="37"/>
    </row>
    <row r="39" spans="5:15" x14ac:dyDescent="0.3">
      <c r="E39" s="20">
        <v>25</v>
      </c>
      <c r="F39" s="20">
        <v>2009</v>
      </c>
      <c r="G39" s="20">
        <v>9</v>
      </c>
      <c r="H39" s="20">
        <v>30</v>
      </c>
      <c r="I39" s="19">
        <f t="shared" si="5"/>
        <v>75000000</v>
      </c>
      <c r="J39" s="19">
        <f t="shared" si="0"/>
        <v>76413628.799533933</v>
      </c>
      <c r="K39" s="19">
        <f t="shared" si="1"/>
        <v>1413628.7995339334</v>
      </c>
      <c r="L39" s="19">
        <f t="shared" si="2"/>
        <v>238859366.41347933</v>
      </c>
      <c r="M39" s="19">
        <f t="shared" si="3"/>
        <v>9761140633.586525</v>
      </c>
      <c r="N39" s="21">
        <f t="shared" si="4"/>
        <v>97.61140633586524</v>
      </c>
      <c r="O39" s="37"/>
    </row>
    <row r="40" spans="5:15" x14ac:dyDescent="0.3">
      <c r="E40" s="20">
        <v>26</v>
      </c>
      <c r="F40" s="20">
        <v>2009</v>
      </c>
      <c r="G40" s="20">
        <v>10</v>
      </c>
      <c r="H40" s="20">
        <v>30</v>
      </c>
      <c r="I40" s="19">
        <f t="shared" si="5"/>
        <v>75000000</v>
      </c>
      <c r="J40" s="19">
        <f t="shared" si="0"/>
        <v>76424696.783945277</v>
      </c>
      <c r="K40" s="19">
        <f t="shared" si="1"/>
        <v>1424696.7839452773</v>
      </c>
      <c r="L40" s="19">
        <f t="shared" si="2"/>
        <v>237434669.62953407</v>
      </c>
      <c r="M40" s="19">
        <f t="shared" si="3"/>
        <v>9762565330.37047</v>
      </c>
      <c r="N40" s="21">
        <f t="shared" si="4"/>
        <v>97.625653303704695</v>
      </c>
      <c r="O40" s="37"/>
    </row>
    <row r="41" spans="5:15" x14ac:dyDescent="0.3">
      <c r="E41" s="20">
        <v>27</v>
      </c>
      <c r="F41" s="20">
        <v>2009</v>
      </c>
      <c r="G41" s="20">
        <v>11</v>
      </c>
      <c r="H41" s="20">
        <v>30</v>
      </c>
      <c r="I41" s="19">
        <f t="shared" si="5"/>
        <v>75000000</v>
      </c>
      <c r="J41" s="19">
        <f t="shared" si="0"/>
        <v>76435851.424966171</v>
      </c>
      <c r="K41" s="19">
        <f t="shared" si="1"/>
        <v>1435851.4249661714</v>
      </c>
      <c r="L41" s="19">
        <f t="shared" si="2"/>
        <v>235998818.20456791</v>
      </c>
      <c r="M41" s="19">
        <f t="shared" si="3"/>
        <v>9764001181.7954369</v>
      </c>
      <c r="N41" s="21">
        <f t="shared" si="4"/>
        <v>97.64001181795436</v>
      </c>
      <c r="O41" s="37"/>
    </row>
    <row r="42" spans="5:15" x14ac:dyDescent="0.3">
      <c r="E42" s="20">
        <v>28</v>
      </c>
      <c r="F42" s="20">
        <v>2009</v>
      </c>
      <c r="G42" s="20">
        <v>12</v>
      </c>
      <c r="H42" s="20">
        <v>30</v>
      </c>
      <c r="I42" s="19">
        <f t="shared" si="5"/>
        <v>75000000</v>
      </c>
      <c r="J42" s="19">
        <f t="shared" si="0"/>
        <v>76447093.401073173</v>
      </c>
      <c r="K42" s="19">
        <f t="shared" si="1"/>
        <v>1447093.4010731727</v>
      </c>
      <c r="L42" s="19">
        <f t="shared" si="2"/>
        <v>234551724.80349475</v>
      </c>
      <c r="M42" s="19">
        <f t="shared" si="3"/>
        <v>9765448275.1965103</v>
      </c>
      <c r="N42" s="21">
        <f t="shared" si="4"/>
        <v>97.654482751965105</v>
      </c>
      <c r="O42" s="37"/>
    </row>
    <row r="43" spans="5:15" x14ac:dyDescent="0.3">
      <c r="E43" s="20">
        <v>29</v>
      </c>
      <c r="F43" s="20">
        <v>2010</v>
      </c>
      <c r="G43" s="20">
        <v>1</v>
      </c>
      <c r="H43" s="20">
        <v>30</v>
      </c>
      <c r="I43" s="19">
        <f t="shared" si="5"/>
        <v>75000000</v>
      </c>
      <c r="J43" s="19">
        <f t="shared" si="0"/>
        <v>76458423.396054953</v>
      </c>
      <c r="K43" s="19">
        <f t="shared" si="1"/>
        <v>1458423.3960549533</v>
      </c>
      <c r="L43" s="19">
        <f t="shared" si="2"/>
        <v>233093301.4074398</v>
      </c>
      <c r="M43" s="19">
        <f t="shared" si="3"/>
        <v>9766906698.5925655</v>
      </c>
      <c r="N43" s="21">
        <f t="shared" si="4"/>
        <v>97.669066985925653</v>
      </c>
      <c r="O43" s="37"/>
    </row>
    <row r="44" spans="5:15" x14ac:dyDescent="0.3">
      <c r="E44" s="20">
        <v>30</v>
      </c>
      <c r="F44" s="20">
        <v>2010</v>
      </c>
      <c r="G44" s="20">
        <v>2</v>
      </c>
      <c r="H44" s="20">
        <v>30</v>
      </c>
      <c r="I44" s="19">
        <f t="shared" si="5"/>
        <v>75000000</v>
      </c>
      <c r="J44" s="19">
        <f t="shared" si="0"/>
        <v>76469842.099053934</v>
      </c>
      <c r="K44" s="19">
        <f t="shared" si="1"/>
        <v>1469842.0990539342</v>
      </c>
      <c r="L44" s="19">
        <f t="shared" si="2"/>
        <v>231623459.30838585</v>
      </c>
      <c r="M44" s="19">
        <f t="shared" si="3"/>
        <v>9768376540.6916199</v>
      </c>
      <c r="N44" s="21">
        <f t="shared" si="4"/>
        <v>97.683765406916194</v>
      </c>
      <c r="O44" s="37"/>
    </row>
    <row r="45" spans="5:15" x14ac:dyDescent="0.3">
      <c r="E45" s="20">
        <v>31</v>
      </c>
      <c r="F45" s="20">
        <v>2010</v>
      </c>
      <c r="G45" s="20">
        <v>3</v>
      </c>
      <c r="H45" s="20">
        <v>30</v>
      </c>
      <c r="I45" s="19">
        <f t="shared" si="5"/>
        <v>75000000</v>
      </c>
      <c r="J45" s="19">
        <f t="shared" si="0"/>
        <v>76481350.204608113</v>
      </c>
      <c r="K45" s="19">
        <f t="shared" si="1"/>
        <v>1481350.2046081126</v>
      </c>
      <c r="L45" s="19">
        <f t="shared" si="2"/>
        <v>230142109.10377774</v>
      </c>
      <c r="M45" s="19">
        <f t="shared" si="3"/>
        <v>9769857890.8962288</v>
      </c>
      <c r="N45" s="21">
        <f t="shared" si="4"/>
        <v>97.69857890896229</v>
      </c>
      <c r="O45" s="37"/>
    </row>
    <row r="46" spans="5:15" x14ac:dyDescent="0.3">
      <c r="E46" s="20">
        <v>32</v>
      </c>
      <c r="F46" s="20">
        <v>2010</v>
      </c>
      <c r="G46" s="20">
        <v>4</v>
      </c>
      <c r="H46" s="20">
        <v>30</v>
      </c>
      <c r="I46" s="19">
        <f t="shared" si="5"/>
        <v>75000000</v>
      </c>
      <c r="J46" s="19">
        <f t="shared" si="0"/>
        <v>76492948.412693411</v>
      </c>
      <c r="K46" s="19">
        <f t="shared" si="1"/>
        <v>1492948.4126934111</v>
      </c>
      <c r="L46" s="19">
        <f t="shared" si="2"/>
        <v>228649160.69108433</v>
      </c>
      <c r="M46" s="19">
        <f t="shared" si="3"/>
        <v>9771350839.3089218</v>
      </c>
      <c r="N46" s="21">
        <f t="shared" si="4"/>
        <v>97.713508393089228</v>
      </c>
      <c r="O46" s="37"/>
    </row>
    <row r="47" spans="5:15" x14ac:dyDescent="0.3">
      <c r="E47" s="20">
        <v>33</v>
      </c>
      <c r="F47" s="20">
        <v>2010</v>
      </c>
      <c r="G47" s="20">
        <v>5</v>
      </c>
      <c r="H47" s="20">
        <v>30</v>
      </c>
      <c r="I47" s="19">
        <f t="shared" si="5"/>
        <v>75000000</v>
      </c>
      <c r="J47" s="19">
        <f t="shared" si="0"/>
        <v>76504637.428766116</v>
      </c>
      <c r="K47" s="19">
        <f t="shared" si="1"/>
        <v>1504637.4287661165</v>
      </c>
      <c r="L47" s="19">
        <f t="shared" si="2"/>
        <v>227144523.26231819</v>
      </c>
      <c r="M47" s="19">
        <f t="shared" si="3"/>
        <v>9772855476.7376881</v>
      </c>
      <c r="N47" s="21">
        <f t="shared" si="4"/>
        <v>97.728554767376892</v>
      </c>
      <c r="O47" s="37"/>
    </row>
    <row r="48" spans="5:15" x14ac:dyDescent="0.3">
      <c r="E48" s="20">
        <v>34</v>
      </c>
      <c r="F48" s="20">
        <v>2010</v>
      </c>
      <c r="G48" s="20">
        <v>6</v>
      </c>
      <c r="H48" s="20">
        <v>30</v>
      </c>
      <c r="I48" s="19">
        <f t="shared" si="5"/>
        <v>75000000</v>
      </c>
      <c r="J48" s="19">
        <f t="shared" si="0"/>
        <v>76516417.963806018</v>
      </c>
      <c r="K48" s="19">
        <f t="shared" si="1"/>
        <v>1516417.9638060182</v>
      </c>
      <c r="L48" s="19">
        <f t="shared" si="2"/>
        <v>225628105.29851216</v>
      </c>
      <c r="M48" s="19">
        <f t="shared" si="3"/>
        <v>9774371894.7014942</v>
      </c>
      <c r="N48" s="21">
        <f t="shared" si="4"/>
        <v>97.743718947014941</v>
      </c>
      <c r="O48" s="37"/>
    </row>
    <row r="49" spans="5:15" x14ac:dyDescent="0.3">
      <c r="E49" s="20">
        <v>35</v>
      </c>
      <c r="F49" s="20">
        <v>2010</v>
      </c>
      <c r="G49" s="20">
        <v>7</v>
      </c>
      <c r="H49" s="20">
        <v>30</v>
      </c>
      <c r="I49" s="19">
        <f t="shared" si="5"/>
        <v>75000000</v>
      </c>
      <c r="J49" s="19">
        <f t="shared" si="0"/>
        <v>76528290.734359369</v>
      </c>
      <c r="K49" s="19">
        <f t="shared" si="1"/>
        <v>1528290.7343593687</v>
      </c>
      <c r="L49" s="19">
        <f t="shared" si="2"/>
        <v>224099814.56415278</v>
      </c>
      <c r="M49" s="19">
        <f t="shared" si="3"/>
        <v>9775900185.435854</v>
      </c>
      <c r="N49" s="21">
        <f t="shared" si="4"/>
        <v>97.759001854358544</v>
      </c>
      <c r="O49" s="37"/>
    </row>
    <row r="50" spans="5:15" x14ac:dyDescent="0.3">
      <c r="E50" s="20">
        <v>36</v>
      </c>
      <c r="F50" s="20">
        <v>2010</v>
      </c>
      <c r="G50" s="20">
        <v>8</v>
      </c>
      <c r="H50" s="20">
        <v>30</v>
      </c>
      <c r="I50" s="19">
        <f t="shared" si="5"/>
        <v>75000000</v>
      </c>
      <c r="J50" s="19">
        <f t="shared" si="0"/>
        <v>76540256.462582693</v>
      </c>
      <c r="K50" s="19">
        <f t="shared" si="1"/>
        <v>1540256.4625826925</v>
      </c>
      <c r="L50" s="19">
        <f t="shared" si="2"/>
        <v>222559558.10157007</v>
      </c>
      <c r="M50" s="19">
        <f t="shared" si="3"/>
        <v>9777440441.8984375</v>
      </c>
      <c r="N50" s="21">
        <f t="shared" si="4"/>
        <v>97.774404418984375</v>
      </c>
      <c r="O50" s="37"/>
    </row>
    <row r="51" spans="5:15" x14ac:dyDescent="0.3">
      <c r="E51" s="20">
        <v>37</v>
      </c>
      <c r="F51" s="20">
        <v>2010</v>
      </c>
      <c r="G51" s="20">
        <v>9</v>
      </c>
      <c r="H51" s="20">
        <v>30</v>
      </c>
      <c r="I51" s="19">
        <f t="shared" si="5"/>
        <v>75000000</v>
      </c>
      <c r="J51" s="19">
        <f t="shared" si="0"/>
        <v>76552315.876286596</v>
      </c>
      <c r="K51" s="19">
        <f t="shared" si="1"/>
        <v>1552315.8762865961</v>
      </c>
      <c r="L51" s="19">
        <f t="shared" si="2"/>
        <v>221007242.22528347</v>
      </c>
      <c r="M51" s="19">
        <f t="shared" si="3"/>
        <v>9778992757.774725</v>
      </c>
      <c r="N51" s="21">
        <f t="shared" si="4"/>
        <v>97.78992757774725</v>
      </c>
      <c r="O51" s="37"/>
    </row>
    <row r="52" spans="5:15" x14ac:dyDescent="0.3">
      <c r="E52" s="20">
        <v>38</v>
      </c>
      <c r="F52" s="20">
        <v>2010</v>
      </c>
      <c r="G52" s="20">
        <v>10</v>
      </c>
      <c r="H52" s="20">
        <v>30</v>
      </c>
      <c r="I52" s="19">
        <f t="shared" si="5"/>
        <v>75000000</v>
      </c>
      <c r="J52" s="19">
        <f t="shared" si="0"/>
        <v>76564469.708980083</v>
      </c>
      <c r="K52" s="19">
        <f t="shared" si="1"/>
        <v>1564469.7089800835</v>
      </c>
      <c r="L52" s="19">
        <f t="shared" si="2"/>
        <v>219442772.51630339</v>
      </c>
      <c r="M52" s="19">
        <f t="shared" si="3"/>
        <v>9780557227.4837055</v>
      </c>
      <c r="N52" s="21">
        <f t="shared" si="4"/>
        <v>97.805572274837061</v>
      </c>
      <c r="O52" s="37"/>
    </row>
    <row r="53" spans="5:15" x14ac:dyDescent="0.3">
      <c r="E53" s="20">
        <v>39</v>
      </c>
      <c r="F53" s="20">
        <v>2010</v>
      </c>
      <c r="G53" s="20">
        <v>11</v>
      </c>
      <c r="H53" s="20">
        <v>30</v>
      </c>
      <c r="I53" s="19">
        <f t="shared" si="5"/>
        <v>75000000</v>
      </c>
      <c r="J53" s="19">
        <f t="shared" si="0"/>
        <v>76576718.699915141</v>
      </c>
      <c r="K53" s="19">
        <f t="shared" si="1"/>
        <v>1576718.6999151409</v>
      </c>
      <c r="L53" s="19">
        <f t="shared" si="2"/>
        <v>217866053.81638825</v>
      </c>
      <c r="M53" s="19">
        <f t="shared" si="3"/>
        <v>9782133946.1836205</v>
      </c>
      <c r="N53" s="21">
        <f t="shared" si="4"/>
        <v>97.821339461836203</v>
      </c>
      <c r="O53" s="37"/>
    </row>
    <row r="54" spans="5:15" x14ac:dyDescent="0.3">
      <c r="E54" s="20">
        <v>40</v>
      </c>
      <c r="F54" s="20">
        <v>2010</v>
      </c>
      <c r="G54" s="20">
        <v>12</v>
      </c>
      <c r="H54" s="20">
        <v>30</v>
      </c>
      <c r="I54" s="19">
        <f t="shared" si="5"/>
        <v>75000000</v>
      </c>
      <c r="J54" s="19">
        <f t="shared" si="0"/>
        <v>76589063.594131693</v>
      </c>
      <c r="K54" s="19">
        <f t="shared" si="1"/>
        <v>1589063.5941316932</v>
      </c>
      <c r="L54" s="19">
        <f t="shared" si="2"/>
        <v>216276990.22225654</v>
      </c>
      <c r="M54" s="19">
        <f t="shared" si="3"/>
        <v>9783723009.7777519</v>
      </c>
      <c r="N54" s="21">
        <f t="shared" si="4"/>
        <v>97.837230097777521</v>
      </c>
      <c r="O54" s="37"/>
    </row>
    <row r="55" spans="5:15" x14ac:dyDescent="0.3">
      <c r="E55" s="20">
        <v>41</v>
      </c>
      <c r="F55" s="20">
        <v>2011</v>
      </c>
      <c r="G55" s="20">
        <v>1</v>
      </c>
      <c r="H55" s="20">
        <v>30</v>
      </c>
      <c r="I55" s="19">
        <f t="shared" si="5"/>
        <v>75000000</v>
      </c>
      <c r="J55" s="19">
        <f t="shared" si="0"/>
        <v>76601505.142502993</v>
      </c>
      <c r="K55" s="19">
        <f t="shared" si="1"/>
        <v>1601505.1425029933</v>
      </c>
      <c r="L55" s="19">
        <f t="shared" si="2"/>
        <v>214675485.07975355</v>
      </c>
      <c r="M55" s="19">
        <f t="shared" si="3"/>
        <v>9785324514.9202557</v>
      </c>
      <c r="N55" s="21">
        <f t="shared" si="4"/>
        <v>97.853245149202564</v>
      </c>
      <c r="O55" s="37"/>
    </row>
    <row r="56" spans="5:15" x14ac:dyDescent="0.3">
      <c r="E56" s="20">
        <v>42</v>
      </c>
      <c r="F56" s="20">
        <v>2011</v>
      </c>
      <c r="G56" s="20">
        <v>2</v>
      </c>
      <c r="H56" s="20">
        <v>30</v>
      </c>
      <c r="I56" s="19">
        <f t="shared" si="5"/>
        <v>75000000</v>
      </c>
      <c r="J56" s="19">
        <f t="shared" si="0"/>
        <v>76614044.101781249</v>
      </c>
      <c r="K56" s="19">
        <f t="shared" si="1"/>
        <v>1614044.101781249</v>
      </c>
      <c r="L56" s="19">
        <f t="shared" si="2"/>
        <v>213061440.9779723</v>
      </c>
      <c r="M56" s="19">
        <f t="shared" si="3"/>
        <v>9786938559.0220375</v>
      </c>
      <c r="N56" s="21">
        <f t="shared" si="4"/>
        <v>97.869385590220375</v>
      </c>
      <c r="O56" s="37"/>
    </row>
    <row r="57" spans="5:15" x14ac:dyDescent="0.3">
      <c r="E57" s="20">
        <v>43</v>
      </c>
      <c r="F57" s="20">
        <v>2011</v>
      </c>
      <c r="G57" s="20">
        <v>3</v>
      </c>
      <c r="H57" s="20">
        <v>30</v>
      </c>
      <c r="I57" s="19">
        <f t="shared" si="5"/>
        <v>75000000</v>
      </c>
      <c r="J57" s="19">
        <f t="shared" si="0"/>
        <v>76626681.234643579</v>
      </c>
      <c r="K57" s="19">
        <f t="shared" si="1"/>
        <v>1626681.2346435785</v>
      </c>
      <c r="L57" s="19">
        <f t="shared" si="2"/>
        <v>211434759.74332872</v>
      </c>
      <c r="M57" s="19">
        <f t="shared" si="3"/>
        <v>9788565240.2566814</v>
      </c>
      <c r="N57" s="21">
        <f t="shared" si="4"/>
        <v>97.885652402566819</v>
      </c>
      <c r="O57" s="37"/>
    </row>
    <row r="58" spans="5:15" x14ac:dyDescent="0.3">
      <c r="E58" s="20">
        <v>44</v>
      </c>
      <c r="F58" s="20">
        <v>2011</v>
      </c>
      <c r="G58" s="20">
        <v>4</v>
      </c>
      <c r="H58" s="20">
        <v>30</v>
      </c>
      <c r="I58" s="19">
        <f t="shared" si="5"/>
        <v>75000000</v>
      </c>
      <c r="J58" s="19">
        <f t="shared" si="0"/>
        <v>76639417.309738532</v>
      </c>
      <c r="K58" s="19">
        <f t="shared" si="1"/>
        <v>1639417.3097385317</v>
      </c>
      <c r="L58" s="19">
        <f t="shared" si="2"/>
        <v>209795342.43359017</v>
      </c>
      <c r="M58" s="19">
        <f t="shared" si="3"/>
        <v>9790204657.5664196</v>
      </c>
      <c r="N58" s="21">
        <f t="shared" si="4"/>
        <v>97.902046575664187</v>
      </c>
      <c r="O58" s="37"/>
    </row>
    <row r="59" spans="5:15" x14ac:dyDescent="0.3">
      <c r="E59" s="20">
        <v>45</v>
      </c>
      <c r="F59" s="20">
        <v>2011</v>
      </c>
      <c r="G59" s="20">
        <v>5</v>
      </c>
      <c r="H59" s="20">
        <v>30</v>
      </c>
      <c r="I59" s="19">
        <f t="shared" si="5"/>
        <v>75000000</v>
      </c>
      <c r="J59" s="19">
        <f t="shared" si="0"/>
        <v>76652253.101732761</v>
      </c>
      <c r="K59" s="19">
        <f t="shared" si="1"/>
        <v>1652253.1017327607</v>
      </c>
      <c r="L59" s="19">
        <f t="shared" si="2"/>
        <v>208143089.33185741</v>
      </c>
      <c r="M59" s="19">
        <f t="shared" si="3"/>
        <v>9791856910.6681519</v>
      </c>
      <c r="N59" s="21">
        <f t="shared" si="4"/>
        <v>97.918569106681517</v>
      </c>
      <c r="O59" s="37"/>
    </row>
    <row r="60" spans="5:15" x14ac:dyDescent="0.3">
      <c r="E60" s="20">
        <v>46</v>
      </c>
      <c r="F60" s="20">
        <v>2011</v>
      </c>
      <c r="G60" s="20">
        <v>6</v>
      </c>
      <c r="H60" s="20">
        <v>30</v>
      </c>
      <c r="I60" s="19">
        <f t="shared" si="5"/>
        <v>75000000</v>
      </c>
      <c r="J60" s="19">
        <f t="shared" si="0"/>
        <v>76665189.391358152</v>
      </c>
      <c r="K60" s="19">
        <f t="shared" si="1"/>
        <v>1665189.391358152</v>
      </c>
      <c r="L60" s="19">
        <f t="shared" si="2"/>
        <v>206477899.94049925</v>
      </c>
      <c r="M60" s="19">
        <f t="shared" si="3"/>
        <v>9793522100.0595093</v>
      </c>
      <c r="N60" s="21">
        <f t="shared" si="4"/>
        <v>97.935221000595092</v>
      </c>
      <c r="O60" s="37"/>
    </row>
    <row r="61" spans="5:15" x14ac:dyDescent="0.3">
      <c r="E61" s="20">
        <v>47</v>
      </c>
      <c r="F61" s="20">
        <v>2011</v>
      </c>
      <c r="G61" s="20">
        <v>7</v>
      </c>
      <c r="H61" s="20">
        <v>30</v>
      </c>
      <c r="I61" s="19">
        <f t="shared" si="5"/>
        <v>75000000</v>
      </c>
      <c r="J61" s="19">
        <f t="shared" si="0"/>
        <v>76678226.965459317</v>
      </c>
      <c r="K61" s="19">
        <f t="shared" si="1"/>
        <v>1678226.965459317</v>
      </c>
      <c r="L61" s="19">
        <f t="shared" si="2"/>
        <v>204799672.97503993</v>
      </c>
      <c r="M61" s="19">
        <f t="shared" si="3"/>
        <v>9795200327.0249691</v>
      </c>
      <c r="N61" s="21">
        <f t="shared" si="4"/>
        <v>97.952003270249691</v>
      </c>
      <c r="O61" s="37"/>
    </row>
    <row r="62" spans="5:15" x14ac:dyDescent="0.3">
      <c r="E62" s="20">
        <v>48</v>
      </c>
      <c r="F62" s="20">
        <v>2011</v>
      </c>
      <c r="G62" s="20">
        <v>8</v>
      </c>
      <c r="H62" s="20">
        <v>30</v>
      </c>
      <c r="I62" s="19">
        <f t="shared" si="5"/>
        <v>75000000</v>
      </c>
      <c r="J62" s="19">
        <f t="shared" si="0"/>
        <v>76691366.617041498</v>
      </c>
      <c r="K62" s="19">
        <f t="shared" si="1"/>
        <v>1691366.6170414984</v>
      </c>
      <c r="L62" s="19">
        <f t="shared" si="2"/>
        <v>203108306.35799843</v>
      </c>
      <c r="M62" s="19">
        <f t="shared" si="3"/>
        <v>9796891693.6420097</v>
      </c>
      <c r="N62" s="21">
        <f t="shared" si="4"/>
        <v>97.968916936420086</v>
      </c>
      <c r="O62" s="37"/>
    </row>
    <row r="63" spans="5:15" x14ac:dyDescent="0.3">
      <c r="E63" s="20">
        <v>49</v>
      </c>
      <c r="F63" s="20">
        <v>2011</v>
      </c>
      <c r="G63" s="20">
        <v>9</v>
      </c>
      <c r="H63" s="20">
        <v>30</v>
      </c>
      <c r="I63" s="19">
        <f t="shared" si="5"/>
        <v>75000000</v>
      </c>
      <c r="J63" s="19">
        <f t="shared" si="0"/>
        <v>76704609.145318672</v>
      </c>
      <c r="K63" s="19">
        <f t="shared" si="1"/>
        <v>1704609.1453186721</v>
      </c>
      <c r="L63" s="19">
        <f t="shared" si="2"/>
        <v>201403697.21267974</v>
      </c>
      <c r="M63" s="19">
        <f t="shared" si="3"/>
        <v>9798596302.7873287</v>
      </c>
      <c r="N63" s="21">
        <f t="shared" si="4"/>
        <v>97.985963027873296</v>
      </c>
      <c r="O63" s="37"/>
    </row>
    <row r="64" spans="5:15" x14ac:dyDescent="0.3">
      <c r="E64" s="20">
        <v>50</v>
      </c>
      <c r="F64" s="20">
        <v>2011</v>
      </c>
      <c r="G64" s="20">
        <v>10</v>
      </c>
      <c r="H64" s="20">
        <v>30</v>
      </c>
      <c r="I64" s="19">
        <f t="shared" si="5"/>
        <v>75000000</v>
      </c>
      <c r="J64" s="19">
        <f t="shared" si="0"/>
        <v>76717955.355762348</v>
      </c>
      <c r="K64" s="19">
        <f t="shared" si="1"/>
        <v>1717955.3557623476</v>
      </c>
      <c r="L64" s="19">
        <f t="shared" si="2"/>
        <v>199685741.85691738</v>
      </c>
      <c r="M64" s="19">
        <f t="shared" si="3"/>
        <v>9800314258.1430912</v>
      </c>
      <c r="N64" s="21">
        <f t="shared" si="4"/>
        <v>98.003142581430907</v>
      </c>
      <c r="O64" s="37"/>
    </row>
    <row r="65" spans="5:15" x14ac:dyDescent="0.3">
      <c r="E65" s="20">
        <v>51</v>
      </c>
      <c r="F65" s="20">
        <v>2011</v>
      </c>
      <c r="G65" s="20">
        <v>11</v>
      </c>
      <c r="H65" s="20">
        <v>30</v>
      </c>
      <c r="I65" s="19">
        <f t="shared" si="5"/>
        <v>75000000</v>
      </c>
      <c r="J65" s="19">
        <f t="shared" si="0"/>
        <v>76731406.060150385</v>
      </c>
      <c r="K65" s="19">
        <f t="shared" si="1"/>
        <v>1731406.0601503849</v>
      </c>
      <c r="L65" s="19">
        <f t="shared" si="2"/>
        <v>197954335.796767</v>
      </c>
      <c r="M65" s="19">
        <f t="shared" si="3"/>
        <v>9802045664.2032413</v>
      </c>
      <c r="N65" s="21">
        <f t="shared" si="4"/>
        <v>98.020456642032414</v>
      </c>
      <c r="O65" s="37"/>
    </row>
    <row r="66" spans="5:15" x14ac:dyDescent="0.3">
      <c r="E66" s="20">
        <v>52</v>
      </c>
      <c r="F66" s="20">
        <v>2011</v>
      </c>
      <c r="G66" s="20">
        <v>12</v>
      </c>
      <c r="H66" s="20">
        <v>30</v>
      </c>
      <c r="I66" s="19">
        <f t="shared" si="5"/>
        <v>75000000</v>
      </c>
      <c r="J66" s="19">
        <f t="shared" si="0"/>
        <v>76744962.076616496</v>
      </c>
      <c r="K66" s="19">
        <f t="shared" si="1"/>
        <v>1744962.0766164958</v>
      </c>
      <c r="L66" s="19">
        <f t="shared" si="2"/>
        <v>196209373.7201505</v>
      </c>
      <c r="M66" s="19">
        <f t="shared" si="3"/>
        <v>9803790626.2798576</v>
      </c>
      <c r="N66" s="21">
        <f t="shared" si="4"/>
        <v>98.037906262798586</v>
      </c>
      <c r="O66" s="37"/>
    </row>
    <row r="67" spans="5:15" x14ac:dyDescent="0.3">
      <c r="E67" s="20">
        <v>53</v>
      </c>
      <c r="F67" s="20">
        <v>2012</v>
      </c>
      <c r="G67" s="20">
        <v>1</v>
      </c>
      <c r="H67" s="20">
        <v>30</v>
      </c>
      <c r="I67" s="19">
        <f t="shared" si="5"/>
        <v>75000000</v>
      </c>
      <c r="J67" s="19">
        <f t="shared" si="0"/>
        <v>76758624.229699925</v>
      </c>
      <c r="K67" s="19">
        <f t="shared" si="1"/>
        <v>1758624.2296999246</v>
      </c>
      <c r="L67" s="19">
        <f t="shared" si="2"/>
        <v>194450749.49045056</v>
      </c>
      <c r="M67" s="19">
        <f t="shared" si="3"/>
        <v>9805549250.5095577</v>
      </c>
      <c r="N67" s="21">
        <f t="shared" si="4"/>
        <v>98.055492505095572</v>
      </c>
      <c r="O67" s="37"/>
    </row>
    <row r="68" spans="5:15" x14ac:dyDescent="0.3">
      <c r="E68" s="20">
        <v>54</v>
      </c>
      <c r="F68" s="20">
        <v>2012</v>
      </c>
      <c r="G68" s="20">
        <v>2</v>
      </c>
      <c r="H68" s="20">
        <v>30</v>
      </c>
      <c r="I68" s="19">
        <f t="shared" si="5"/>
        <v>75000000</v>
      </c>
      <c r="J68" s="19">
        <f t="shared" si="0"/>
        <v>76772393.350395635</v>
      </c>
      <c r="K68" s="19">
        <f t="shared" si="1"/>
        <v>1772393.3503956348</v>
      </c>
      <c r="L68" s="19">
        <f t="shared" si="2"/>
        <v>192678356.14005494</v>
      </c>
      <c r="M68" s="19">
        <f t="shared" si="3"/>
        <v>9807321643.8599529</v>
      </c>
      <c r="N68" s="21">
        <f t="shared" si="4"/>
        <v>98.07321643859953</v>
      </c>
      <c r="O68" s="37"/>
    </row>
    <row r="69" spans="5:15" x14ac:dyDescent="0.3">
      <c r="E69" s="20">
        <v>55</v>
      </c>
      <c r="F69" s="20">
        <v>2012</v>
      </c>
      <c r="G69" s="20">
        <v>3</v>
      </c>
      <c r="H69" s="20">
        <v>30</v>
      </c>
      <c r="I69" s="19">
        <f t="shared" si="5"/>
        <v>75000000</v>
      </c>
      <c r="J69" s="19">
        <f t="shared" si="0"/>
        <v>76786270.276204884</v>
      </c>
      <c r="K69" s="19">
        <f t="shared" si="1"/>
        <v>1786270.2762048841</v>
      </c>
      <c r="L69" s="19">
        <f t="shared" si="2"/>
        <v>190892085.86385006</v>
      </c>
      <c r="M69" s="19">
        <f t="shared" si="3"/>
        <v>9809107914.136158</v>
      </c>
      <c r="N69" s="21">
        <f t="shared" si="4"/>
        <v>98.091079141361575</v>
      </c>
      <c r="O69" s="37"/>
    </row>
    <row r="70" spans="5:15" x14ac:dyDescent="0.3">
      <c r="E70" s="20">
        <v>56</v>
      </c>
      <c r="F70" s="20">
        <v>2012</v>
      </c>
      <c r="G70" s="20">
        <v>4</v>
      </c>
      <c r="H70" s="20">
        <v>30</v>
      </c>
      <c r="I70" s="19">
        <f t="shared" si="5"/>
        <v>75000000</v>
      </c>
      <c r="J70" s="19">
        <f t="shared" si="0"/>
        <v>76800255.851186097</v>
      </c>
      <c r="K70" s="19">
        <f t="shared" si="1"/>
        <v>1800255.8511860967</v>
      </c>
      <c r="L70" s="19">
        <f t="shared" si="2"/>
        <v>189091830.01266396</v>
      </c>
      <c r="M70" s="19">
        <f t="shared" si="3"/>
        <v>9810908169.9873447</v>
      </c>
      <c r="N70" s="21">
        <f t="shared" si="4"/>
        <v>98.109081699873443</v>
      </c>
      <c r="O70" s="37"/>
    </row>
    <row r="71" spans="5:15" x14ac:dyDescent="0.3">
      <c r="E71" s="20">
        <v>57</v>
      </c>
      <c r="F71" s="20">
        <v>2012</v>
      </c>
      <c r="G71" s="20">
        <v>5</v>
      </c>
      <c r="H71" s="20">
        <v>30</v>
      </c>
      <c r="I71" s="19">
        <f t="shared" si="5"/>
        <v>75000000</v>
      </c>
      <c r="J71" s="19">
        <f t="shared" si="0"/>
        <v>76814350.926006258</v>
      </c>
      <c r="K71" s="19">
        <f t="shared" si="1"/>
        <v>1814350.9260062575</v>
      </c>
      <c r="L71" s="19">
        <f t="shared" si="2"/>
        <v>187277479.0866577</v>
      </c>
      <c r="M71" s="19">
        <f t="shared" si="3"/>
        <v>9812722520.9133511</v>
      </c>
      <c r="N71" s="21">
        <f t="shared" si="4"/>
        <v>98.127225209133513</v>
      </c>
      <c r="O71" s="37"/>
    </row>
    <row r="72" spans="5:15" x14ac:dyDescent="0.3">
      <c r="E72" s="20">
        <v>58</v>
      </c>
      <c r="F72" s="20">
        <v>2012</v>
      </c>
      <c r="G72" s="20">
        <v>6</v>
      </c>
      <c r="H72" s="20">
        <v>30</v>
      </c>
      <c r="I72" s="19">
        <f t="shared" si="5"/>
        <v>75000000</v>
      </c>
      <c r="J72" s="19">
        <f t="shared" si="0"/>
        <v>76828556.357992604</v>
      </c>
      <c r="K72" s="19">
        <f t="shared" si="1"/>
        <v>1828556.3579926044</v>
      </c>
      <c r="L72" s="19">
        <f t="shared" si="2"/>
        <v>185448922.72866511</v>
      </c>
      <c r="M72" s="19">
        <f t="shared" si="3"/>
        <v>9814551077.2713432</v>
      </c>
      <c r="N72" s="21">
        <f t="shared" si="4"/>
        <v>98.145510772713436</v>
      </c>
      <c r="O72" s="37"/>
    </row>
    <row r="73" spans="5:15" x14ac:dyDescent="0.3">
      <c r="E73" s="20">
        <v>59</v>
      </c>
      <c r="F73" s="20">
        <v>2012</v>
      </c>
      <c r="G73" s="20">
        <v>7</v>
      </c>
      <c r="H73" s="20">
        <v>30</v>
      </c>
      <c r="I73" s="19">
        <f t="shared" si="5"/>
        <v>75000000</v>
      </c>
      <c r="J73" s="19">
        <f t="shared" si="0"/>
        <v>76842873.011184856</v>
      </c>
      <c r="K73" s="19">
        <f t="shared" si="1"/>
        <v>1842873.0111848563</v>
      </c>
      <c r="L73" s="19">
        <f t="shared" si="2"/>
        <v>183606049.71748024</v>
      </c>
      <c r="M73" s="19">
        <f t="shared" si="3"/>
        <v>9816393950.2825279</v>
      </c>
      <c r="N73" s="21">
        <f t="shared" si="4"/>
        <v>98.163939502825286</v>
      </c>
      <c r="O73" s="37"/>
    </row>
    <row r="74" spans="5:15" x14ac:dyDescent="0.3">
      <c r="E74" s="20">
        <v>60</v>
      </c>
      <c r="F74" s="20">
        <v>2012</v>
      </c>
      <c r="G74" s="20">
        <v>8</v>
      </c>
      <c r="H74" s="20">
        <v>30</v>
      </c>
      <c r="I74" s="19">
        <f t="shared" si="5"/>
        <v>75000000</v>
      </c>
      <c r="J74" s="19">
        <f t="shared" si="0"/>
        <v>76857301.756387696</v>
      </c>
      <c r="K74" s="19">
        <f t="shared" si="1"/>
        <v>1857301.7563876957</v>
      </c>
      <c r="L74" s="19">
        <f t="shared" si="2"/>
        <v>181748747.96109253</v>
      </c>
      <c r="M74" s="19">
        <f t="shared" si="3"/>
        <v>9818251252.0389156</v>
      </c>
      <c r="N74" s="21">
        <f t="shared" si="4"/>
        <v>98.182512520389153</v>
      </c>
      <c r="O74" s="37"/>
    </row>
    <row r="75" spans="5:15" x14ac:dyDescent="0.3">
      <c r="E75" s="20">
        <v>61</v>
      </c>
      <c r="F75" s="20">
        <v>2012</v>
      </c>
      <c r="G75" s="20">
        <v>9</v>
      </c>
      <c r="H75" s="20">
        <v>30</v>
      </c>
      <c r="I75" s="19">
        <f t="shared" si="5"/>
        <v>75000000</v>
      </c>
      <c r="J75" s="19">
        <f t="shared" si="0"/>
        <v>76871843.471223742</v>
      </c>
      <c r="K75" s="19">
        <f t="shared" si="1"/>
        <v>1871843.4712237418</v>
      </c>
      <c r="L75" s="19">
        <f t="shared" si="2"/>
        <v>179876904.48986879</v>
      </c>
      <c r="M75" s="19">
        <f t="shared" si="3"/>
        <v>9820123095.5101395</v>
      </c>
      <c r="N75" s="21">
        <f t="shared" si="4"/>
        <v>98.201230955101394</v>
      </c>
      <c r="O75" s="37"/>
    </row>
    <row r="76" spans="5:15" x14ac:dyDescent="0.3">
      <c r="E76" s="20">
        <v>62</v>
      </c>
      <c r="F76" s="20">
        <v>2012</v>
      </c>
      <c r="G76" s="20">
        <v>10</v>
      </c>
      <c r="H76" s="20">
        <v>30</v>
      </c>
      <c r="I76" s="19">
        <f t="shared" si="5"/>
        <v>75000000</v>
      </c>
      <c r="J76" s="19">
        <f t="shared" si="0"/>
        <v>76886499.040186986</v>
      </c>
      <c r="K76" s="19">
        <f t="shared" si="1"/>
        <v>1886499.0401869863</v>
      </c>
      <c r="L76" s="19">
        <f t="shared" si="2"/>
        <v>177990405.44968182</v>
      </c>
      <c r="M76" s="19">
        <f t="shared" si="3"/>
        <v>9822009594.5503273</v>
      </c>
      <c r="N76" s="21">
        <f t="shared" si="4"/>
        <v>98.220095945503274</v>
      </c>
      <c r="O76" s="37"/>
    </row>
    <row r="77" spans="5:15" x14ac:dyDescent="0.3">
      <c r="E77" s="20">
        <v>63</v>
      </c>
      <c r="F77" s="20">
        <v>2012</v>
      </c>
      <c r="G77" s="20">
        <v>11</v>
      </c>
      <c r="H77" s="20">
        <v>30</v>
      </c>
      <c r="I77" s="19">
        <f t="shared" si="5"/>
        <v>75000000</v>
      </c>
      <c r="J77" s="19">
        <f t="shared" si="0"/>
        <v>76901269.354696482</v>
      </c>
      <c r="K77" s="19">
        <f t="shared" si="1"/>
        <v>1901269.3546964824</v>
      </c>
      <c r="L77" s="19">
        <f t="shared" si="2"/>
        <v>176089136.09498534</v>
      </c>
      <c r="M77" s="19">
        <f t="shared" si="3"/>
        <v>9823910863.9050236</v>
      </c>
      <c r="N77" s="21">
        <f t="shared" si="4"/>
        <v>98.239108639050229</v>
      </c>
      <c r="O77" s="37"/>
    </row>
    <row r="78" spans="5:15" x14ac:dyDescent="0.3">
      <c r="E78" s="20">
        <v>64</v>
      </c>
      <c r="F78" s="20">
        <v>2012</v>
      </c>
      <c r="G78" s="20">
        <v>12</v>
      </c>
      <c r="H78" s="20">
        <v>30</v>
      </c>
      <c r="I78" s="19">
        <f t="shared" si="5"/>
        <v>75000000</v>
      </c>
      <c r="J78" s="19">
        <f t="shared" si="0"/>
        <v>76916155.313150689</v>
      </c>
      <c r="K78" s="19">
        <f t="shared" si="1"/>
        <v>1916155.313150689</v>
      </c>
      <c r="L78" s="19">
        <f t="shared" si="2"/>
        <v>174172980.78183466</v>
      </c>
      <c r="M78" s="19">
        <f t="shared" si="3"/>
        <v>9825827019.218174</v>
      </c>
      <c r="N78" s="21">
        <f t="shared" si="4"/>
        <v>98.25827019218174</v>
      </c>
      <c r="O78" s="37"/>
    </row>
    <row r="79" spans="5:15" x14ac:dyDescent="0.3">
      <c r="E79" s="20">
        <v>65</v>
      </c>
      <c r="F79" s="20">
        <v>2013</v>
      </c>
      <c r="G79" s="20">
        <v>1</v>
      </c>
      <c r="H79" s="20">
        <v>30</v>
      </c>
      <c r="I79" s="19">
        <f t="shared" si="5"/>
        <v>75000000</v>
      </c>
      <c r="J79" s="19">
        <f t="shared" si="0"/>
        <v>76931157.820982054</v>
      </c>
      <c r="K79" s="19">
        <f t="shared" si="1"/>
        <v>1931157.8209820539</v>
      </c>
      <c r="L79" s="19">
        <f t="shared" si="2"/>
        <v>172241822.96085262</v>
      </c>
      <c r="M79" s="19">
        <f t="shared" si="3"/>
        <v>9827758177.039156</v>
      </c>
      <c r="N79" s="21">
        <f t="shared" si="4"/>
        <v>98.277581770391564</v>
      </c>
      <c r="O79" s="37"/>
    </row>
    <row r="80" spans="5:15" x14ac:dyDescent="0.3">
      <c r="E80" s="20">
        <v>66</v>
      </c>
      <c r="F80" s="20">
        <v>2013</v>
      </c>
      <c r="G80" s="20">
        <v>2</v>
      </c>
      <c r="H80" s="20">
        <v>30</v>
      </c>
      <c r="I80" s="19">
        <f t="shared" ref="I80:I143" si="6">($C$2*($C$5/12/30/100)*H80)</f>
        <v>75000000</v>
      </c>
      <c r="J80" s="19">
        <f t="shared" ref="J80:J143" si="7">(M79*($C$8/12/30/100)*H80)</f>
        <v>76946277.790712103</v>
      </c>
      <c r="K80" s="19">
        <f t="shared" ref="K80:K143" si="8">J80-I80</f>
        <v>1946277.7907121032</v>
      </c>
      <c r="L80" s="19">
        <f t="shared" ref="L80:L143" si="9">L79-K80</f>
        <v>170295545.1701405</v>
      </c>
      <c r="M80" s="19">
        <f t="shared" ref="M80:M143" si="10">M79+K80</f>
        <v>9829704454.8298683</v>
      </c>
      <c r="N80" s="21">
        <f t="shared" ref="N80:N143" si="11">M80/$C$2*100</f>
        <v>98.297044548298686</v>
      </c>
      <c r="O80" s="37"/>
    </row>
    <row r="81" spans="5:15" x14ac:dyDescent="0.3">
      <c r="E81" s="20">
        <v>67</v>
      </c>
      <c r="F81" s="20">
        <v>2013</v>
      </c>
      <c r="G81" s="20">
        <v>3</v>
      </c>
      <c r="H81" s="20">
        <v>30</v>
      </c>
      <c r="I81" s="19">
        <f t="shared" si="6"/>
        <v>75000000</v>
      </c>
      <c r="J81" s="19">
        <f t="shared" si="7"/>
        <v>76961516.142006904</v>
      </c>
      <c r="K81" s="19">
        <f t="shared" si="8"/>
        <v>1961516.1420069039</v>
      </c>
      <c r="L81" s="19">
        <f t="shared" si="9"/>
        <v>168334029.0281336</v>
      </c>
      <c r="M81" s="19">
        <f t="shared" si="10"/>
        <v>9831665970.9718761</v>
      </c>
      <c r="N81" s="21">
        <f t="shared" si="11"/>
        <v>98.316659709718763</v>
      </c>
      <c r="O81" s="37"/>
    </row>
    <row r="82" spans="5:15" x14ac:dyDescent="0.3">
      <c r="E82" s="20">
        <v>68</v>
      </c>
      <c r="F82" s="20">
        <v>2013</v>
      </c>
      <c r="G82" s="20">
        <v>4</v>
      </c>
      <c r="H82" s="20">
        <v>30</v>
      </c>
      <c r="I82" s="19">
        <f t="shared" si="6"/>
        <v>75000000</v>
      </c>
      <c r="J82" s="19">
        <f t="shared" si="7"/>
        <v>76976873.801733062</v>
      </c>
      <c r="K82" s="19">
        <f t="shared" si="8"/>
        <v>1976873.8017330617</v>
      </c>
      <c r="L82" s="19">
        <f t="shared" si="9"/>
        <v>166357155.22640055</v>
      </c>
      <c r="M82" s="19">
        <f t="shared" si="10"/>
        <v>9833642844.7736092</v>
      </c>
      <c r="N82" s="21">
        <f t="shared" si="11"/>
        <v>98.336428447736097</v>
      </c>
      <c r="O82" s="37"/>
    </row>
    <row r="83" spans="5:15" x14ac:dyDescent="0.3">
      <c r="E83" s="20">
        <v>69</v>
      </c>
      <c r="F83" s="20">
        <v>2013</v>
      </c>
      <c r="G83" s="20">
        <v>5</v>
      </c>
      <c r="H83" s="20">
        <v>30</v>
      </c>
      <c r="I83" s="19">
        <f t="shared" si="6"/>
        <v>75000000</v>
      </c>
      <c r="J83" s="19">
        <f t="shared" si="7"/>
        <v>76992351.704014033</v>
      </c>
      <c r="K83" s="19">
        <f t="shared" si="8"/>
        <v>1992351.7040140331</v>
      </c>
      <c r="L83" s="19">
        <f t="shared" si="9"/>
        <v>164364803.52238652</v>
      </c>
      <c r="M83" s="19">
        <f t="shared" si="10"/>
        <v>9835635196.477623</v>
      </c>
      <c r="N83" s="21">
        <f t="shared" si="11"/>
        <v>98.356351964776238</v>
      </c>
      <c r="O83" s="37"/>
    </row>
    <row r="84" spans="5:15" x14ac:dyDescent="0.3">
      <c r="E84" s="20">
        <v>70</v>
      </c>
      <c r="F84" s="20">
        <v>2013</v>
      </c>
      <c r="G84" s="20">
        <v>6</v>
      </c>
      <c r="H84" s="20">
        <v>30</v>
      </c>
      <c r="I84" s="19">
        <f t="shared" si="6"/>
        <v>75000000</v>
      </c>
      <c r="J84" s="19">
        <f t="shared" si="7"/>
        <v>77007950.790287033</v>
      </c>
      <c r="K84" s="19">
        <f t="shared" si="8"/>
        <v>2007950.7902870327</v>
      </c>
      <c r="L84" s="19">
        <f t="shared" si="9"/>
        <v>162356852.73209947</v>
      </c>
      <c r="M84" s="19">
        <f t="shared" si="10"/>
        <v>9837643147.26791</v>
      </c>
      <c r="N84" s="21">
        <f t="shared" si="11"/>
        <v>98.376431472679101</v>
      </c>
      <c r="O84" s="37"/>
    </row>
    <row r="85" spans="5:15" x14ac:dyDescent="0.3">
      <c r="E85" s="20">
        <v>71</v>
      </c>
      <c r="F85" s="20">
        <v>2013</v>
      </c>
      <c r="G85" s="20">
        <v>7</v>
      </c>
      <c r="H85" s="20">
        <v>30</v>
      </c>
      <c r="I85" s="19">
        <f t="shared" si="6"/>
        <v>75000000</v>
      </c>
      <c r="J85" s="19">
        <f t="shared" si="7"/>
        <v>77023672.009360224</v>
      </c>
      <c r="K85" s="19">
        <f t="shared" si="8"/>
        <v>2023672.009360224</v>
      </c>
      <c r="L85" s="19">
        <f t="shared" si="9"/>
        <v>160333180.72273925</v>
      </c>
      <c r="M85" s="19">
        <f t="shared" si="10"/>
        <v>9839666819.2772694</v>
      </c>
      <c r="N85" s="21">
        <f t="shared" si="11"/>
        <v>98.396668192772694</v>
      </c>
      <c r="O85" s="37"/>
    </row>
    <row r="86" spans="5:15" x14ac:dyDescent="0.3">
      <c r="E86" s="20">
        <v>72</v>
      </c>
      <c r="F86" s="20">
        <v>2013</v>
      </c>
      <c r="G86" s="20">
        <v>8</v>
      </c>
      <c r="H86" s="20">
        <v>30</v>
      </c>
      <c r="I86" s="19">
        <f t="shared" si="6"/>
        <v>75000000</v>
      </c>
      <c r="J86" s="19">
        <f t="shared" si="7"/>
        <v>77039516.317470402</v>
      </c>
      <c r="K86" s="19">
        <f t="shared" si="8"/>
        <v>2039516.3174704015</v>
      </c>
      <c r="L86" s="19">
        <f t="shared" si="9"/>
        <v>158293664.40526885</v>
      </c>
      <c r="M86" s="19">
        <f t="shared" si="10"/>
        <v>9841706335.5947399</v>
      </c>
      <c r="N86" s="21">
        <f t="shared" si="11"/>
        <v>98.417063355947391</v>
      </c>
      <c r="O86" s="37"/>
    </row>
    <row r="87" spans="5:15" x14ac:dyDescent="0.3">
      <c r="E87" s="20">
        <v>73</v>
      </c>
      <c r="F87" s="20">
        <v>2013</v>
      </c>
      <c r="G87" s="20">
        <v>9</v>
      </c>
      <c r="H87" s="20">
        <v>30</v>
      </c>
      <c r="I87" s="19">
        <f t="shared" si="6"/>
        <v>75000000</v>
      </c>
      <c r="J87" s="19">
        <f t="shared" si="7"/>
        <v>77055484.678341299</v>
      </c>
      <c r="K87" s="19">
        <f t="shared" si="8"/>
        <v>2055484.6783412993</v>
      </c>
      <c r="L87" s="19">
        <f t="shared" si="9"/>
        <v>156238179.72692755</v>
      </c>
      <c r="M87" s="19">
        <f t="shared" si="10"/>
        <v>9843761820.2730808</v>
      </c>
      <c r="N87" s="21">
        <f t="shared" si="11"/>
        <v>98.437618202730803</v>
      </c>
      <c r="O87" s="37"/>
    </row>
    <row r="88" spans="5:15" x14ac:dyDescent="0.3">
      <c r="E88" s="20">
        <v>74</v>
      </c>
      <c r="F88" s="20">
        <v>2013</v>
      </c>
      <c r="G88" s="20">
        <v>10</v>
      </c>
      <c r="H88" s="20">
        <v>30</v>
      </c>
      <c r="I88" s="19">
        <f t="shared" si="6"/>
        <v>75000000</v>
      </c>
      <c r="J88" s="19">
        <f t="shared" si="7"/>
        <v>77071578.063242003</v>
      </c>
      <c r="K88" s="19">
        <f t="shared" si="8"/>
        <v>2071578.0632420033</v>
      </c>
      <c r="L88" s="19">
        <f t="shared" si="9"/>
        <v>154166601.66368556</v>
      </c>
      <c r="M88" s="19">
        <f t="shared" si="10"/>
        <v>9845833398.3363228</v>
      </c>
      <c r="N88" s="21">
        <f t="shared" si="11"/>
        <v>98.458333983363232</v>
      </c>
      <c r="O88" s="37"/>
    </row>
    <row r="89" spans="5:15" x14ac:dyDescent="0.3">
      <c r="E89" s="20">
        <v>75</v>
      </c>
      <c r="F89" s="20">
        <v>2013</v>
      </c>
      <c r="G89" s="20">
        <v>11</v>
      </c>
      <c r="H89" s="20">
        <v>30</v>
      </c>
      <c r="I89" s="19">
        <f t="shared" si="6"/>
        <v>75000000</v>
      </c>
      <c r="J89" s="19">
        <f t="shared" si="7"/>
        <v>77087797.451046228</v>
      </c>
      <c r="K89" s="19">
        <f t="shared" si="8"/>
        <v>2087797.4510462284</v>
      </c>
      <c r="L89" s="19">
        <f t="shared" si="9"/>
        <v>152078804.21263933</v>
      </c>
      <c r="M89" s="19">
        <f t="shared" si="10"/>
        <v>9847921195.7873688</v>
      </c>
      <c r="N89" s="21">
        <f t="shared" si="11"/>
        <v>98.479211957873687</v>
      </c>
      <c r="O89" s="37"/>
    </row>
    <row r="90" spans="5:15" x14ac:dyDescent="0.3">
      <c r="E90" s="20">
        <v>76</v>
      </c>
      <c r="F90" s="20">
        <v>2013</v>
      </c>
      <c r="G90" s="20">
        <v>12</v>
      </c>
      <c r="H90" s="20">
        <v>30</v>
      </c>
      <c r="I90" s="19">
        <f t="shared" si="6"/>
        <v>75000000</v>
      </c>
      <c r="J90" s="19">
        <f t="shared" si="7"/>
        <v>77104143.828291669</v>
      </c>
      <c r="K90" s="19">
        <f t="shared" si="8"/>
        <v>2104143.8282916695</v>
      </c>
      <c r="L90" s="19">
        <f t="shared" si="9"/>
        <v>149974660.38434768</v>
      </c>
      <c r="M90" s="19">
        <f t="shared" si="10"/>
        <v>9850025339.6156597</v>
      </c>
      <c r="N90" s="21">
        <f t="shared" si="11"/>
        <v>98.500253396156594</v>
      </c>
      <c r="O90" s="37"/>
    </row>
    <row r="91" spans="5:15" x14ac:dyDescent="0.3">
      <c r="E91" s="20">
        <v>77</v>
      </c>
      <c r="F91" s="20">
        <v>2014</v>
      </c>
      <c r="G91" s="20">
        <v>1</v>
      </c>
      <c r="H91" s="20">
        <v>30</v>
      </c>
      <c r="I91" s="19">
        <f t="shared" si="6"/>
        <v>75000000</v>
      </c>
      <c r="J91" s="19">
        <f t="shared" si="7"/>
        <v>77120618.189240187</v>
      </c>
      <c r="K91" s="19">
        <f t="shared" si="8"/>
        <v>2120618.1892401874</v>
      </c>
      <c r="L91" s="19">
        <f t="shared" si="9"/>
        <v>147854042.19510749</v>
      </c>
      <c r="M91" s="19">
        <f t="shared" si="10"/>
        <v>9852145957.8048992</v>
      </c>
      <c r="N91" s="21">
        <f t="shared" si="11"/>
        <v>98.521459578049004</v>
      </c>
      <c r="O91" s="37"/>
    </row>
    <row r="92" spans="5:15" x14ac:dyDescent="0.3">
      <c r="E92" s="20">
        <v>78</v>
      </c>
      <c r="F92" s="20">
        <v>2014</v>
      </c>
      <c r="G92" s="20">
        <v>2</v>
      </c>
      <c r="H92" s="20">
        <v>30</v>
      </c>
      <c r="I92" s="19">
        <f t="shared" si="6"/>
        <v>75000000</v>
      </c>
      <c r="J92" s="19">
        <f t="shared" si="7"/>
        <v>77137221.535938159</v>
      </c>
      <c r="K92" s="19">
        <f t="shared" si="8"/>
        <v>2137221.5359381586</v>
      </c>
      <c r="L92" s="19">
        <f t="shared" si="9"/>
        <v>145716820.65916932</v>
      </c>
      <c r="M92" s="19">
        <f t="shared" si="10"/>
        <v>9854283179.3408375</v>
      </c>
      <c r="N92" s="21">
        <f t="shared" si="11"/>
        <v>98.542831793408368</v>
      </c>
      <c r="O92" s="37"/>
    </row>
    <row r="93" spans="5:15" x14ac:dyDescent="0.3">
      <c r="E93" s="20">
        <v>79</v>
      </c>
      <c r="F93" s="20">
        <v>2014</v>
      </c>
      <c r="G93" s="20">
        <v>3</v>
      </c>
      <c r="H93" s="20">
        <v>30</v>
      </c>
      <c r="I93" s="19">
        <f t="shared" si="6"/>
        <v>75000000</v>
      </c>
      <c r="J93" s="19">
        <f t="shared" si="7"/>
        <v>77153954.878277496</v>
      </c>
      <c r="K93" s="19">
        <f t="shared" si="8"/>
        <v>2153954.8782774955</v>
      </c>
      <c r="L93" s="19">
        <f t="shared" si="9"/>
        <v>143562865.78089184</v>
      </c>
      <c r="M93" s="19">
        <f t="shared" si="10"/>
        <v>9856437134.2191143</v>
      </c>
      <c r="N93" s="21">
        <f t="shared" si="11"/>
        <v>98.564371342191151</v>
      </c>
      <c r="O93" s="37"/>
    </row>
    <row r="94" spans="5:15" x14ac:dyDescent="0.3">
      <c r="E94" s="20">
        <v>80</v>
      </c>
      <c r="F94" s="20">
        <v>2014</v>
      </c>
      <c r="G94" s="20">
        <v>4</v>
      </c>
      <c r="H94" s="20">
        <v>30</v>
      </c>
      <c r="I94" s="19">
        <f t="shared" si="6"/>
        <v>75000000</v>
      </c>
      <c r="J94" s="19">
        <f t="shared" si="7"/>
        <v>77170819.234057009</v>
      </c>
      <c r="K94" s="19">
        <f t="shared" si="8"/>
        <v>2170819.2340570092</v>
      </c>
      <c r="L94" s="19">
        <f t="shared" si="9"/>
        <v>141392046.54683483</v>
      </c>
      <c r="M94" s="19">
        <f t="shared" si="10"/>
        <v>9858607953.4531708</v>
      </c>
      <c r="N94" s="21">
        <f t="shared" si="11"/>
        <v>98.586079534531706</v>
      </c>
      <c r="O94" s="37"/>
    </row>
    <row r="95" spans="5:15" x14ac:dyDescent="0.3">
      <c r="E95" s="20">
        <v>81</v>
      </c>
      <c r="F95" s="20">
        <v>2014</v>
      </c>
      <c r="G95" s="20">
        <v>5</v>
      </c>
      <c r="H95" s="20">
        <v>30</v>
      </c>
      <c r="I95" s="19">
        <f t="shared" si="6"/>
        <v>75000000</v>
      </c>
      <c r="J95" s="19">
        <f t="shared" si="7"/>
        <v>77187815.629044354</v>
      </c>
      <c r="K95" s="19">
        <f t="shared" si="8"/>
        <v>2187815.629044354</v>
      </c>
      <c r="L95" s="19">
        <f t="shared" si="9"/>
        <v>139204230.91779047</v>
      </c>
      <c r="M95" s="19">
        <f t="shared" si="10"/>
        <v>9860795769.0822144</v>
      </c>
      <c r="N95" s="21">
        <f t="shared" si="11"/>
        <v>98.607957690822147</v>
      </c>
      <c r="O95" s="37"/>
    </row>
    <row r="96" spans="5:15" x14ac:dyDescent="0.3">
      <c r="E96" s="20">
        <v>82</v>
      </c>
      <c r="F96" s="20">
        <v>2014</v>
      </c>
      <c r="G96" s="20">
        <v>6</v>
      </c>
      <c r="H96" s="20">
        <v>30</v>
      </c>
      <c r="I96" s="19">
        <f t="shared" si="6"/>
        <v>75000000</v>
      </c>
      <c r="J96" s="19">
        <f t="shared" si="7"/>
        <v>77204945.097038448</v>
      </c>
      <c r="K96" s="19">
        <f t="shared" si="8"/>
        <v>2204945.0970384479</v>
      </c>
      <c r="L96" s="19">
        <f t="shared" si="9"/>
        <v>136999285.82075202</v>
      </c>
      <c r="M96" s="19">
        <f t="shared" si="10"/>
        <v>9863000714.1792526</v>
      </c>
      <c r="N96" s="21">
        <f t="shared" si="11"/>
        <v>98.630007141792532</v>
      </c>
      <c r="O96" s="37"/>
    </row>
    <row r="97" spans="5:15" x14ac:dyDescent="0.3">
      <c r="E97" s="20">
        <v>83</v>
      </c>
      <c r="F97" s="20">
        <v>2014</v>
      </c>
      <c r="G97" s="20">
        <v>7</v>
      </c>
      <c r="H97" s="20">
        <v>30</v>
      </c>
      <c r="I97" s="19">
        <f t="shared" si="6"/>
        <v>75000000</v>
      </c>
      <c r="J97" s="19">
        <f t="shared" si="7"/>
        <v>77222208.679932296</v>
      </c>
      <c r="K97" s="19">
        <f t="shared" si="8"/>
        <v>2222208.6799322963</v>
      </c>
      <c r="L97" s="19">
        <f t="shared" si="9"/>
        <v>134777077.14081973</v>
      </c>
      <c r="M97" s="19">
        <f t="shared" si="10"/>
        <v>9865222922.8591843</v>
      </c>
      <c r="N97" s="21">
        <f t="shared" si="11"/>
        <v>98.65222922859185</v>
      </c>
      <c r="O97" s="37"/>
    </row>
    <row r="98" spans="5:15" x14ac:dyDescent="0.3">
      <c r="E98" s="20">
        <v>84</v>
      </c>
      <c r="F98" s="20">
        <v>2014</v>
      </c>
      <c r="G98" s="20">
        <v>8</v>
      </c>
      <c r="H98" s="20">
        <v>30</v>
      </c>
      <c r="I98" s="19">
        <f t="shared" si="6"/>
        <v>75000000</v>
      </c>
      <c r="J98" s="19">
        <f t="shared" si="7"/>
        <v>77239607.427776366</v>
      </c>
      <c r="K98" s="19">
        <f t="shared" si="8"/>
        <v>2239607.4277763665</v>
      </c>
      <c r="L98" s="19">
        <f t="shared" si="9"/>
        <v>132537469.71304336</v>
      </c>
      <c r="M98" s="19">
        <f t="shared" si="10"/>
        <v>9867462530.2869606</v>
      </c>
      <c r="N98" s="21">
        <f t="shared" si="11"/>
        <v>98.6746253028696</v>
      </c>
      <c r="O98" s="37"/>
    </row>
    <row r="99" spans="5:15" x14ac:dyDescent="0.3">
      <c r="E99" s="20">
        <v>85</v>
      </c>
      <c r="F99" s="20">
        <v>2014</v>
      </c>
      <c r="G99" s="20">
        <v>9</v>
      </c>
      <c r="H99" s="20">
        <v>30</v>
      </c>
      <c r="I99" s="19">
        <f t="shared" si="6"/>
        <v>75000000</v>
      </c>
      <c r="J99" s="19">
        <f t="shared" si="7"/>
        <v>77257142.398842558</v>
      </c>
      <c r="K99" s="19">
        <f t="shared" si="8"/>
        <v>2257142.3988425583</v>
      </c>
      <c r="L99" s="19">
        <f t="shared" si="9"/>
        <v>130280327.3142008</v>
      </c>
      <c r="M99" s="19">
        <f t="shared" si="10"/>
        <v>9869719672.6858025</v>
      </c>
      <c r="N99" s="21">
        <f t="shared" si="11"/>
        <v>98.697196726858024</v>
      </c>
      <c r="O99" s="37"/>
    </row>
    <row r="100" spans="5:15" x14ac:dyDescent="0.3">
      <c r="E100" s="20">
        <v>86</v>
      </c>
      <c r="F100" s="20">
        <v>2014</v>
      </c>
      <c r="G100" s="20">
        <v>10</v>
      </c>
      <c r="H100" s="20">
        <v>30</v>
      </c>
      <c r="I100" s="19">
        <f t="shared" si="6"/>
        <v>75000000</v>
      </c>
      <c r="J100" s="19">
        <f t="shared" si="7"/>
        <v>77274814.659688398</v>
      </c>
      <c r="K100" s="19">
        <f t="shared" si="8"/>
        <v>2274814.6596883982</v>
      </c>
      <c r="L100" s="19">
        <f t="shared" si="9"/>
        <v>128005512.65451241</v>
      </c>
      <c r="M100" s="19">
        <f t="shared" si="10"/>
        <v>9871994487.3454914</v>
      </c>
      <c r="N100" s="21">
        <f t="shared" si="11"/>
        <v>98.719944873454907</v>
      </c>
      <c r="O100" s="37"/>
    </row>
    <row r="101" spans="5:15" x14ac:dyDescent="0.3">
      <c r="E101" s="20">
        <v>87</v>
      </c>
      <c r="F101" s="20">
        <v>2014</v>
      </c>
      <c r="G101" s="20">
        <v>11</v>
      </c>
      <c r="H101" s="20">
        <v>30</v>
      </c>
      <c r="I101" s="19">
        <f t="shared" si="6"/>
        <v>75000000</v>
      </c>
      <c r="J101" s="19">
        <f t="shared" si="7"/>
        <v>77292625.285222068</v>
      </c>
      <c r="K101" s="19">
        <f t="shared" si="8"/>
        <v>2292625.2852220684</v>
      </c>
      <c r="L101" s="19">
        <f t="shared" si="9"/>
        <v>125712887.36929034</v>
      </c>
      <c r="M101" s="19">
        <f t="shared" si="10"/>
        <v>9874287112.6307144</v>
      </c>
      <c r="N101" s="21">
        <f t="shared" si="11"/>
        <v>98.742871126307136</v>
      </c>
      <c r="O101" s="37"/>
    </row>
    <row r="102" spans="5:15" x14ac:dyDescent="0.3">
      <c r="E102" s="20">
        <v>88</v>
      </c>
      <c r="F102" s="20">
        <v>2014</v>
      </c>
      <c r="G102" s="20">
        <v>12</v>
      </c>
      <c r="H102" s="20">
        <v>30</v>
      </c>
      <c r="I102" s="19">
        <f t="shared" si="6"/>
        <v>75000000</v>
      </c>
      <c r="J102" s="19">
        <f t="shared" si="7"/>
        <v>77310575.358767733</v>
      </c>
      <c r="K102" s="19">
        <f t="shared" si="8"/>
        <v>2310575.358767733</v>
      </c>
      <c r="L102" s="19">
        <f t="shared" si="9"/>
        <v>123402312.0105226</v>
      </c>
      <c r="M102" s="19">
        <f t="shared" si="10"/>
        <v>9876597687.9894829</v>
      </c>
      <c r="N102" s="21">
        <f t="shared" si="11"/>
        <v>98.765976879894822</v>
      </c>
      <c r="O102" s="37"/>
    </row>
    <row r="103" spans="5:15" x14ac:dyDescent="0.3">
      <c r="E103" s="20">
        <v>89</v>
      </c>
      <c r="F103" s="20">
        <v>2015</v>
      </c>
      <c r="G103" s="20">
        <v>1</v>
      </c>
      <c r="H103" s="20">
        <v>30</v>
      </c>
      <c r="I103" s="19">
        <f t="shared" si="6"/>
        <v>75000000</v>
      </c>
      <c r="J103" s="19">
        <f t="shared" si="7"/>
        <v>77328665.972131371</v>
      </c>
      <c r="K103" s="19">
        <f t="shared" si="8"/>
        <v>2328665.9721313715</v>
      </c>
      <c r="L103" s="19">
        <f t="shared" si="9"/>
        <v>121073646.03839123</v>
      </c>
      <c r="M103" s="19">
        <f t="shared" si="10"/>
        <v>9878926353.9616146</v>
      </c>
      <c r="N103" s="21">
        <f t="shared" si="11"/>
        <v>98.789263539616144</v>
      </c>
      <c r="O103" s="37"/>
    </row>
    <row r="104" spans="5:15" x14ac:dyDescent="0.3">
      <c r="E104" s="20">
        <v>90</v>
      </c>
      <c r="F104" s="20">
        <v>2015</v>
      </c>
      <c r="G104" s="20">
        <v>2</v>
      </c>
      <c r="H104" s="20">
        <v>30</v>
      </c>
      <c r="I104" s="19">
        <f t="shared" si="6"/>
        <v>75000000</v>
      </c>
      <c r="J104" s="19">
        <f t="shared" si="7"/>
        <v>77346898.225667283</v>
      </c>
      <c r="K104" s="19">
        <f t="shared" si="8"/>
        <v>2346898.2256672829</v>
      </c>
      <c r="L104" s="19">
        <f t="shared" si="9"/>
        <v>118726747.81272395</v>
      </c>
      <c r="M104" s="19">
        <f t="shared" si="10"/>
        <v>9881273252.1872826</v>
      </c>
      <c r="N104" s="21">
        <f t="shared" si="11"/>
        <v>98.812732521872832</v>
      </c>
      <c r="O104" s="37"/>
    </row>
    <row r="105" spans="5:15" x14ac:dyDescent="0.3">
      <c r="E105" s="20">
        <v>91</v>
      </c>
      <c r="F105" s="20">
        <v>2015</v>
      </c>
      <c r="G105" s="20">
        <v>3</v>
      </c>
      <c r="H105" s="20">
        <v>30</v>
      </c>
      <c r="I105" s="19">
        <f t="shared" si="6"/>
        <v>75000000</v>
      </c>
      <c r="J105" s="19">
        <f t="shared" si="7"/>
        <v>77365273.228344977</v>
      </c>
      <c r="K105" s="19">
        <f t="shared" si="8"/>
        <v>2365273.2283449769</v>
      </c>
      <c r="L105" s="19">
        <f t="shared" si="9"/>
        <v>116361474.58437897</v>
      </c>
      <c r="M105" s="19">
        <f t="shared" si="10"/>
        <v>9883638525.4156284</v>
      </c>
      <c r="N105" s="21">
        <f t="shared" si="11"/>
        <v>98.836385254156284</v>
      </c>
      <c r="O105" s="37"/>
    </row>
    <row r="106" spans="5:15" x14ac:dyDescent="0.3">
      <c r="E106" s="20">
        <v>92</v>
      </c>
      <c r="F106" s="20">
        <v>2015</v>
      </c>
      <c r="G106" s="20">
        <v>4</v>
      </c>
      <c r="H106" s="20">
        <v>30</v>
      </c>
      <c r="I106" s="19">
        <f t="shared" si="6"/>
        <v>75000000</v>
      </c>
      <c r="J106" s="19">
        <f t="shared" si="7"/>
        <v>77383792.097816601</v>
      </c>
      <c r="K106" s="19">
        <f t="shared" si="8"/>
        <v>2383792.0978166014</v>
      </c>
      <c r="L106" s="19">
        <f t="shared" si="9"/>
        <v>113977682.48656237</v>
      </c>
      <c r="M106" s="19">
        <f t="shared" si="10"/>
        <v>9886022317.5134449</v>
      </c>
      <c r="N106" s="21">
        <f t="shared" si="11"/>
        <v>98.86022317513445</v>
      </c>
      <c r="O106" s="37"/>
    </row>
    <row r="107" spans="5:15" x14ac:dyDescent="0.3">
      <c r="E107" s="20">
        <v>93</v>
      </c>
      <c r="F107" s="20">
        <v>2015</v>
      </c>
      <c r="G107" s="20">
        <v>5</v>
      </c>
      <c r="H107" s="20">
        <v>30</v>
      </c>
      <c r="I107" s="19">
        <f t="shared" si="6"/>
        <v>75000000</v>
      </c>
      <c r="J107" s="19">
        <f t="shared" si="7"/>
        <v>77402455.960484922</v>
      </c>
      <c r="K107" s="19">
        <f t="shared" si="8"/>
        <v>2402455.9604849219</v>
      </c>
      <c r="L107" s="19">
        <f t="shared" si="9"/>
        <v>111575226.52607745</v>
      </c>
      <c r="M107" s="19">
        <f t="shared" si="10"/>
        <v>9888424773.4739304</v>
      </c>
      <c r="N107" s="21">
        <f t="shared" si="11"/>
        <v>98.884247734739304</v>
      </c>
      <c r="O107" s="37"/>
    </row>
    <row r="108" spans="5:15" x14ac:dyDescent="0.3">
      <c r="E108" s="20">
        <v>94</v>
      </c>
      <c r="F108" s="20">
        <v>2015</v>
      </c>
      <c r="G108" s="20">
        <v>6</v>
      </c>
      <c r="H108" s="20">
        <v>30</v>
      </c>
      <c r="I108" s="19">
        <f t="shared" si="6"/>
        <v>75000000</v>
      </c>
      <c r="J108" s="19">
        <f t="shared" si="7"/>
        <v>77421265.951571941</v>
      </c>
      <c r="K108" s="19">
        <f t="shared" si="8"/>
        <v>2421265.9515719414</v>
      </c>
      <c r="L108" s="19">
        <f t="shared" si="9"/>
        <v>109153960.57450551</v>
      </c>
      <c r="M108" s="19">
        <f t="shared" si="10"/>
        <v>9890846039.4255028</v>
      </c>
      <c r="N108" s="21">
        <f t="shared" si="11"/>
        <v>98.90846039425503</v>
      </c>
      <c r="O108" s="37"/>
    </row>
    <row r="109" spans="5:15" x14ac:dyDescent="0.3">
      <c r="E109" s="20">
        <v>95</v>
      </c>
      <c r="F109" s="20">
        <v>2015</v>
      </c>
      <c r="G109" s="20">
        <v>7</v>
      </c>
      <c r="H109" s="20">
        <v>30</v>
      </c>
      <c r="I109" s="19">
        <f t="shared" si="6"/>
        <v>75000000</v>
      </c>
      <c r="J109" s="19">
        <f t="shared" si="7"/>
        <v>77440223.215187788</v>
      </c>
      <c r="K109" s="19">
        <f t="shared" si="8"/>
        <v>2440223.215187788</v>
      </c>
      <c r="L109" s="19">
        <f t="shared" si="9"/>
        <v>106713737.35931772</v>
      </c>
      <c r="M109" s="19">
        <f t="shared" si="10"/>
        <v>9893286262.6406898</v>
      </c>
      <c r="N109" s="21">
        <f t="shared" si="11"/>
        <v>98.932862626406902</v>
      </c>
      <c r="O109" s="37"/>
    </row>
    <row r="110" spans="5:15" x14ac:dyDescent="0.3">
      <c r="E110" s="20">
        <v>96</v>
      </c>
      <c r="F110" s="20">
        <v>2015</v>
      </c>
      <c r="G110" s="20">
        <v>8</v>
      </c>
      <c r="H110" s="20">
        <v>30</v>
      </c>
      <c r="I110" s="19">
        <f t="shared" si="6"/>
        <v>75000000</v>
      </c>
      <c r="J110" s="19">
        <f t="shared" si="7"/>
        <v>77459328.904400393</v>
      </c>
      <c r="K110" s="19">
        <f t="shared" si="8"/>
        <v>2459328.9044003934</v>
      </c>
      <c r="L110" s="19">
        <f t="shared" si="9"/>
        <v>104254408.45491733</v>
      </c>
      <c r="M110" s="19">
        <f t="shared" si="10"/>
        <v>9895745591.5450897</v>
      </c>
      <c r="N110" s="21">
        <f t="shared" si="11"/>
        <v>98.957455915450893</v>
      </c>
      <c r="O110" s="37"/>
    </row>
    <row r="111" spans="5:15" x14ac:dyDescent="0.3">
      <c r="E111" s="20">
        <v>97</v>
      </c>
      <c r="F111" s="20">
        <v>2015</v>
      </c>
      <c r="G111" s="20">
        <v>9</v>
      </c>
      <c r="H111" s="20">
        <v>30</v>
      </c>
      <c r="I111" s="19">
        <f t="shared" si="6"/>
        <v>75000000</v>
      </c>
      <c r="J111" s="19">
        <f t="shared" si="7"/>
        <v>77478584.181305647</v>
      </c>
      <c r="K111" s="19">
        <f t="shared" si="8"/>
        <v>2478584.1813056469</v>
      </c>
      <c r="L111" s="19">
        <f t="shared" si="9"/>
        <v>101775824.27361168</v>
      </c>
      <c r="M111" s="19">
        <f t="shared" si="10"/>
        <v>9898224175.7263947</v>
      </c>
      <c r="N111" s="21">
        <f t="shared" si="11"/>
        <v>98.982241757263949</v>
      </c>
      <c r="O111" s="37"/>
    </row>
    <row r="112" spans="5:15" x14ac:dyDescent="0.3">
      <c r="E112" s="20">
        <v>98</v>
      </c>
      <c r="F112" s="20">
        <v>2015</v>
      </c>
      <c r="G112" s="20">
        <v>10</v>
      </c>
      <c r="H112" s="20">
        <v>30</v>
      </c>
      <c r="I112" s="19">
        <f t="shared" si="6"/>
        <v>75000000</v>
      </c>
      <c r="J112" s="19">
        <f t="shared" si="7"/>
        <v>77497990.217098013</v>
      </c>
      <c r="K112" s="19">
        <f t="shared" si="8"/>
        <v>2497990.2170980126</v>
      </c>
      <c r="L112" s="19">
        <f t="shared" si="9"/>
        <v>99277834.056513667</v>
      </c>
      <c r="M112" s="19">
        <f t="shared" si="10"/>
        <v>9900722165.9434929</v>
      </c>
      <c r="N112" s="21">
        <f t="shared" si="11"/>
        <v>99.007221659434933</v>
      </c>
      <c r="O112" s="37"/>
    </row>
    <row r="113" spans="5:15" x14ac:dyDescent="0.3">
      <c r="E113" s="20">
        <v>99</v>
      </c>
      <c r="F113" s="20">
        <v>2015</v>
      </c>
      <c r="G113" s="20">
        <v>11</v>
      </c>
      <c r="H113" s="20">
        <v>30</v>
      </c>
      <c r="I113" s="19">
        <f t="shared" si="6"/>
        <v>75000000</v>
      </c>
      <c r="J113" s="19">
        <f t="shared" si="7"/>
        <v>77517548.192141846</v>
      </c>
      <c r="K113" s="19">
        <f t="shared" si="8"/>
        <v>2517548.1921418458</v>
      </c>
      <c r="L113" s="19">
        <f t="shared" si="9"/>
        <v>96760285.864371821</v>
      </c>
      <c r="M113" s="19">
        <f t="shared" si="10"/>
        <v>9903239714.1356354</v>
      </c>
      <c r="N113" s="21">
        <f t="shared" si="11"/>
        <v>99.032397141356356</v>
      </c>
      <c r="O113" s="37"/>
    </row>
    <row r="114" spans="5:15" x14ac:dyDescent="0.3">
      <c r="E114" s="20">
        <v>100</v>
      </c>
      <c r="F114" s="20">
        <v>2015</v>
      </c>
      <c r="G114" s="20">
        <v>12</v>
      </c>
      <c r="H114" s="20">
        <v>30</v>
      </c>
      <c r="I114" s="19">
        <f t="shared" si="6"/>
        <v>75000000</v>
      </c>
      <c r="J114" s="19">
        <f t="shared" si="7"/>
        <v>77537259.296043098</v>
      </c>
      <c r="K114" s="19">
        <f t="shared" si="8"/>
        <v>2537259.296043098</v>
      </c>
      <c r="L114" s="19">
        <f t="shared" si="9"/>
        <v>94223026.568328723</v>
      </c>
      <c r="M114" s="19">
        <f t="shared" si="10"/>
        <v>9905776973.4316788</v>
      </c>
      <c r="N114" s="21">
        <f t="shared" si="11"/>
        <v>99.057769734316793</v>
      </c>
      <c r="O114" s="37"/>
    </row>
    <row r="115" spans="5:15" x14ac:dyDescent="0.3">
      <c r="E115" s="20">
        <v>101</v>
      </c>
      <c r="F115" s="20">
        <v>2016</v>
      </c>
      <c r="G115" s="20">
        <v>1</v>
      </c>
      <c r="H115" s="20">
        <v>30</v>
      </c>
      <c r="I115" s="19">
        <f t="shared" si="6"/>
        <v>75000000</v>
      </c>
      <c r="J115" s="19">
        <f t="shared" si="7"/>
        <v>77557124.727721766</v>
      </c>
      <c r="K115" s="19">
        <f t="shared" si="8"/>
        <v>2557124.7277217656</v>
      </c>
      <c r="L115" s="19">
        <f t="shared" si="9"/>
        <v>91665901.840606958</v>
      </c>
      <c r="M115" s="19">
        <f t="shared" si="10"/>
        <v>9908334098.1594009</v>
      </c>
      <c r="N115" s="21">
        <f t="shared" si="11"/>
        <v>99.08334098159402</v>
      </c>
      <c r="O115" s="37"/>
    </row>
    <row r="116" spans="5:15" x14ac:dyDescent="0.3">
      <c r="E116" s="20">
        <v>102</v>
      </c>
      <c r="F116" s="20">
        <v>2016</v>
      </c>
      <c r="G116" s="20">
        <v>2</v>
      </c>
      <c r="H116" s="20">
        <v>30</v>
      </c>
      <c r="I116" s="19">
        <f t="shared" si="6"/>
        <v>75000000</v>
      </c>
      <c r="J116" s="19">
        <f t="shared" si="7"/>
        <v>77577145.695484743</v>
      </c>
      <c r="K116" s="19">
        <f t="shared" si="8"/>
        <v>2577145.6954847425</v>
      </c>
      <c r="L116" s="19">
        <f t="shared" si="9"/>
        <v>89088756.145122215</v>
      </c>
      <c r="M116" s="19">
        <f t="shared" si="10"/>
        <v>9910911243.8548851</v>
      </c>
      <c r="N116" s="21">
        <f t="shared" si="11"/>
        <v>99.109112438548848</v>
      </c>
      <c r="O116" s="37"/>
    </row>
    <row r="117" spans="5:15" x14ac:dyDescent="0.3">
      <c r="E117" s="20">
        <v>103</v>
      </c>
      <c r="F117" s="20">
        <v>2016</v>
      </c>
      <c r="G117" s="20">
        <v>3</v>
      </c>
      <c r="H117" s="20">
        <v>30</v>
      </c>
      <c r="I117" s="19">
        <f t="shared" si="6"/>
        <v>75000000</v>
      </c>
      <c r="J117" s="19">
        <f t="shared" si="7"/>
        <v>77597323.417099342</v>
      </c>
      <c r="K117" s="19">
        <f t="shared" si="8"/>
        <v>2597323.4170993418</v>
      </c>
      <c r="L117" s="19">
        <f t="shared" si="9"/>
        <v>86491432.728022873</v>
      </c>
      <c r="M117" s="19">
        <f t="shared" si="10"/>
        <v>9913508567.2719841</v>
      </c>
      <c r="N117" s="21">
        <f t="shared" si="11"/>
        <v>99.135085672719839</v>
      </c>
      <c r="O117" s="37"/>
    </row>
    <row r="118" spans="5:15" x14ac:dyDescent="0.3">
      <c r="E118" s="20">
        <v>104</v>
      </c>
      <c r="F118" s="20">
        <v>2016</v>
      </c>
      <c r="G118" s="20">
        <v>4</v>
      </c>
      <c r="H118" s="20">
        <v>30</v>
      </c>
      <c r="I118" s="19">
        <f t="shared" si="6"/>
        <v>75000000</v>
      </c>
      <c r="J118" s="19">
        <f t="shared" si="7"/>
        <v>77617659.11986737</v>
      </c>
      <c r="K118" s="19">
        <f t="shared" si="8"/>
        <v>2617659.1198673695</v>
      </c>
      <c r="L118" s="19">
        <f t="shared" si="9"/>
        <v>83873773.608155504</v>
      </c>
      <c r="M118" s="19">
        <f t="shared" si="10"/>
        <v>9916126226.3918514</v>
      </c>
      <c r="N118" s="21">
        <f t="shared" si="11"/>
        <v>99.161262263918516</v>
      </c>
      <c r="O118" s="37"/>
    </row>
    <row r="119" spans="5:15" x14ac:dyDescent="0.3">
      <c r="E119" s="20">
        <v>105</v>
      </c>
      <c r="F119" s="20">
        <v>2016</v>
      </c>
      <c r="G119" s="20">
        <v>5</v>
      </c>
      <c r="H119" s="20">
        <v>30</v>
      </c>
      <c r="I119" s="19">
        <f t="shared" si="6"/>
        <v>75000000</v>
      </c>
      <c r="J119" s="19">
        <f t="shared" si="7"/>
        <v>77638154.040699795</v>
      </c>
      <c r="K119" s="19">
        <f t="shared" si="8"/>
        <v>2638154.0406997949</v>
      </c>
      <c r="L119" s="19">
        <f t="shared" si="9"/>
        <v>81235619.567455709</v>
      </c>
      <c r="M119" s="19">
        <f t="shared" si="10"/>
        <v>9918764380.4325504</v>
      </c>
      <c r="N119" s="21">
        <f t="shared" si="11"/>
        <v>99.187643804325504</v>
      </c>
      <c r="O119" s="37"/>
    </row>
    <row r="120" spans="5:15" x14ac:dyDescent="0.3">
      <c r="E120" s="20">
        <v>106</v>
      </c>
      <c r="F120" s="20">
        <v>2016</v>
      </c>
      <c r="G120" s="20">
        <v>6</v>
      </c>
      <c r="H120" s="20">
        <v>30</v>
      </c>
      <c r="I120" s="19">
        <f t="shared" si="6"/>
        <v>75000000</v>
      </c>
      <c r="J120" s="19">
        <f t="shared" si="7"/>
        <v>77658809.426191956</v>
      </c>
      <c r="K120" s="19">
        <f t="shared" si="8"/>
        <v>2658809.4261919558</v>
      </c>
      <c r="L120" s="19">
        <f t="shared" si="9"/>
        <v>78576810.141263753</v>
      </c>
      <c r="M120" s="19">
        <f t="shared" si="10"/>
        <v>9921423189.8587418</v>
      </c>
      <c r="N120" s="21">
        <f t="shared" si="11"/>
        <v>99.214231898587414</v>
      </c>
      <c r="O120" s="37"/>
    </row>
    <row r="121" spans="5:15" x14ac:dyDescent="0.3">
      <c r="E121" s="20">
        <v>107</v>
      </c>
      <c r="F121" s="20">
        <v>2016</v>
      </c>
      <c r="G121" s="20">
        <v>7</v>
      </c>
      <c r="H121" s="20">
        <v>30</v>
      </c>
      <c r="I121" s="19">
        <f t="shared" si="6"/>
        <v>75000000</v>
      </c>
      <c r="J121" s="19">
        <f t="shared" si="7"/>
        <v>77679626.532699347</v>
      </c>
      <c r="K121" s="19">
        <f t="shared" si="8"/>
        <v>2679626.5326993465</v>
      </c>
      <c r="L121" s="19">
        <f t="shared" si="9"/>
        <v>75897183.608564407</v>
      </c>
      <c r="M121" s="19">
        <f t="shared" si="10"/>
        <v>9924102816.3914413</v>
      </c>
      <c r="N121" s="21">
        <f t="shared" si="11"/>
        <v>99.241028163914407</v>
      </c>
      <c r="O121" s="37"/>
    </row>
    <row r="122" spans="5:15" x14ac:dyDescent="0.3">
      <c r="E122" s="20">
        <v>108</v>
      </c>
      <c r="F122" s="20">
        <v>2016</v>
      </c>
      <c r="G122" s="20">
        <v>8</v>
      </c>
      <c r="H122" s="20">
        <v>30</v>
      </c>
      <c r="I122" s="19">
        <f t="shared" si="6"/>
        <v>75000000</v>
      </c>
      <c r="J122" s="19">
        <f t="shared" si="7"/>
        <v>77700606.62641412</v>
      </c>
      <c r="K122" s="19">
        <f t="shared" si="8"/>
        <v>2700606.6264141202</v>
      </c>
      <c r="L122" s="19">
        <f t="shared" si="9"/>
        <v>73196576.982150286</v>
      </c>
      <c r="M122" s="19">
        <f t="shared" si="10"/>
        <v>9926803423.0178547</v>
      </c>
      <c r="N122" s="21">
        <f t="shared" si="11"/>
        <v>99.268034230178543</v>
      </c>
      <c r="O122" s="37"/>
    </row>
    <row r="123" spans="5:15" x14ac:dyDescent="0.3">
      <c r="E123" s="20">
        <v>109</v>
      </c>
      <c r="F123" s="20">
        <v>2016</v>
      </c>
      <c r="G123" s="20">
        <v>9</v>
      </c>
      <c r="H123" s="20">
        <v>30</v>
      </c>
      <c r="I123" s="19">
        <f t="shared" si="6"/>
        <v>75000000</v>
      </c>
      <c r="J123" s="19">
        <f t="shared" si="7"/>
        <v>77721750.983442053</v>
      </c>
      <c r="K123" s="19">
        <f t="shared" si="8"/>
        <v>2721750.9834420532</v>
      </c>
      <c r="L123" s="19">
        <f t="shared" si="9"/>
        <v>70474825.998708233</v>
      </c>
      <c r="M123" s="19">
        <f t="shared" si="10"/>
        <v>9929525174.001297</v>
      </c>
      <c r="N123" s="21">
        <f t="shared" si="11"/>
        <v>99.295251740012972</v>
      </c>
      <c r="O123" s="37"/>
    </row>
    <row r="124" spans="5:15" x14ac:dyDescent="0.3">
      <c r="E124" s="20">
        <v>110</v>
      </c>
      <c r="F124" s="20">
        <v>2016</v>
      </c>
      <c r="G124" s="20">
        <v>10</v>
      </c>
      <c r="H124" s="20">
        <v>30</v>
      </c>
      <c r="I124" s="19">
        <f t="shared" si="6"/>
        <v>75000000</v>
      </c>
      <c r="J124" s="19">
        <f t="shared" si="7"/>
        <v>77743060.889880165</v>
      </c>
      <c r="K124" s="19">
        <f t="shared" si="8"/>
        <v>2743060.8898801655</v>
      </c>
      <c r="L124" s="19">
        <f t="shared" si="9"/>
        <v>67731765.108828068</v>
      </c>
      <c r="M124" s="19">
        <f t="shared" si="10"/>
        <v>9932268234.8911762</v>
      </c>
      <c r="N124" s="21">
        <f t="shared" si="11"/>
        <v>99.322682348911755</v>
      </c>
      <c r="O124" s="37"/>
    </row>
    <row r="125" spans="5:15" x14ac:dyDescent="0.3">
      <c r="E125" s="20">
        <v>111</v>
      </c>
      <c r="F125" s="20">
        <v>2016</v>
      </c>
      <c r="G125" s="20">
        <v>11</v>
      </c>
      <c r="H125" s="20">
        <v>30</v>
      </c>
      <c r="I125" s="19">
        <f t="shared" si="6"/>
        <v>75000000</v>
      </c>
      <c r="J125" s="19">
        <f t="shared" si="7"/>
        <v>77764537.641894937</v>
      </c>
      <c r="K125" s="19">
        <f t="shared" si="8"/>
        <v>2764537.6418949366</v>
      </c>
      <c r="L125" s="19">
        <f t="shared" si="9"/>
        <v>64967227.466933131</v>
      </c>
      <c r="M125" s="19">
        <f t="shared" si="10"/>
        <v>9935032772.5330715</v>
      </c>
      <c r="N125" s="21">
        <f t="shared" si="11"/>
        <v>99.350327725330715</v>
      </c>
      <c r="O125" s="37"/>
    </row>
    <row r="126" spans="5:15" x14ac:dyDescent="0.3">
      <c r="E126" s="20">
        <v>112</v>
      </c>
      <c r="F126" s="20">
        <v>2016</v>
      </c>
      <c r="G126" s="20">
        <v>12</v>
      </c>
      <c r="H126" s="20">
        <v>30</v>
      </c>
      <c r="I126" s="19">
        <f t="shared" si="6"/>
        <v>75000000</v>
      </c>
      <c r="J126" s="19">
        <f t="shared" si="7"/>
        <v>77786182.545801222</v>
      </c>
      <c r="K126" s="19">
        <f t="shared" si="8"/>
        <v>2786182.5458012223</v>
      </c>
      <c r="L126" s="19">
        <f t="shared" si="9"/>
        <v>62181044.921131909</v>
      </c>
      <c r="M126" s="19">
        <f t="shared" si="10"/>
        <v>9937818955.0788727</v>
      </c>
      <c r="N126" s="21">
        <f t="shared" si="11"/>
        <v>99.378189550788733</v>
      </c>
      <c r="O126" s="37"/>
    </row>
    <row r="127" spans="5:15" x14ac:dyDescent="0.3">
      <c r="E127" s="20">
        <v>113</v>
      </c>
      <c r="F127" s="20">
        <v>2017</v>
      </c>
      <c r="G127" s="20">
        <v>1</v>
      </c>
      <c r="H127" s="20">
        <v>30</v>
      </c>
      <c r="I127" s="19">
        <f t="shared" si="6"/>
        <v>75000000</v>
      </c>
      <c r="J127" s="19">
        <f t="shared" si="7"/>
        <v>77807996.918141559</v>
      </c>
      <c r="K127" s="19">
        <f t="shared" si="8"/>
        <v>2807996.9181415588</v>
      </c>
      <c r="L127" s="19">
        <f t="shared" si="9"/>
        <v>59373048.00299035</v>
      </c>
      <c r="M127" s="19">
        <f t="shared" si="10"/>
        <v>9940626951.997015</v>
      </c>
      <c r="N127" s="21">
        <f t="shared" si="11"/>
        <v>99.406269519970152</v>
      </c>
      <c r="O127" s="37"/>
    </row>
    <row r="128" spans="5:15" x14ac:dyDescent="0.3">
      <c r="E128" s="20">
        <v>114</v>
      </c>
      <c r="F128" s="20">
        <v>2017</v>
      </c>
      <c r="G128" s="20">
        <v>2</v>
      </c>
      <c r="H128" s="20">
        <v>30</v>
      </c>
      <c r="I128" s="19">
        <f t="shared" si="6"/>
        <v>75000000</v>
      </c>
      <c r="J128" s="19">
        <f t="shared" si="7"/>
        <v>77829982.085766435</v>
      </c>
      <c r="K128" s="19">
        <f t="shared" si="8"/>
        <v>2829982.0857664347</v>
      </c>
      <c r="L128" s="19">
        <f t="shared" si="9"/>
        <v>56543065.917223915</v>
      </c>
      <c r="M128" s="19">
        <f t="shared" si="10"/>
        <v>9943456934.0827808</v>
      </c>
      <c r="N128" s="21">
        <f t="shared" si="11"/>
        <v>99.434569340827807</v>
      </c>
      <c r="O128" s="37"/>
    </row>
    <row r="129" spans="5:15" x14ac:dyDescent="0.3">
      <c r="E129" s="20">
        <v>115</v>
      </c>
      <c r="F129" s="20">
        <v>2017</v>
      </c>
      <c r="G129" s="20">
        <v>3</v>
      </c>
      <c r="H129" s="20">
        <v>30</v>
      </c>
      <c r="I129" s="19">
        <f t="shared" si="6"/>
        <v>75000000</v>
      </c>
      <c r="J129" s="19">
        <f t="shared" si="7"/>
        <v>77852139.385914773</v>
      </c>
      <c r="K129" s="19">
        <f t="shared" si="8"/>
        <v>2852139.3859147727</v>
      </c>
      <c r="L129" s="19">
        <f t="shared" si="9"/>
        <v>53690926.531309143</v>
      </c>
      <c r="M129" s="19">
        <f t="shared" si="10"/>
        <v>9946309073.4686947</v>
      </c>
      <c r="N129" s="21">
        <f t="shared" si="11"/>
        <v>99.463090734686944</v>
      </c>
      <c r="O129" s="37"/>
    </row>
    <row r="130" spans="5:15" x14ac:dyDescent="0.3">
      <c r="E130" s="20">
        <v>116</v>
      </c>
      <c r="F130" s="20">
        <v>2017</v>
      </c>
      <c r="G130" s="20">
        <v>4</v>
      </c>
      <c r="H130" s="20">
        <v>30</v>
      </c>
      <c r="I130" s="19">
        <f t="shared" si="6"/>
        <v>75000000</v>
      </c>
      <c r="J130" s="19">
        <f t="shared" si="7"/>
        <v>77874470.166295499</v>
      </c>
      <c r="K130" s="19">
        <f t="shared" si="8"/>
        <v>2874470.1662954986</v>
      </c>
      <c r="L130" s="19">
        <f t="shared" si="9"/>
        <v>50816456.365013644</v>
      </c>
      <c r="M130" s="19">
        <f t="shared" si="10"/>
        <v>9949183543.6349907</v>
      </c>
      <c r="N130" s="21">
        <f t="shared" si="11"/>
        <v>99.491835436349902</v>
      </c>
      <c r="O130" s="37"/>
    </row>
    <row r="131" spans="5:15" x14ac:dyDescent="0.3">
      <c r="E131" s="20">
        <v>117</v>
      </c>
      <c r="F131" s="20">
        <v>2017</v>
      </c>
      <c r="G131" s="20">
        <v>5</v>
      </c>
      <c r="H131" s="20">
        <v>30</v>
      </c>
      <c r="I131" s="19">
        <f t="shared" si="6"/>
        <v>75000000</v>
      </c>
      <c r="J131" s="19">
        <f t="shared" si="7"/>
        <v>77896975.785169363</v>
      </c>
      <c r="K131" s="19">
        <f t="shared" si="8"/>
        <v>2896975.785169363</v>
      </c>
      <c r="L131" s="19">
        <f t="shared" si="9"/>
        <v>47919480.579844281</v>
      </c>
      <c r="M131" s="19">
        <f t="shared" si="10"/>
        <v>9952080519.4201603</v>
      </c>
      <c r="N131" s="21">
        <f t="shared" si="11"/>
        <v>99.5208051942016</v>
      </c>
      <c r="O131" s="37"/>
    </row>
    <row r="132" spans="5:15" x14ac:dyDescent="0.3">
      <c r="E132" s="20">
        <v>118</v>
      </c>
      <c r="F132" s="20">
        <v>2017</v>
      </c>
      <c r="G132" s="20">
        <v>6</v>
      </c>
      <c r="H132" s="20">
        <v>30</v>
      </c>
      <c r="I132" s="19">
        <f t="shared" si="6"/>
        <v>75000000</v>
      </c>
      <c r="J132" s="19">
        <f t="shared" si="7"/>
        <v>77919657.611431584</v>
      </c>
      <c r="K132" s="19">
        <f t="shared" si="8"/>
        <v>2919657.6114315838</v>
      </c>
      <c r="L132" s="19">
        <f t="shared" si="9"/>
        <v>44999822.968412697</v>
      </c>
      <c r="M132" s="19">
        <f t="shared" si="10"/>
        <v>9955000177.0315914</v>
      </c>
      <c r="N132" s="21">
        <f t="shared" si="11"/>
        <v>99.550001770315916</v>
      </c>
      <c r="O132" s="37"/>
    </row>
    <row r="133" spans="5:15" x14ac:dyDescent="0.3">
      <c r="E133" s="20">
        <v>119</v>
      </c>
      <c r="F133" s="20">
        <v>2017</v>
      </c>
      <c r="G133" s="20">
        <v>7</v>
      </c>
      <c r="H133" s="20">
        <v>30</v>
      </c>
      <c r="I133" s="19">
        <f t="shared" si="6"/>
        <v>75000000</v>
      </c>
      <c r="J133" s="19">
        <f t="shared" si="7"/>
        <v>77942517.024695113</v>
      </c>
      <c r="K133" s="19">
        <f t="shared" si="8"/>
        <v>2942517.0246951133</v>
      </c>
      <c r="L133" s="19">
        <f t="shared" si="9"/>
        <v>42057305.943717584</v>
      </c>
      <c r="M133" s="19">
        <f t="shared" si="10"/>
        <v>9957942694.0562859</v>
      </c>
      <c r="N133" s="21">
        <f t="shared" si="11"/>
        <v>99.579426940562854</v>
      </c>
      <c r="O133" s="37"/>
    </row>
    <row r="134" spans="5:15" x14ac:dyDescent="0.3">
      <c r="E134" s="20">
        <v>120</v>
      </c>
      <c r="F134" s="20">
        <v>2017</v>
      </c>
      <c r="G134" s="20">
        <v>8</v>
      </c>
      <c r="H134" s="20">
        <v>30</v>
      </c>
      <c r="I134" s="19">
        <f t="shared" si="6"/>
        <v>75000000</v>
      </c>
      <c r="J134" s="19">
        <f t="shared" si="7"/>
        <v>77965555.415374592</v>
      </c>
      <c r="K134" s="19">
        <f t="shared" si="8"/>
        <v>2965555.4153745919</v>
      </c>
      <c r="L134" s="19">
        <f t="shared" si="9"/>
        <v>39091750.528342992</v>
      </c>
      <c r="M134" s="19">
        <f t="shared" si="10"/>
        <v>9960908249.4716606</v>
      </c>
      <c r="N134" s="21">
        <f t="shared" si="11"/>
        <v>99.609082494716603</v>
      </c>
      <c r="O134" s="37"/>
    </row>
    <row r="135" spans="5:15" x14ac:dyDescent="0.3">
      <c r="E135" s="20">
        <v>121</v>
      </c>
      <c r="F135" s="20">
        <v>2017</v>
      </c>
      <c r="G135" s="20">
        <v>9</v>
      </c>
      <c r="H135" s="20">
        <v>30</v>
      </c>
      <c r="I135" s="19">
        <f t="shared" si="6"/>
        <v>75000000</v>
      </c>
      <c r="J135" s="19">
        <f t="shared" si="7"/>
        <v>77988774.184770882</v>
      </c>
      <c r="K135" s="19">
        <f t="shared" si="8"/>
        <v>2988774.1847708821</v>
      </c>
      <c r="L135" s="19">
        <f t="shared" si="9"/>
        <v>36102976.34357211</v>
      </c>
      <c r="M135" s="19">
        <f t="shared" si="10"/>
        <v>9963897023.6564312</v>
      </c>
      <c r="N135" s="21">
        <f t="shared" si="11"/>
        <v>99.638970236564319</v>
      </c>
      <c r="O135" s="37"/>
    </row>
    <row r="136" spans="5:15" x14ac:dyDescent="0.3">
      <c r="E136" s="20">
        <v>122</v>
      </c>
      <c r="F136" s="20">
        <v>2017</v>
      </c>
      <c r="G136" s="20">
        <v>10</v>
      </c>
      <c r="H136" s="20">
        <v>30</v>
      </c>
      <c r="I136" s="19">
        <f t="shared" si="6"/>
        <v>75000000</v>
      </c>
      <c r="J136" s="19">
        <f t="shared" si="7"/>
        <v>78012174.745156288</v>
      </c>
      <c r="K136" s="19">
        <f t="shared" si="8"/>
        <v>3012174.7451562881</v>
      </c>
      <c r="L136" s="19">
        <f t="shared" si="9"/>
        <v>33090801.598415822</v>
      </c>
      <c r="M136" s="19">
        <f t="shared" si="10"/>
        <v>9966909198.4015884</v>
      </c>
      <c r="N136" s="21">
        <f t="shared" si="11"/>
        <v>99.669091984015893</v>
      </c>
      <c r="O136" s="37"/>
    </row>
    <row r="137" spans="5:15" x14ac:dyDescent="0.3">
      <c r="E137" s="20">
        <v>123</v>
      </c>
      <c r="F137" s="20">
        <v>2017</v>
      </c>
      <c r="G137" s="20">
        <v>11</v>
      </c>
      <c r="H137" s="20">
        <v>30</v>
      </c>
      <c r="I137" s="19">
        <f t="shared" si="6"/>
        <v>75000000</v>
      </c>
      <c r="J137" s="19">
        <f t="shared" si="7"/>
        <v>78035758.519860536</v>
      </c>
      <c r="K137" s="19">
        <f t="shared" si="8"/>
        <v>3035758.5198605359</v>
      </c>
      <c r="L137" s="19">
        <f t="shared" si="9"/>
        <v>30055043.078555286</v>
      </c>
      <c r="M137" s="19">
        <f t="shared" si="10"/>
        <v>9969944956.9214497</v>
      </c>
      <c r="N137" s="21">
        <f t="shared" si="11"/>
        <v>99.699449569214494</v>
      </c>
      <c r="O137" s="37"/>
    </row>
    <row r="138" spans="5:15" x14ac:dyDescent="0.3">
      <c r="E138" s="20">
        <v>124</v>
      </c>
      <c r="F138" s="20">
        <v>2017</v>
      </c>
      <c r="G138" s="20">
        <v>12</v>
      </c>
      <c r="H138" s="20">
        <v>30</v>
      </c>
      <c r="I138" s="19">
        <f t="shared" si="6"/>
        <v>75000000</v>
      </c>
      <c r="J138" s="19">
        <f t="shared" si="7"/>
        <v>78059526.943357214</v>
      </c>
      <c r="K138" s="19">
        <f t="shared" si="8"/>
        <v>3059526.9433572143</v>
      </c>
      <c r="L138" s="19">
        <f t="shared" si="9"/>
        <v>26995516.135198072</v>
      </c>
      <c r="M138" s="19">
        <f t="shared" si="10"/>
        <v>9973004483.8648071</v>
      </c>
      <c r="N138" s="21">
        <f t="shared" si="11"/>
        <v>99.73004483864807</v>
      </c>
      <c r="O138" s="37"/>
    </row>
    <row r="139" spans="5:15" x14ac:dyDescent="0.3">
      <c r="E139" s="20">
        <v>125</v>
      </c>
      <c r="F139" s="20">
        <v>2018</v>
      </c>
      <c r="G139" s="20">
        <v>1</v>
      </c>
      <c r="H139" s="20">
        <v>30</v>
      </c>
      <c r="I139" s="19">
        <f t="shared" si="6"/>
        <v>75000000</v>
      </c>
      <c r="J139" s="19">
        <f t="shared" si="7"/>
        <v>78083481.461351112</v>
      </c>
      <c r="K139" s="19">
        <f t="shared" si="8"/>
        <v>3083481.4613511115</v>
      </c>
      <c r="L139" s="19">
        <f t="shared" si="9"/>
        <v>23912034.67384696</v>
      </c>
      <c r="M139" s="19">
        <f t="shared" si="10"/>
        <v>9976087965.3261585</v>
      </c>
      <c r="N139" s="21">
        <f t="shared" si="11"/>
        <v>99.760879653261583</v>
      </c>
      <c r="O139" s="37"/>
    </row>
    <row r="140" spans="5:15" x14ac:dyDescent="0.3">
      <c r="E140" s="20">
        <v>126</v>
      </c>
      <c r="F140" s="20">
        <v>2018</v>
      </c>
      <c r="G140" s="20">
        <v>2</v>
      </c>
      <c r="H140" s="20">
        <v>30</v>
      </c>
      <c r="I140" s="19">
        <f t="shared" si="6"/>
        <v>75000000</v>
      </c>
      <c r="J140" s="19">
        <f t="shared" si="7"/>
        <v>78107623.530866221</v>
      </c>
      <c r="K140" s="19">
        <f t="shared" si="8"/>
        <v>3107623.5308662206</v>
      </c>
      <c r="L140" s="19">
        <f t="shared" si="9"/>
        <v>20804411.142980739</v>
      </c>
      <c r="M140" s="19">
        <f t="shared" si="10"/>
        <v>9979195588.8570251</v>
      </c>
      <c r="N140" s="21">
        <f t="shared" si="11"/>
        <v>99.791955888570243</v>
      </c>
      <c r="O140" s="37"/>
    </row>
    <row r="141" spans="5:15" x14ac:dyDescent="0.3">
      <c r="E141" s="20">
        <v>127</v>
      </c>
      <c r="F141" s="20">
        <v>2018</v>
      </c>
      <c r="G141" s="20">
        <v>3</v>
      </c>
      <c r="H141" s="20">
        <v>30</v>
      </c>
      <c r="I141" s="19">
        <f t="shared" si="6"/>
        <v>75000000</v>
      </c>
      <c r="J141" s="19">
        <f t="shared" si="7"/>
        <v>78131954.620334178</v>
      </c>
      <c r="K141" s="19">
        <f t="shared" si="8"/>
        <v>3131954.6203341782</v>
      </c>
      <c r="L141" s="19">
        <f t="shared" si="9"/>
        <v>17672456.522646561</v>
      </c>
      <c r="M141" s="19">
        <f t="shared" si="10"/>
        <v>9982327543.4773598</v>
      </c>
      <c r="N141" s="21">
        <f t="shared" si="11"/>
        <v>99.823275434773592</v>
      </c>
      <c r="O141" s="37"/>
    </row>
    <row r="142" spans="5:15" x14ac:dyDescent="0.3">
      <c r="E142" s="20">
        <v>128</v>
      </c>
      <c r="F142" s="20">
        <v>2018</v>
      </c>
      <c r="G142" s="20">
        <v>4</v>
      </c>
      <c r="H142" s="20">
        <v>30</v>
      </c>
      <c r="I142" s="19">
        <f t="shared" si="6"/>
        <v>75000000</v>
      </c>
      <c r="J142" s="19">
        <f t="shared" si="7"/>
        <v>78156476.209683746</v>
      </c>
      <c r="K142" s="19">
        <f t="shared" si="8"/>
        <v>3156476.2096837461</v>
      </c>
      <c r="L142" s="19">
        <f t="shared" si="9"/>
        <v>14515980.312962815</v>
      </c>
      <c r="M142" s="19">
        <f t="shared" si="10"/>
        <v>9985484019.6870441</v>
      </c>
      <c r="N142" s="21">
        <f t="shared" si="11"/>
        <v>99.854840196870441</v>
      </c>
      <c r="O142" s="37"/>
    </row>
    <row r="143" spans="5:15" x14ac:dyDescent="0.3">
      <c r="E143" s="20">
        <v>129</v>
      </c>
      <c r="F143" s="20">
        <v>2018</v>
      </c>
      <c r="G143" s="20">
        <v>5</v>
      </c>
      <c r="H143" s="20">
        <v>30</v>
      </c>
      <c r="I143" s="19">
        <f t="shared" si="6"/>
        <v>75000000</v>
      </c>
      <c r="J143" s="19">
        <f t="shared" si="7"/>
        <v>78181189.79043074</v>
      </c>
      <c r="K143" s="19">
        <f t="shared" si="8"/>
        <v>3181189.7904307395</v>
      </c>
      <c r="L143" s="19">
        <f t="shared" si="9"/>
        <v>11334790.522532076</v>
      </c>
      <c r="M143" s="19">
        <f t="shared" si="10"/>
        <v>9988665209.4774742</v>
      </c>
      <c r="N143" s="21">
        <f t="shared" si="11"/>
        <v>99.886652094774746</v>
      </c>
      <c r="O143" s="37"/>
    </row>
    <row r="144" spans="5:15" x14ac:dyDescent="0.3">
      <c r="E144" s="20">
        <v>130</v>
      </c>
      <c r="F144" s="20">
        <v>2018</v>
      </c>
      <c r="G144" s="20">
        <v>6</v>
      </c>
      <c r="H144" s="20">
        <v>30</v>
      </c>
      <c r="I144" s="19">
        <f t="shared" ref="I144:I147" si="12">($C$2*($C$5/12/30/100)*H144)</f>
        <v>75000000</v>
      </c>
      <c r="J144" s="19">
        <f t="shared" ref="J144:J147" si="13">(M143*($C$8/12/30/100)*H144)</f>
        <v>78206096.86576876</v>
      </c>
      <c r="K144" s="19">
        <f t="shared" ref="K144:K147" si="14">J144-I144</f>
        <v>3206096.8657687604</v>
      </c>
      <c r="L144" s="19">
        <f t="shared" ref="L144:L146" si="15">L143-K144</f>
        <v>8128693.6567633152</v>
      </c>
      <c r="M144" s="19">
        <f t="shared" ref="M144:M147" si="16">M143+K144</f>
        <v>9991871306.3432426</v>
      </c>
      <c r="N144" s="21">
        <f t="shared" ref="N144:N147" si="17">M144/$C$2*100</f>
        <v>99.918713063432435</v>
      </c>
      <c r="O144" s="37"/>
    </row>
    <row r="145" spans="5:15" x14ac:dyDescent="0.3">
      <c r="E145" s="20">
        <v>131</v>
      </c>
      <c r="F145" s="20">
        <v>2018</v>
      </c>
      <c r="G145" s="20">
        <v>7</v>
      </c>
      <c r="H145" s="20">
        <v>30</v>
      </c>
      <c r="I145" s="19">
        <f t="shared" si="12"/>
        <v>75000000</v>
      </c>
      <c r="J145" s="19">
        <f t="shared" si="13"/>
        <v>78231198.950660676</v>
      </c>
      <c r="K145" s="19">
        <f t="shared" si="14"/>
        <v>3231198.9506606758</v>
      </c>
      <c r="L145" s="19">
        <f t="shared" si="15"/>
        <v>4897494.7061026394</v>
      </c>
      <c r="M145" s="19">
        <f t="shared" si="16"/>
        <v>9995102505.2939034</v>
      </c>
      <c r="N145" s="21">
        <f t="shared" si="17"/>
        <v>99.951025052939031</v>
      </c>
      <c r="O145" s="37"/>
    </row>
    <row r="146" spans="5:15" x14ac:dyDescent="0.3">
      <c r="E146" s="20">
        <v>132</v>
      </c>
      <c r="F146" s="20">
        <v>2018</v>
      </c>
      <c r="G146" s="20">
        <v>8</v>
      </c>
      <c r="H146" s="20">
        <v>30</v>
      </c>
      <c r="I146" s="19">
        <f t="shared" si="12"/>
        <v>75000000</v>
      </c>
      <c r="J146" s="19">
        <f t="shared" si="13"/>
        <v>78256497.571930736</v>
      </c>
      <c r="K146" s="19">
        <f t="shared" si="14"/>
        <v>3256497.5719307363</v>
      </c>
      <c r="L146" s="19">
        <f t="shared" si="15"/>
        <v>1640997.1341719031</v>
      </c>
      <c r="M146" s="19">
        <f t="shared" si="16"/>
        <v>9998359002.8658333</v>
      </c>
      <c r="N146" s="21">
        <f t="shared" si="17"/>
        <v>99.983590028658327</v>
      </c>
      <c r="O146" s="37"/>
    </row>
    <row r="147" spans="5:15" x14ac:dyDescent="0.3">
      <c r="E147" s="20">
        <v>133</v>
      </c>
      <c r="F147" s="20">
        <v>2018</v>
      </c>
      <c r="G147" s="20">
        <v>9</v>
      </c>
      <c r="H147" s="20">
        <v>15</v>
      </c>
      <c r="I147" s="19">
        <f t="shared" si="12"/>
        <v>37500000</v>
      </c>
      <c r="J147" s="19">
        <f t="shared" si="13"/>
        <v>39140997.134178691</v>
      </c>
      <c r="K147" s="19">
        <f t="shared" si="14"/>
        <v>1640997.1341786906</v>
      </c>
      <c r="L147" s="19">
        <f>L146-K147</f>
        <v>-6.7874789237976074E-6</v>
      </c>
      <c r="M147" s="19">
        <f t="shared" si="16"/>
        <v>10000000000.000011</v>
      </c>
      <c r="N147" s="21">
        <f t="shared" si="17"/>
        <v>100.00000000000011</v>
      </c>
      <c r="O147" s="37"/>
    </row>
    <row r="148" spans="5:15" x14ac:dyDescent="0.3">
      <c r="H148" s="20" t="s">
        <v>8</v>
      </c>
      <c r="I148" s="19" t="s">
        <v>8</v>
      </c>
    </row>
    <row r="152" spans="5:15" x14ac:dyDescent="0.3">
      <c r="J15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C0AF-2B82-442C-9567-B10666686708}">
  <dimension ref="B2:E26"/>
  <sheetViews>
    <sheetView workbookViewId="0">
      <selection activeCell="L16" sqref="L16"/>
    </sheetView>
  </sheetViews>
  <sheetFormatPr defaultRowHeight="14.4" x14ac:dyDescent="0.3"/>
  <cols>
    <col min="1" max="1" width="3.44140625" customWidth="1"/>
    <col min="4" max="5" width="12" bestFit="1" customWidth="1"/>
  </cols>
  <sheetData>
    <row r="2" spans="2:3" x14ac:dyDescent="0.3">
      <c r="B2" t="s">
        <v>51</v>
      </c>
    </row>
    <row r="3" spans="2:3" x14ac:dyDescent="0.3">
      <c r="B3" t="s">
        <v>52</v>
      </c>
    </row>
    <row r="4" spans="2:3" x14ac:dyDescent="0.3">
      <c r="B4" t="s">
        <v>53</v>
      </c>
    </row>
    <row r="5" spans="2:3" x14ac:dyDescent="0.3">
      <c r="B5" t="s">
        <v>54</v>
      </c>
    </row>
    <row r="6" spans="2:3" x14ac:dyDescent="0.3">
      <c r="B6" t="s">
        <v>55</v>
      </c>
    </row>
    <row r="7" spans="2:3" x14ac:dyDescent="0.3">
      <c r="B7" t="s">
        <v>56</v>
      </c>
    </row>
    <row r="8" spans="2:3" x14ac:dyDescent="0.3">
      <c r="B8" t="s">
        <v>57</v>
      </c>
    </row>
    <row r="9" spans="2:3" x14ac:dyDescent="0.3">
      <c r="B9" s="42" t="s">
        <v>58</v>
      </c>
    </row>
    <row r="10" spans="2:3" x14ac:dyDescent="0.3">
      <c r="B10" s="42" t="s">
        <v>59</v>
      </c>
    </row>
    <row r="12" spans="2:3" x14ac:dyDescent="0.3">
      <c r="B12" t="s">
        <v>60</v>
      </c>
    </row>
    <row r="13" spans="2:3" x14ac:dyDescent="0.3">
      <c r="B13">
        <v>1</v>
      </c>
      <c r="C13" t="s">
        <v>61</v>
      </c>
    </row>
    <row r="14" spans="2:3" x14ac:dyDescent="0.3">
      <c r="B14">
        <v>2</v>
      </c>
      <c r="C14" t="s">
        <v>62</v>
      </c>
    </row>
    <row r="23" spans="2:5" x14ac:dyDescent="0.3">
      <c r="B23">
        <v>3</v>
      </c>
      <c r="C23" t="s">
        <v>63</v>
      </c>
      <c r="D23" t="s">
        <v>8</v>
      </c>
      <c r="E23" t="s">
        <v>64</v>
      </c>
    </row>
    <row r="24" spans="2:5" x14ac:dyDescent="0.3">
      <c r="B24">
        <v>4</v>
      </c>
      <c r="C24" t="s">
        <v>65</v>
      </c>
      <c r="D24" t="s">
        <v>8</v>
      </c>
      <c r="E24">
        <v>10000000000</v>
      </c>
    </row>
    <row r="25" spans="2:5" x14ac:dyDescent="0.3">
      <c r="B25">
        <v>5</v>
      </c>
      <c r="C25" t="s">
        <v>66</v>
      </c>
      <c r="E25" t="s">
        <v>67</v>
      </c>
    </row>
    <row r="26" spans="2:5" x14ac:dyDescent="0.3">
      <c r="B26">
        <v>6</v>
      </c>
      <c r="C26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hitung yield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DAPENBI</dc:creator>
  <cp:lastModifiedBy>DAPENBI</cp:lastModifiedBy>
  <cp:lastPrinted>2019-02-25T07:23:30Z</cp:lastPrinted>
  <dcterms:created xsi:type="dcterms:W3CDTF">2019-01-30T03:06:21Z</dcterms:created>
  <dcterms:modified xsi:type="dcterms:W3CDTF">2019-04-09T03:39:35Z</dcterms:modified>
</cp:coreProperties>
</file>