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0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00.xml" ContentType="application/vnd.ms-office.chartcolorstyle+xml"/>
  <Override PartName="/xl/charts/colors101.xml" ContentType="application/vnd.ms-office.chartcolorstyle+xml"/>
  <Override PartName="/xl/charts/colors102.xml" ContentType="application/vnd.ms-office.chartcolorstyle+xml"/>
  <Override PartName="/xl/charts/colors103.xml" ContentType="application/vnd.ms-office.chartcolorstyle+xml"/>
  <Override PartName="/xl/charts/colors104.xml" ContentType="application/vnd.ms-office.chartcolorstyle+xml"/>
  <Override PartName="/xl/charts/colors105.xml" ContentType="application/vnd.ms-office.chartcolorstyle+xml"/>
  <Override PartName="/xl/charts/colors106.xml" ContentType="application/vnd.ms-office.chartcolorstyle+xml"/>
  <Override PartName="/xl/charts/colors107.xml" ContentType="application/vnd.ms-office.chartcolorstyle+xml"/>
  <Override PartName="/xl/charts/colors108.xml" ContentType="application/vnd.ms-office.chartcolorstyle+xml"/>
  <Override PartName="/xl/charts/colors109.xml" ContentType="application/vnd.ms-office.chartcolorstyle+xml"/>
  <Override PartName="/xl/charts/colors11.xml" ContentType="application/vnd.ms-office.chartcolorstyle+xml"/>
  <Override PartName="/xl/charts/colors110.xml" ContentType="application/vnd.ms-office.chartcolorstyle+xml"/>
  <Override PartName="/xl/charts/colors111.xml" ContentType="application/vnd.ms-office.chartcolorstyle+xml"/>
  <Override PartName="/xl/charts/colors112.xml" ContentType="application/vnd.ms-office.chartcolorstyle+xml"/>
  <Override PartName="/xl/charts/colors113.xml" ContentType="application/vnd.ms-office.chartcolorstyle+xml"/>
  <Override PartName="/xl/charts/colors114.xml" ContentType="application/vnd.ms-office.chartcolorstyle+xml"/>
  <Override PartName="/xl/charts/colors115.xml" ContentType="application/vnd.ms-office.chartcolorstyle+xml"/>
  <Override PartName="/xl/charts/colors116.xml" ContentType="application/vnd.ms-office.chartcolorstyle+xml"/>
  <Override PartName="/xl/charts/colors117.xml" ContentType="application/vnd.ms-office.chartcolorstyle+xml"/>
  <Override PartName="/xl/charts/colors118.xml" ContentType="application/vnd.ms-office.chartcolorstyle+xml"/>
  <Override PartName="/xl/charts/colors119.xml" ContentType="application/vnd.ms-office.chartcolorstyle+xml"/>
  <Override PartName="/xl/charts/colors12.xml" ContentType="application/vnd.ms-office.chartcolorstyle+xml"/>
  <Override PartName="/xl/charts/colors120.xml" ContentType="application/vnd.ms-office.chartcolorstyle+xml"/>
  <Override PartName="/xl/charts/colors121.xml" ContentType="application/vnd.ms-office.chartcolorstyle+xml"/>
  <Override PartName="/xl/charts/colors122.xml" ContentType="application/vnd.ms-office.chartcolorstyle+xml"/>
  <Override PartName="/xl/charts/colors123.xml" ContentType="application/vnd.ms-office.chartcolorstyle+xml"/>
  <Override PartName="/xl/charts/colors124.xml" ContentType="application/vnd.ms-office.chartcolorstyle+xml"/>
  <Override PartName="/xl/charts/colors125.xml" ContentType="application/vnd.ms-office.chartcolorstyle+xml"/>
  <Override PartName="/xl/charts/colors126.xml" ContentType="application/vnd.ms-office.chartcolorstyle+xml"/>
  <Override PartName="/xl/charts/colors127.xml" ContentType="application/vnd.ms-office.chartcolorstyle+xml"/>
  <Override PartName="/xl/charts/colors128.xml" ContentType="application/vnd.ms-office.chartcolorstyle+xml"/>
  <Override PartName="/xl/charts/colors129.xml" ContentType="application/vnd.ms-office.chartcolorstyle+xml"/>
  <Override PartName="/xl/charts/colors13.xml" ContentType="application/vnd.ms-office.chartcolorstyle+xml"/>
  <Override PartName="/xl/charts/colors130.xml" ContentType="application/vnd.ms-office.chartcolorstyle+xml"/>
  <Override PartName="/xl/charts/colors131.xml" ContentType="application/vnd.ms-office.chartcolorstyle+xml"/>
  <Override PartName="/xl/charts/colors132.xml" ContentType="application/vnd.ms-office.chartcolorstyle+xml"/>
  <Override PartName="/xl/charts/colors133.xml" ContentType="application/vnd.ms-office.chartcolorstyle+xml"/>
  <Override PartName="/xl/charts/colors134.xml" ContentType="application/vnd.ms-office.chartcolorstyle+xml"/>
  <Override PartName="/xl/charts/colors135.xml" ContentType="application/vnd.ms-office.chartcolorstyle+xml"/>
  <Override PartName="/xl/charts/colors136.xml" ContentType="application/vnd.ms-office.chartcolorstyle+xml"/>
  <Override PartName="/xl/charts/colors137.xml" ContentType="application/vnd.ms-office.chartcolorstyle+xml"/>
  <Override PartName="/xl/charts/colors138.xml" ContentType="application/vnd.ms-office.chartcolorstyle+xml"/>
  <Override PartName="/xl/charts/colors139.xml" ContentType="application/vnd.ms-office.chartcolorstyle+xml"/>
  <Override PartName="/xl/charts/colors14.xml" ContentType="application/vnd.ms-office.chartcolorstyle+xml"/>
  <Override PartName="/xl/charts/colors140.xml" ContentType="application/vnd.ms-office.chartcolorstyle+xml"/>
  <Override PartName="/xl/charts/colors141.xml" ContentType="application/vnd.ms-office.chartcolorstyle+xml"/>
  <Override PartName="/xl/charts/colors142.xml" ContentType="application/vnd.ms-office.chartcolorstyle+xml"/>
  <Override PartName="/xl/charts/colors143.xml" ContentType="application/vnd.ms-office.chartcolorstyle+xml"/>
  <Override PartName="/xl/charts/colors144.xml" ContentType="application/vnd.ms-office.chartcolorstyle+xml"/>
  <Override PartName="/xl/charts/colors145.xml" ContentType="application/vnd.ms-office.chartcolorstyle+xml"/>
  <Override PartName="/xl/charts/colors146.xml" ContentType="application/vnd.ms-office.chartcolorstyle+xml"/>
  <Override PartName="/xl/charts/colors147.xml" ContentType="application/vnd.ms-office.chartcolorstyle+xml"/>
  <Override PartName="/xl/charts/colors148.xml" ContentType="application/vnd.ms-office.chartcolorstyle+xml"/>
  <Override PartName="/xl/charts/colors149.xml" ContentType="application/vnd.ms-office.chartcolorstyle+xml"/>
  <Override PartName="/xl/charts/colors15.xml" ContentType="application/vnd.ms-office.chartcolorstyle+xml"/>
  <Override PartName="/xl/charts/colors150.xml" ContentType="application/vnd.ms-office.chartcolorstyle+xml"/>
  <Override PartName="/xl/charts/colors151.xml" ContentType="application/vnd.ms-office.chartcolorstyle+xml"/>
  <Override PartName="/xl/charts/colors152.xml" ContentType="application/vnd.ms-office.chartcolorstyle+xml"/>
  <Override PartName="/xl/charts/colors153.xml" ContentType="application/vnd.ms-office.chartcolorstyle+xml"/>
  <Override PartName="/xl/charts/colors154.xml" ContentType="application/vnd.ms-office.chartcolorstyle+xml"/>
  <Override PartName="/xl/charts/colors155.xml" ContentType="application/vnd.ms-office.chartcolorstyle+xml"/>
  <Override PartName="/xl/charts/colors156.xml" ContentType="application/vnd.ms-office.chartcolorstyle+xml"/>
  <Override PartName="/xl/charts/colors157.xml" ContentType="application/vnd.ms-office.chartcolorstyle+xml"/>
  <Override PartName="/xl/charts/colors158.xml" ContentType="application/vnd.ms-office.chartcolorstyle+xml"/>
  <Override PartName="/xl/charts/colors159.xml" ContentType="application/vnd.ms-office.chartcolorstyle+xml"/>
  <Override PartName="/xl/charts/colors16.xml" ContentType="application/vnd.ms-office.chartcolorstyle+xml"/>
  <Override PartName="/xl/charts/colors160.xml" ContentType="application/vnd.ms-office.chartcolorstyle+xml"/>
  <Override PartName="/xl/charts/colors161.xml" ContentType="application/vnd.ms-office.chartcolorstyle+xml"/>
  <Override PartName="/xl/charts/colors162.xml" ContentType="application/vnd.ms-office.chartcolorstyle+xml"/>
  <Override PartName="/xl/charts/colors163.xml" ContentType="application/vnd.ms-office.chartcolorstyle+xml"/>
  <Override PartName="/xl/charts/colors164.xml" ContentType="application/vnd.ms-office.chartcolorstyle+xml"/>
  <Override PartName="/xl/charts/colors165.xml" ContentType="application/vnd.ms-office.chartcolorstyle+xml"/>
  <Override PartName="/xl/charts/colors166.xml" ContentType="application/vnd.ms-office.chartcolorstyle+xml"/>
  <Override PartName="/xl/charts/colors167.xml" ContentType="application/vnd.ms-office.chartcolorstyle+xml"/>
  <Override PartName="/xl/charts/colors168.xml" ContentType="application/vnd.ms-office.chartcolorstyle+xml"/>
  <Override PartName="/xl/charts/colors169.xml" ContentType="application/vnd.ms-office.chartcolorstyle+xml"/>
  <Override PartName="/xl/charts/colors17.xml" ContentType="application/vnd.ms-office.chartcolorstyle+xml"/>
  <Override PartName="/xl/charts/colors170.xml" ContentType="application/vnd.ms-office.chartcolorstyle+xml"/>
  <Override PartName="/xl/charts/colors171.xml" ContentType="application/vnd.ms-office.chartcolorstyle+xml"/>
  <Override PartName="/xl/charts/colors172.xml" ContentType="application/vnd.ms-office.chartcolorstyle+xml"/>
  <Override PartName="/xl/charts/colors173.xml" ContentType="application/vnd.ms-office.chartcolorstyle+xml"/>
  <Override PartName="/xl/charts/colors174.xml" ContentType="application/vnd.ms-office.chartcolorstyle+xml"/>
  <Override PartName="/xl/charts/colors175.xml" ContentType="application/vnd.ms-office.chartcolorstyle+xml"/>
  <Override PartName="/xl/charts/colors176.xml" ContentType="application/vnd.ms-office.chartcolorstyle+xml"/>
  <Override PartName="/xl/charts/colors177.xml" ContentType="application/vnd.ms-office.chartcolorstyle+xml"/>
  <Override PartName="/xl/charts/colors178.xml" ContentType="application/vnd.ms-office.chartcolorstyle+xml"/>
  <Override PartName="/xl/charts/colors179.xml" ContentType="application/vnd.ms-office.chartcolorstyle+xml"/>
  <Override PartName="/xl/charts/colors18.xml" ContentType="application/vnd.ms-office.chartcolorstyle+xml"/>
  <Override PartName="/xl/charts/colors180.xml" ContentType="application/vnd.ms-office.chartcolorstyle+xml"/>
  <Override PartName="/xl/charts/colors181.xml" ContentType="application/vnd.ms-office.chartcolorstyle+xml"/>
  <Override PartName="/xl/charts/colors182.xml" ContentType="application/vnd.ms-office.chartcolorstyle+xml"/>
  <Override PartName="/xl/charts/colors183.xml" ContentType="application/vnd.ms-office.chartcolorstyle+xml"/>
  <Override PartName="/xl/charts/colors184.xml" ContentType="application/vnd.ms-office.chartcolorstyle+xml"/>
  <Override PartName="/xl/charts/colors185.xml" ContentType="application/vnd.ms-office.chartcolorstyle+xml"/>
  <Override PartName="/xl/charts/colors186.xml" ContentType="application/vnd.ms-office.chartcolorstyle+xml"/>
  <Override PartName="/xl/charts/colors187.xml" ContentType="application/vnd.ms-office.chartcolorstyle+xml"/>
  <Override PartName="/xl/charts/colors188.xml" ContentType="application/vnd.ms-office.chartcolorstyle+xml"/>
  <Override PartName="/xl/charts/colors189.xml" ContentType="application/vnd.ms-office.chartcolorstyle+xml"/>
  <Override PartName="/xl/charts/colors19.xml" ContentType="application/vnd.ms-office.chartcolorstyle+xml"/>
  <Override PartName="/xl/charts/colors190.xml" ContentType="application/vnd.ms-office.chartcolorstyle+xml"/>
  <Override PartName="/xl/charts/colors191.xml" ContentType="application/vnd.ms-office.chartcolorstyle+xml"/>
  <Override PartName="/xl/charts/colors192.xml" ContentType="application/vnd.ms-office.chartcolorstyle+xml"/>
  <Override PartName="/xl/charts/colors193.xml" ContentType="application/vnd.ms-office.chartcolorstyle+xml"/>
  <Override PartName="/xl/charts/colors194.xml" ContentType="application/vnd.ms-office.chartcolorstyle+xml"/>
  <Override PartName="/xl/charts/colors195.xml" ContentType="application/vnd.ms-office.chartcolorstyle+xml"/>
  <Override PartName="/xl/charts/colors196.xml" ContentType="application/vnd.ms-office.chartcolorstyle+xml"/>
  <Override PartName="/xl/charts/colors197.xml" ContentType="application/vnd.ms-office.chartcolorstyle+xml"/>
  <Override PartName="/xl/charts/colors198.xml" ContentType="application/vnd.ms-office.chartcolorstyle+xml"/>
  <Override PartName="/xl/charts/colors19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0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48.xml" ContentType="application/vnd.ms-office.chartcolorstyle+xml"/>
  <Override PartName="/xl/charts/colors49.xml" ContentType="application/vnd.ms-office.chartcolorstyle+xml"/>
  <Override PartName="/xl/charts/colors5.xml" ContentType="application/vnd.ms-office.chartcolorstyle+xml"/>
  <Override PartName="/xl/charts/colors50.xml" ContentType="application/vnd.ms-office.chartcolorstyle+xml"/>
  <Override PartName="/xl/charts/colors51.xml" ContentType="application/vnd.ms-office.chartcolorstyle+xml"/>
  <Override PartName="/xl/charts/colors52.xml" ContentType="application/vnd.ms-office.chartcolorstyle+xml"/>
  <Override PartName="/xl/charts/colors53.xml" ContentType="application/vnd.ms-office.chartcolorstyle+xml"/>
  <Override PartName="/xl/charts/colors54.xml" ContentType="application/vnd.ms-office.chartcolorstyle+xml"/>
  <Override PartName="/xl/charts/colors55.xml" ContentType="application/vnd.ms-office.chartcolorstyle+xml"/>
  <Override PartName="/xl/charts/colors56.xml" ContentType="application/vnd.ms-office.chartcolorstyle+xml"/>
  <Override PartName="/xl/charts/colors57.xml" ContentType="application/vnd.ms-office.chartcolorstyle+xml"/>
  <Override PartName="/xl/charts/colors58.xml" ContentType="application/vnd.ms-office.chartcolorstyle+xml"/>
  <Override PartName="/xl/charts/colors59.xml" ContentType="application/vnd.ms-office.chartcolorstyle+xml"/>
  <Override PartName="/xl/charts/colors6.xml" ContentType="application/vnd.ms-office.chartcolorstyle+xml"/>
  <Override PartName="/xl/charts/colors60.xml" ContentType="application/vnd.ms-office.chartcolorstyle+xml"/>
  <Override PartName="/xl/charts/colors61.xml" ContentType="application/vnd.ms-office.chartcolorstyle+xml"/>
  <Override PartName="/xl/charts/colors62.xml" ContentType="application/vnd.ms-office.chartcolorstyle+xml"/>
  <Override PartName="/xl/charts/colors63.xml" ContentType="application/vnd.ms-office.chartcolorstyle+xml"/>
  <Override PartName="/xl/charts/colors64.xml" ContentType="application/vnd.ms-office.chartcolorstyle+xml"/>
  <Override PartName="/xl/charts/colors65.xml" ContentType="application/vnd.ms-office.chartcolorstyle+xml"/>
  <Override PartName="/xl/charts/colors66.xml" ContentType="application/vnd.ms-office.chartcolorstyle+xml"/>
  <Override PartName="/xl/charts/colors67.xml" ContentType="application/vnd.ms-office.chartcolorstyle+xml"/>
  <Override PartName="/xl/charts/colors68.xml" ContentType="application/vnd.ms-office.chartcolorstyle+xml"/>
  <Override PartName="/xl/charts/colors69.xml" ContentType="application/vnd.ms-office.chartcolorstyle+xml"/>
  <Override PartName="/xl/charts/colors7.xml" ContentType="application/vnd.ms-office.chartcolorstyle+xml"/>
  <Override PartName="/xl/charts/colors70.xml" ContentType="application/vnd.ms-office.chartcolorstyle+xml"/>
  <Override PartName="/xl/charts/colors71.xml" ContentType="application/vnd.ms-office.chartcolorstyle+xml"/>
  <Override PartName="/xl/charts/colors72.xml" ContentType="application/vnd.ms-office.chartcolorstyle+xml"/>
  <Override PartName="/xl/charts/colors73.xml" ContentType="application/vnd.ms-office.chartcolorstyle+xml"/>
  <Override PartName="/xl/charts/colors74.xml" ContentType="application/vnd.ms-office.chartcolorstyle+xml"/>
  <Override PartName="/xl/charts/colors75.xml" ContentType="application/vnd.ms-office.chartcolorstyle+xml"/>
  <Override PartName="/xl/charts/colors76.xml" ContentType="application/vnd.ms-office.chartcolorstyle+xml"/>
  <Override PartName="/xl/charts/colors77.xml" ContentType="application/vnd.ms-office.chartcolorstyle+xml"/>
  <Override PartName="/xl/charts/colors78.xml" ContentType="application/vnd.ms-office.chartcolorstyle+xml"/>
  <Override PartName="/xl/charts/colors79.xml" ContentType="application/vnd.ms-office.chartcolorstyle+xml"/>
  <Override PartName="/xl/charts/colors8.xml" ContentType="application/vnd.ms-office.chartcolorstyle+xml"/>
  <Override PartName="/xl/charts/colors80.xml" ContentType="application/vnd.ms-office.chartcolorstyle+xml"/>
  <Override PartName="/xl/charts/colors81.xml" ContentType="application/vnd.ms-office.chartcolorstyle+xml"/>
  <Override PartName="/xl/charts/colors82.xml" ContentType="application/vnd.ms-office.chartcolorstyle+xml"/>
  <Override PartName="/xl/charts/colors83.xml" ContentType="application/vnd.ms-office.chartcolorstyle+xml"/>
  <Override PartName="/xl/charts/colors84.xml" ContentType="application/vnd.ms-office.chartcolorstyle+xml"/>
  <Override PartName="/xl/charts/colors85.xml" ContentType="application/vnd.ms-office.chartcolorstyle+xml"/>
  <Override PartName="/xl/charts/colors86.xml" ContentType="application/vnd.ms-office.chartcolorstyle+xml"/>
  <Override PartName="/xl/charts/colors87.xml" ContentType="application/vnd.ms-office.chartcolorstyle+xml"/>
  <Override PartName="/xl/charts/colors88.xml" ContentType="application/vnd.ms-office.chartcolorstyle+xml"/>
  <Override PartName="/xl/charts/colors89.xml" ContentType="application/vnd.ms-office.chartcolorstyle+xml"/>
  <Override PartName="/xl/charts/colors9.xml" ContentType="application/vnd.ms-office.chartcolorstyle+xml"/>
  <Override PartName="/xl/charts/colors90.xml" ContentType="application/vnd.ms-office.chartcolorstyle+xml"/>
  <Override PartName="/xl/charts/colors91.xml" ContentType="application/vnd.ms-office.chartcolorstyle+xml"/>
  <Override PartName="/xl/charts/colors92.xml" ContentType="application/vnd.ms-office.chartcolorstyle+xml"/>
  <Override PartName="/xl/charts/colors93.xml" ContentType="application/vnd.ms-office.chartcolorstyle+xml"/>
  <Override PartName="/xl/charts/colors94.xml" ContentType="application/vnd.ms-office.chartcolorstyle+xml"/>
  <Override PartName="/xl/charts/colors95.xml" ContentType="application/vnd.ms-office.chartcolorstyle+xml"/>
  <Override PartName="/xl/charts/colors96.xml" ContentType="application/vnd.ms-office.chartcolorstyle+xml"/>
  <Override PartName="/xl/charts/colors97.xml" ContentType="application/vnd.ms-office.chartcolorstyle+xml"/>
  <Override PartName="/xl/charts/colors98.xml" ContentType="application/vnd.ms-office.chartcolorstyle+xml"/>
  <Override PartName="/xl/charts/colors9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00.xml" ContentType="application/vnd.ms-office.chartstyle+xml"/>
  <Override PartName="/xl/charts/style101.xml" ContentType="application/vnd.ms-office.chartstyle+xml"/>
  <Override PartName="/xl/charts/style102.xml" ContentType="application/vnd.ms-office.chartstyle+xml"/>
  <Override PartName="/xl/charts/style103.xml" ContentType="application/vnd.ms-office.chartstyle+xml"/>
  <Override PartName="/xl/charts/style104.xml" ContentType="application/vnd.ms-office.chartstyle+xml"/>
  <Override PartName="/xl/charts/style105.xml" ContentType="application/vnd.ms-office.chartstyle+xml"/>
  <Override PartName="/xl/charts/style106.xml" ContentType="application/vnd.ms-office.chartstyle+xml"/>
  <Override PartName="/xl/charts/style107.xml" ContentType="application/vnd.ms-office.chartstyle+xml"/>
  <Override PartName="/xl/charts/style108.xml" ContentType="application/vnd.ms-office.chartstyle+xml"/>
  <Override PartName="/xl/charts/style109.xml" ContentType="application/vnd.ms-office.chartstyle+xml"/>
  <Override PartName="/xl/charts/style11.xml" ContentType="application/vnd.ms-office.chartstyle+xml"/>
  <Override PartName="/xl/charts/style110.xml" ContentType="application/vnd.ms-office.chartstyle+xml"/>
  <Override PartName="/xl/charts/style111.xml" ContentType="application/vnd.ms-office.chartstyle+xml"/>
  <Override PartName="/xl/charts/style112.xml" ContentType="application/vnd.ms-office.chartstyle+xml"/>
  <Override PartName="/xl/charts/style113.xml" ContentType="application/vnd.ms-office.chartstyle+xml"/>
  <Override PartName="/xl/charts/style114.xml" ContentType="application/vnd.ms-office.chartstyle+xml"/>
  <Override PartName="/xl/charts/style115.xml" ContentType="application/vnd.ms-office.chartstyle+xml"/>
  <Override PartName="/xl/charts/style116.xml" ContentType="application/vnd.ms-office.chartstyle+xml"/>
  <Override PartName="/xl/charts/style117.xml" ContentType="application/vnd.ms-office.chartstyle+xml"/>
  <Override PartName="/xl/charts/style118.xml" ContentType="application/vnd.ms-office.chartstyle+xml"/>
  <Override PartName="/xl/charts/style119.xml" ContentType="application/vnd.ms-office.chartstyle+xml"/>
  <Override PartName="/xl/charts/style12.xml" ContentType="application/vnd.ms-office.chartstyle+xml"/>
  <Override PartName="/xl/charts/style120.xml" ContentType="application/vnd.ms-office.chartstyle+xml"/>
  <Override PartName="/xl/charts/style121.xml" ContentType="application/vnd.ms-office.chartstyle+xml"/>
  <Override PartName="/xl/charts/style122.xml" ContentType="application/vnd.ms-office.chartstyle+xml"/>
  <Override PartName="/xl/charts/style123.xml" ContentType="application/vnd.ms-office.chartstyle+xml"/>
  <Override PartName="/xl/charts/style124.xml" ContentType="application/vnd.ms-office.chartstyle+xml"/>
  <Override PartName="/xl/charts/style125.xml" ContentType="application/vnd.ms-office.chartstyle+xml"/>
  <Override PartName="/xl/charts/style126.xml" ContentType="application/vnd.ms-office.chartstyle+xml"/>
  <Override PartName="/xl/charts/style127.xml" ContentType="application/vnd.ms-office.chartstyle+xml"/>
  <Override PartName="/xl/charts/style128.xml" ContentType="application/vnd.ms-office.chartstyle+xml"/>
  <Override PartName="/xl/charts/style129.xml" ContentType="application/vnd.ms-office.chartstyle+xml"/>
  <Override PartName="/xl/charts/style13.xml" ContentType="application/vnd.ms-office.chartstyle+xml"/>
  <Override PartName="/xl/charts/style130.xml" ContentType="application/vnd.ms-office.chartstyle+xml"/>
  <Override PartName="/xl/charts/style131.xml" ContentType="application/vnd.ms-office.chartstyle+xml"/>
  <Override PartName="/xl/charts/style132.xml" ContentType="application/vnd.ms-office.chartstyle+xml"/>
  <Override PartName="/xl/charts/style133.xml" ContentType="application/vnd.ms-office.chartstyle+xml"/>
  <Override PartName="/xl/charts/style134.xml" ContentType="application/vnd.ms-office.chartstyle+xml"/>
  <Override PartName="/xl/charts/style135.xml" ContentType="application/vnd.ms-office.chartstyle+xml"/>
  <Override PartName="/xl/charts/style136.xml" ContentType="application/vnd.ms-office.chartstyle+xml"/>
  <Override PartName="/xl/charts/style137.xml" ContentType="application/vnd.ms-office.chartstyle+xml"/>
  <Override PartName="/xl/charts/style138.xml" ContentType="application/vnd.ms-office.chartstyle+xml"/>
  <Override PartName="/xl/charts/style139.xml" ContentType="application/vnd.ms-office.chartstyle+xml"/>
  <Override PartName="/xl/charts/style14.xml" ContentType="application/vnd.ms-office.chartstyle+xml"/>
  <Override PartName="/xl/charts/style140.xml" ContentType="application/vnd.ms-office.chartstyle+xml"/>
  <Override PartName="/xl/charts/style141.xml" ContentType="application/vnd.ms-office.chartstyle+xml"/>
  <Override PartName="/xl/charts/style142.xml" ContentType="application/vnd.ms-office.chartstyle+xml"/>
  <Override PartName="/xl/charts/style143.xml" ContentType="application/vnd.ms-office.chartstyle+xml"/>
  <Override PartName="/xl/charts/style144.xml" ContentType="application/vnd.ms-office.chartstyle+xml"/>
  <Override PartName="/xl/charts/style145.xml" ContentType="application/vnd.ms-office.chartstyle+xml"/>
  <Override PartName="/xl/charts/style146.xml" ContentType="application/vnd.ms-office.chartstyle+xml"/>
  <Override PartName="/xl/charts/style147.xml" ContentType="application/vnd.ms-office.chartstyle+xml"/>
  <Override PartName="/xl/charts/style148.xml" ContentType="application/vnd.ms-office.chartstyle+xml"/>
  <Override PartName="/xl/charts/style149.xml" ContentType="application/vnd.ms-office.chartstyle+xml"/>
  <Override PartName="/xl/charts/style15.xml" ContentType="application/vnd.ms-office.chartstyle+xml"/>
  <Override PartName="/xl/charts/style150.xml" ContentType="application/vnd.ms-office.chartstyle+xml"/>
  <Override PartName="/xl/charts/style151.xml" ContentType="application/vnd.ms-office.chartstyle+xml"/>
  <Override PartName="/xl/charts/style152.xml" ContentType="application/vnd.ms-office.chartstyle+xml"/>
  <Override PartName="/xl/charts/style153.xml" ContentType="application/vnd.ms-office.chartstyle+xml"/>
  <Override PartName="/xl/charts/style154.xml" ContentType="application/vnd.ms-office.chartstyle+xml"/>
  <Override PartName="/xl/charts/style155.xml" ContentType="application/vnd.ms-office.chartstyle+xml"/>
  <Override PartName="/xl/charts/style156.xml" ContentType="application/vnd.ms-office.chartstyle+xml"/>
  <Override PartName="/xl/charts/style157.xml" ContentType="application/vnd.ms-office.chartstyle+xml"/>
  <Override PartName="/xl/charts/style158.xml" ContentType="application/vnd.ms-office.chartstyle+xml"/>
  <Override PartName="/xl/charts/style159.xml" ContentType="application/vnd.ms-office.chartstyle+xml"/>
  <Override PartName="/xl/charts/style16.xml" ContentType="application/vnd.ms-office.chartstyle+xml"/>
  <Override PartName="/xl/charts/style160.xml" ContentType="application/vnd.ms-office.chartstyle+xml"/>
  <Override PartName="/xl/charts/style161.xml" ContentType="application/vnd.ms-office.chartstyle+xml"/>
  <Override PartName="/xl/charts/style162.xml" ContentType="application/vnd.ms-office.chartstyle+xml"/>
  <Override PartName="/xl/charts/style163.xml" ContentType="application/vnd.ms-office.chartstyle+xml"/>
  <Override PartName="/xl/charts/style164.xml" ContentType="application/vnd.ms-office.chartstyle+xml"/>
  <Override PartName="/xl/charts/style165.xml" ContentType="application/vnd.ms-office.chartstyle+xml"/>
  <Override PartName="/xl/charts/style166.xml" ContentType="application/vnd.ms-office.chartstyle+xml"/>
  <Override PartName="/xl/charts/style167.xml" ContentType="application/vnd.ms-office.chartstyle+xml"/>
  <Override PartName="/xl/charts/style168.xml" ContentType="application/vnd.ms-office.chartstyle+xml"/>
  <Override PartName="/xl/charts/style169.xml" ContentType="application/vnd.ms-office.chartstyle+xml"/>
  <Override PartName="/xl/charts/style17.xml" ContentType="application/vnd.ms-office.chartstyle+xml"/>
  <Override PartName="/xl/charts/style170.xml" ContentType="application/vnd.ms-office.chartstyle+xml"/>
  <Override PartName="/xl/charts/style171.xml" ContentType="application/vnd.ms-office.chartstyle+xml"/>
  <Override PartName="/xl/charts/style172.xml" ContentType="application/vnd.ms-office.chartstyle+xml"/>
  <Override PartName="/xl/charts/style173.xml" ContentType="application/vnd.ms-office.chartstyle+xml"/>
  <Override PartName="/xl/charts/style174.xml" ContentType="application/vnd.ms-office.chartstyle+xml"/>
  <Override PartName="/xl/charts/style175.xml" ContentType="application/vnd.ms-office.chartstyle+xml"/>
  <Override PartName="/xl/charts/style176.xml" ContentType="application/vnd.ms-office.chartstyle+xml"/>
  <Override PartName="/xl/charts/style177.xml" ContentType="application/vnd.ms-office.chartstyle+xml"/>
  <Override PartName="/xl/charts/style178.xml" ContentType="application/vnd.ms-office.chartstyle+xml"/>
  <Override PartName="/xl/charts/style179.xml" ContentType="application/vnd.ms-office.chartstyle+xml"/>
  <Override PartName="/xl/charts/style18.xml" ContentType="application/vnd.ms-office.chartstyle+xml"/>
  <Override PartName="/xl/charts/style180.xml" ContentType="application/vnd.ms-office.chartstyle+xml"/>
  <Override PartName="/xl/charts/style181.xml" ContentType="application/vnd.ms-office.chartstyle+xml"/>
  <Override PartName="/xl/charts/style182.xml" ContentType="application/vnd.ms-office.chartstyle+xml"/>
  <Override PartName="/xl/charts/style183.xml" ContentType="application/vnd.ms-office.chartstyle+xml"/>
  <Override PartName="/xl/charts/style184.xml" ContentType="application/vnd.ms-office.chartstyle+xml"/>
  <Override PartName="/xl/charts/style185.xml" ContentType="application/vnd.ms-office.chartstyle+xml"/>
  <Override PartName="/xl/charts/style186.xml" ContentType="application/vnd.ms-office.chartstyle+xml"/>
  <Override PartName="/xl/charts/style187.xml" ContentType="application/vnd.ms-office.chartstyle+xml"/>
  <Override PartName="/xl/charts/style188.xml" ContentType="application/vnd.ms-office.chartstyle+xml"/>
  <Override PartName="/xl/charts/style189.xml" ContentType="application/vnd.ms-office.chartstyle+xml"/>
  <Override PartName="/xl/charts/style19.xml" ContentType="application/vnd.ms-office.chartstyle+xml"/>
  <Override PartName="/xl/charts/style190.xml" ContentType="application/vnd.ms-office.chartstyle+xml"/>
  <Override PartName="/xl/charts/style191.xml" ContentType="application/vnd.ms-office.chartstyle+xml"/>
  <Override PartName="/xl/charts/style192.xml" ContentType="application/vnd.ms-office.chartstyle+xml"/>
  <Override PartName="/xl/charts/style193.xml" ContentType="application/vnd.ms-office.chartstyle+xml"/>
  <Override PartName="/xl/charts/style194.xml" ContentType="application/vnd.ms-office.chartstyle+xml"/>
  <Override PartName="/xl/charts/style195.xml" ContentType="application/vnd.ms-office.chartstyle+xml"/>
  <Override PartName="/xl/charts/style196.xml" ContentType="application/vnd.ms-office.chartstyle+xml"/>
  <Override PartName="/xl/charts/style197.xml" ContentType="application/vnd.ms-office.chartstyle+xml"/>
  <Override PartName="/xl/charts/style198.xml" ContentType="application/vnd.ms-office.chartstyle+xml"/>
  <Override PartName="/xl/charts/style19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0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48.xml" ContentType="application/vnd.ms-office.chartstyle+xml"/>
  <Override PartName="/xl/charts/style49.xml" ContentType="application/vnd.ms-office.chartstyle+xml"/>
  <Override PartName="/xl/charts/style5.xml" ContentType="application/vnd.ms-office.chartstyle+xml"/>
  <Override PartName="/xl/charts/style50.xml" ContentType="application/vnd.ms-office.chartstyle+xml"/>
  <Override PartName="/xl/charts/style51.xml" ContentType="application/vnd.ms-office.chartstyle+xml"/>
  <Override PartName="/xl/charts/style52.xml" ContentType="application/vnd.ms-office.chartstyle+xml"/>
  <Override PartName="/xl/charts/style53.xml" ContentType="application/vnd.ms-office.chartstyle+xml"/>
  <Override PartName="/xl/charts/style54.xml" ContentType="application/vnd.ms-office.chartstyle+xml"/>
  <Override PartName="/xl/charts/style55.xml" ContentType="application/vnd.ms-office.chartstyle+xml"/>
  <Override PartName="/xl/charts/style56.xml" ContentType="application/vnd.ms-office.chartstyle+xml"/>
  <Override PartName="/xl/charts/style57.xml" ContentType="application/vnd.ms-office.chartstyle+xml"/>
  <Override PartName="/xl/charts/style58.xml" ContentType="application/vnd.ms-office.chartstyle+xml"/>
  <Override PartName="/xl/charts/style59.xml" ContentType="application/vnd.ms-office.chartstyle+xml"/>
  <Override PartName="/xl/charts/style6.xml" ContentType="application/vnd.ms-office.chartstyle+xml"/>
  <Override PartName="/xl/charts/style60.xml" ContentType="application/vnd.ms-office.chartstyle+xml"/>
  <Override PartName="/xl/charts/style61.xml" ContentType="application/vnd.ms-office.chartstyle+xml"/>
  <Override PartName="/xl/charts/style62.xml" ContentType="application/vnd.ms-office.chartstyle+xml"/>
  <Override PartName="/xl/charts/style63.xml" ContentType="application/vnd.ms-office.chartstyle+xml"/>
  <Override PartName="/xl/charts/style64.xml" ContentType="application/vnd.ms-office.chartstyle+xml"/>
  <Override PartName="/xl/charts/style65.xml" ContentType="application/vnd.ms-office.chartstyle+xml"/>
  <Override PartName="/xl/charts/style66.xml" ContentType="application/vnd.ms-office.chartstyle+xml"/>
  <Override PartName="/xl/charts/style67.xml" ContentType="application/vnd.ms-office.chartstyle+xml"/>
  <Override PartName="/xl/charts/style68.xml" ContentType="application/vnd.ms-office.chartstyle+xml"/>
  <Override PartName="/xl/charts/style69.xml" ContentType="application/vnd.ms-office.chartstyle+xml"/>
  <Override PartName="/xl/charts/style7.xml" ContentType="application/vnd.ms-office.chartstyle+xml"/>
  <Override PartName="/xl/charts/style70.xml" ContentType="application/vnd.ms-office.chartstyle+xml"/>
  <Override PartName="/xl/charts/style71.xml" ContentType="application/vnd.ms-office.chartstyle+xml"/>
  <Override PartName="/xl/charts/style72.xml" ContentType="application/vnd.ms-office.chartstyle+xml"/>
  <Override PartName="/xl/charts/style73.xml" ContentType="application/vnd.ms-office.chartstyle+xml"/>
  <Override PartName="/xl/charts/style74.xml" ContentType="application/vnd.ms-office.chartstyle+xml"/>
  <Override PartName="/xl/charts/style75.xml" ContentType="application/vnd.ms-office.chartstyle+xml"/>
  <Override PartName="/xl/charts/style76.xml" ContentType="application/vnd.ms-office.chartstyle+xml"/>
  <Override PartName="/xl/charts/style77.xml" ContentType="application/vnd.ms-office.chartstyle+xml"/>
  <Override PartName="/xl/charts/style78.xml" ContentType="application/vnd.ms-office.chartstyle+xml"/>
  <Override PartName="/xl/charts/style79.xml" ContentType="application/vnd.ms-office.chartstyle+xml"/>
  <Override PartName="/xl/charts/style8.xml" ContentType="application/vnd.ms-office.chartstyle+xml"/>
  <Override PartName="/xl/charts/style80.xml" ContentType="application/vnd.ms-office.chartstyle+xml"/>
  <Override PartName="/xl/charts/style81.xml" ContentType="application/vnd.ms-office.chartstyle+xml"/>
  <Override PartName="/xl/charts/style82.xml" ContentType="application/vnd.ms-office.chartstyle+xml"/>
  <Override PartName="/xl/charts/style83.xml" ContentType="application/vnd.ms-office.chartstyle+xml"/>
  <Override PartName="/xl/charts/style84.xml" ContentType="application/vnd.ms-office.chartstyle+xml"/>
  <Override PartName="/xl/charts/style85.xml" ContentType="application/vnd.ms-office.chartstyle+xml"/>
  <Override PartName="/xl/charts/style86.xml" ContentType="application/vnd.ms-office.chartstyle+xml"/>
  <Override PartName="/xl/charts/style87.xml" ContentType="application/vnd.ms-office.chartstyle+xml"/>
  <Override PartName="/xl/charts/style88.xml" ContentType="application/vnd.ms-office.chartstyle+xml"/>
  <Override PartName="/xl/charts/style89.xml" ContentType="application/vnd.ms-office.chartstyle+xml"/>
  <Override PartName="/xl/charts/style9.xml" ContentType="application/vnd.ms-office.chartstyle+xml"/>
  <Override PartName="/xl/charts/style90.xml" ContentType="application/vnd.ms-office.chartstyle+xml"/>
  <Override PartName="/xl/charts/style91.xml" ContentType="application/vnd.ms-office.chartstyle+xml"/>
  <Override PartName="/xl/charts/style92.xml" ContentType="application/vnd.ms-office.chartstyle+xml"/>
  <Override PartName="/xl/charts/style93.xml" ContentType="application/vnd.ms-office.chartstyle+xml"/>
  <Override PartName="/xl/charts/style94.xml" ContentType="application/vnd.ms-office.chartstyle+xml"/>
  <Override PartName="/xl/charts/style95.xml" ContentType="application/vnd.ms-office.chartstyle+xml"/>
  <Override PartName="/xl/charts/style96.xml" ContentType="application/vnd.ms-office.chartstyle+xml"/>
  <Override PartName="/xl/charts/style97.xml" ContentType="application/vnd.ms-office.chartstyle+xml"/>
  <Override PartName="/xl/charts/style98.xml" ContentType="application/vnd.ms-office.chartstyle+xml"/>
  <Override PartName="/xl/charts/style9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305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其他" sheetId="8" r:id="rId8"/>
  </sheets>
  <calcPr calcId="144525"/>
</workbook>
</file>

<file path=xl/sharedStrings.xml><?xml version="1.0" encoding="utf-8"?>
<sst xmlns="http://schemas.openxmlformats.org/spreadsheetml/2006/main" count="13">
  <si>
    <t>组数</t>
  </si>
  <si>
    <t>6530功率</t>
  </si>
  <si>
    <t>6530电压</t>
  </si>
  <si>
    <t>6530电流</t>
  </si>
  <si>
    <t>标准板功率</t>
  </si>
  <si>
    <t>标准板电压</t>
  </si>
  <si>
    <t>标准板电流</t>
  </si>
  <si>
    <t>1-2000公式计算结果</t>
  </si>
  <si>
    <t>公式计算误差</t>
  </si>
  <si>
    <t>1-25公式计算结果</t>
  </si>
  <si>
    <t>功率误差百分比((标准板功率-6530功率)/6530功率)</t>
  </si>
  <si>
    <t>电压误差(标准板电压-6530电压)</t>
  </si>
  <si>
    <t>电流误差(标准板电流-6530电流)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</si>
</sst>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_ "/>
    <numFmt numFmtId="177" formatCode="0.00_ "/>
    <numFmt numFmtId="178" formatCode="0.0000%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第一组数据6530中与标准板各个负载功率点之间的误差曲线图</a:t>
            </a:r>
          </a:p>
        </c:rich>
      </c:tx>
      <c:layout>
        <c:manualLayout>
          <c:xMode val="edge"/>
          <c:yMode val="edge"/>
          <c:x val="0.106566562079785"/>
          <c:y val="0.01930501930501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4018626425619"/>
          <c:y val="0.260942192192192"/>
          <c:w val="0.882"/>
          <c:h val="0.6032407407407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Sheet1!$O$2:$O$35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Sheet1!$L$2:$L$35</c:f>
              <c:numCache>
                <c:formatCode>0.00%</c:formatCode>
                <c:ptCount val="34"/>
                <c:pt idx="0">
                  <c:v>0.142443391258557</c:v>
                </c:pt>
                <c:pt idx="1">
                  <c:v>0.185461290774185</c:v>
                </c:pt>
                <c:pt idx="2">
                  <c:v>0.169876683643132</c:v>
                </c:pt>
                <c:pt idx="3">
                  <c:v>-0.0427518499096894</c:v>
                </c:pt>
                <c:pt idx="4">
                  <c:v>-0.0165165511045587</c:v>
                </c:pt>
                <c:pt idx="5">
                  <c:v>-0.018856516645883</c:v>
                </c:pt>
                <c:pt idx="6">
                  <c:v>-0.0271449723355066</c:v>
                </c:pt>
                <c:pt idx="7">
                  <c:v>-0.0204047951268548</c:v>
                </c:pt>
                <c:pt idx="8">
                  <c:v>-0.0397469821477194</c:v>
                </c:pt>
                <c:pt idx="9">
                  <c:v>-0.0310916628281897</c:v>
                </c:pt>
                <c:pt idx="10">
                  <c:v>-0.0157430995958828</c:v>
                </c:pt>
                <c:pt idx="11">
                  <c:v>-0.0373098600744239</c:v>
                </c:pt>
                <c:pt idx="12">
                  <c:v>-0.0300130105661567</c:v>
                </c:pt>
                <c:pt idx="13">
                  <c:v>-0.0325306076392154</c:v>
                </c:pt>
                <c:pt idx="14">
                  <c:v>-0.0296256805020979</c:v>
                </c:pt>
                <c:pt idx="15">
                  <c:v>-0.0243728333615975</c:v>
                </c:pt>
                <c:pt idx="16">
                  <c:v>-0.0294354593542895</c:v>
                </c:pt>
                <c:pt idx="17">
                  <c:v>-0.0337160172421152</c:v>
                </c:pt>
                <c:pt idx="18">
                  <c:v>-0.0286878147565882</c:v>
                </c:pt>
                <c:pt idx="19">
                  <c:v>-0.0280599490262552</c:v>
                </c:pt>
                <c:pt idx="20">
                  <c:v>-0.0300445323510951</c:v>
                </c:pt>
                <c:pt idx="21">
                  <c:v>-0.0281079522774649</c:v>
                </c:pt>
                <c:pt idx="22">
                  <c:v>-0.0295999281529496</c:v>
                </c:pt>
                <c:pt idx="23">
                  <c:v>-0.0294860039355883</c:v>
                </c:pt>
                <c:pt idx="24">
                  <c:v>-0.0268315202274624</c:v>
                </c:pt>
                <c:pt idx="25">
                  <c:v>-0.0287648907308251</c:v>
                </c:pt>
                <c:pt idx="26">
                  <c:v>-0.0273622688565845</c:v>
                </c:pt>
                <c:pt idx="27">
                  <c:v>-0.028814305065306</c:v>
                </c:pt>
                <c:pt idx="28">
                  <c:v>-0.0283092244374699</c:v>
                </c:pt>
                <c:pt idx="29">
                  <c:v>-0.0278237600304112</c:v>
                </c:pt>
                <c:pt idx="30">
                  <c:v>-0.0284520181421883</c:v>
                </c:pt>
                <c:pt idx="31">
                  <c:v>-0.0298040274824666</c:v>
                </c:pt>
                <c:pt idx="32">
                  <c:v>-0.0324240788529937</c:v>
                </c:pt>
                <c:pt idx="33">
                  <c:v>-0.0339159846621444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51486"/>
        <c:axId val="782602422"/>
      </c:lineChart>
      <c:catAx>
        <c:axId val="2261514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602422"/>
        <c:crosses val="autoZero"/>
        <c:auto val="1"/>
        <c:lblAlgn val="ctr"/>
        <c:lblOffset val="100"/>
        <c:noMultiLvlLbl val="0"/>
      </c:catAx>
      <c:valAx>
        <c:axId val="782602422"/>
        <c:scaling>
          <c:orientation val="minMax"/>
          <c:max val="0.3"/>
          <c:min val="-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1514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20-140w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Sheet1!$E$86:$E$102</c:f>
              <c:numCache>
                <c:formatCode>General</c:formatCode>
                <c:ptCount val="17"/>
                <c:pt idx="0">
                  <c:v>19.8057</c:v>
                </c:pt>
                <c:pt idx="1">
                  <c:v>20.6067</c:v>
                </c:pt>
                <c:pt idx="2">
                  <c:v>22.4142</c:v>
                </c:pt>
                <c:pt idx="3">
                  <c:v>24.6097</c:v>
                </c:pt>
                <c:pt idx="4">
                  <c:v>25.488</c:v>
                </c:pt>
                <c:pt idx="5">
                  <c:v>27.2195</c:v>
                </c:pt>
                <c:pt idx="6">
                  <c:v>29.2057</c:v>
                </c:pt>
                <c:pt idx="7">
                  <c:v>31.8712</c:v>
                </c:pt>
                <c:pt idx="8">
                  <c:v>32.803</c:v>
                </c:pt>
                <c:pt idx="9">
                  <c:v>35.0861</c:v>
                </c:pt>
                <c:pt idx="10">
                  <c:v>36.6914</c:v>
                </c:pt>
                <c:pt idx="11">
                  <c:v>59.7409</c:v>
                </c:pt>
                <c:pt idx="12">
                  <c:v>69.2369</c:v>
                </c:pt>
                <c:pt idx="13">
                  <c:v>78.6896</c:v>
                </c:pt>
                <c:pt idx="14">
                  <c:v>99.3993</c:v>
                </c:pt>
                <c:pt idx="15">
                  <c:v>127.7976</c:v>
                </c:pt>
                <c:pt idx="16">
                  <c:v>136.4183</c:v>
                </c:pt>
              </c:numCache>
            </c:numRef>
          </c:xVal>
          <c:yVal>
            <c:numRef>
              <c:f>Sheet1!$B$86:$B$102</c:f>
              <c:numCache>
                <c:formatCode>General</c:formatCode>
                <c:ptCount val="17"/>
                <c:pt idx="0">
                  <c:v>20.3032</c:v>
                </c:pt>
                <c:pt idx="1">
                  <c:v>21.2872</c:v>
                </c:pt>
                <c:pt idx="2">
                  <c:v>23.0712</c:v>
                </c:pt>
                <c:pt idx="3">
                  <c:v>25.3622</c:v>
                </c:pt>
                <c:pt idx="4">
                  <c:v>26.3092</c:v>
                </c:pt>
                <c:pt idx="5">
                  <c:v>28.1232</c:v>
                </c:pt>
                <c:pt idx="6">
                  <c:v>30.0352</c:v>
                </c:pt>
                <c:pt idx="7">
                  <c:v>32.8242</c:v>
                </c:pt>
                <c:pt idx="8">
                  <c:v>33.7512</c:v>
                </c:pt>
                <c:pt idx="9">
                  <c:v>36.0391</c:v>
                </c:pt>
                <c:pt idx="10">
                  <c:v>37.8641</c:v>
                </c:pt>
                <c:pt idx="11">
                  <c:v>61.5212</c:v>
                </c:pt>
                <c:pt idx="12">
                  <c:v>71.2112</c:v>
                </c:pt>
                <c:pt idx="13">
                  <c:v>80.9112</c:v>
                </c:pt>
                <c:pt idx="14">
                  <c:v>102.3011</c:v>
                </c:pt>
                <c:pt idx="15">
                  <c:v>131.4211</c:v>
                </c:pt>
                <c:pt idx="16">
                  <c:v>140.2111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79234"/>
        <c:axId val="176388782"/>
      </c:scatterChart>
      <c:valAx>
        <c:axId val="1226792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388782"/>
        <c:crosses val="autoZero"/>
        <c:crossBetween val="midCat"/>
      </c:valAx>
      <c:valAx>
        <c:axId val="1763887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67923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6530与标准板1-20w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Sheet5!$E$2:$E$13</c:f>
              <c:numCache>
                <c:formatCode>General</c:formatCode>
                <c:ptCount val="12"/>
                <c:pt idx="0">
                  <c:v>1.8116</c:v>
                </c:pt>
                <c:pt idx="1">
                  <c:v>3.7004</c:v>
                </c:pt>
                <c:pt idx="2">
                  <c:v>4.648</c:v>
                </c:pt>
                <c:pt idx="3">
                  <c:v>7.0025</c:v>
                </c:pt>
                <c:pt idx="4">
                  <c:v>8.9554</c:v>
                </c:pt>
                <c:pt idx="5">
                  <c:v>10.8195</c:v>
                </c:pt>
                <c:pt idx="6">
                  <c:v>11.8485</c:v>
                </c:pt>
                <c:pt idx="7">
                  <c:v>13.7055</c:v>
                </c:pt>
                <c:pt idx="8">
                  <c:v>14.5649</c:v>
                </c:pt>
                <c:pt idx="9">
                  <c:v>15.8967</c:v>
                </c:pt>
                <c:pt idx="10">
                  <c:v>16.9759</c:v>
                </c:pt>
                <c:pt idx="11">
                  <c:v>18.8291</c:v>
                </c:pt>
              </c:numCache>
            </c:numRef>
          </c:xVal>
          <c:yVal>
            <c:numRef>
              <c:f>Sheet5!$B$2:$B$13</c:f>
              <c:numCache>
                <c:formatCode>General</c:formatCode>
                <c:ptCount val="12"/>
                <c:pt idx="0">
                  <c:v>1.8191</c:v>
                </c:pt>
                <c:pt idx="1">
                  <c:v>3.6332</c:v>
                </c:pt>
                <c:pt idx="2">
                  <c:v>4.5771</c:v>
                </c:pt>
                <c:pt idx="3">
                  <c:v>6.8652</c:v>
                </c:pt>
                <c:pt idx="4">
                  <c:v>8.6542</c:v>
                </c:pt>
                <c:pt idx="5">
                  <c:v>10.5672</c:v>
                </c:pt>
                <c:pt idx="6">
                  <c:v>11.5491</c:v>
                </c:pt>
                <c:pt idx="7">
                  <c:v>13.3412</c:v>
                </c:pt>
                <c:pt idx="8">
                  <c:v>14.3111</c:v>
                </c:pt>
                <c:pt idx="9">
                  <c:v>15.6132</c:v>
                </c:pt>
                <c:pt idx="10">
                  <c:v>16.5832</c:v>
                </c:pt>
                <c:pt idx="11">
                  <c:v>18.4172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37812"/>
        <c:axId val="619503351"/>
      </c:scatterChart>
      <c:valAx>
        <c:axId val="5380378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503351"/>
        <c:crosses val="autoZero"/>
        <c:crossBetween val="midCat"/>
      </c:valAx>
      <c:valAx>
        <c:axId val="619503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0378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6530与标准板20-140w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Sheet5!$E$14:$E$31</c:f>
              <c:numCache>
                <c:formatCode>General</c:formatCode>
                <c:ptCount val="18"/>
                <c:pt idx="0">
                  <c:v>20.6453</c:v>
                </c:pt>
                <c:pt idx="1">
                  <c:v>21.6181</c:v>
                </c:pt>
                <c:pt idx="2">
                  <c:v>23.454</c:v>
                </c:pt>
                <c:pt idx="3">
                  <c:v>25.7104</c:v>
                </c:pt>
                <c:pt idx="4">
                  <c:v>26.6836</c:v>
                </c:pt>
                <c:pt idx="5">
                  <c:v>28.4609</c:v>
                </c:pt>
                <c:pt idx="6">
                  <c:v>30.522</c:v>
                </c:pt>
                <c:pt idx="7">
                  <c:v>33.1617</c:v>
                </c:pt>
                <c:pt idx="8">
                  <c:v>34.1966</c:v>
                </c:pt>
                <c:pt idx="9">
                  <c:v>36.5488</c:v>
                </c:pt>
                <c:pt idx="10">
                  <c:v>38.2595</c:v>
                </c:pt>
                <c:pt idx="11">
                  <c:v>39.2328</c:v>
                </c:pt>
                <c:pt idx="12">
                  <c:v>52.2966</c:v>
                </c:pt>
                <c:pt idx="13">
                  <c:v>62.0691</c:v>
                </c:pt>
                <c:pt idx="14">
                  <c:v>71.9035</c:v>
                </c:pt>
                <c:pt idx="15">
                  <c:v>81.5581</c:v>
                </c:pt>
                <c:pt idx="16">
                  <c:v>103.1511</c:v>
                </c:pt>
                <c:pt idx="17">
                  <c:v>132.6103</c:v>
                </c:pt>
              </c:numCache>
            </c:numRef>
          </c:xVal>
          <c:yVal>
            <c:numRef>
              <c:f>Sheet5!$B$14:$B$31</c:f>
              <c:numCache>
                <c:formatCode>General</c:formatCode>
                <c:ptCount val="18"/>
                <c:pt idx="0">
                  <c:v>20.2972</c:v>
                </c:pt>
                <c:pt idx="1">
                  <c:v>21.2581</c:v>
                </c:pt>
                <c:pt idx="2">
                  <c:v>23.0411</c:v>
                </c:pt>
                <c:pt idx="3">
                  <c:v>25.3402</c:v>
                </c:pt>
                <c:pt idx="4">
                  <c:v>26.2972</c:v>
                </c:pt>
                <c:pt idx="5">
                  <c:v>28.1292</c:v>
                </c:pt>
                <c:pt idx="6">
                  <c:v>29.9962</c:v>
                </c:pt>
                <c:pt idx="7">
                  <c:v>32.8002</c:v>
                </c:pt>
                <c:pt idx="8">
                  <c:v>33.7242</c:v>
                </c:pt>
                <c:pt idx="9">
                  <c:v>36.0392</c:v>
                </c:pt>
                <c:pt idx="10">
                  <c:v>37.8591</c:v>
                </c:pt>
                <c:pt idx="11">
                  <c:v>38.8132</c:v>
                </c:pt>
                <c:pt idx="12">
                  <c:v>51.7712</c:v>
                </c:pt>
                <c:pt idx="13">
                  <c:v>61.4812</c:v>
                </c:pt>
                <c:pt idx="14">
                  <c:v>71.1911</c:v>
                </c:pt>
                <c:pt idx="15">
                  <c:v>80.9112</c:v>
                </c:pt>
                <c:pt idx="16">
                  <c:v>102.2611</c:v>
                </c:pt>
                <c:pt idx="17">
                  <c:v>131.3812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67866"/>
        <c:axId val="305558847"/>
      </c:scatterChart>
      <c:valAx>
        <c:axId val="277678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558847"/>
        <c:crosses val="autoZero"/>
        <c:crossBetween val="midCat"/>
      </c:valAx>
      <c:valAx>
        <c:axId val="3055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6786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</a:t>
            </a:r>
            <a:r>
              <a:rPr lang="en-US" altLang="zh-CN"/>
              <a:t>500</a:t>
            </a:r>
            <a:r>
              <a:t>-</a:t>
            </a:r>
            <a:r>
              <a:rPr lang="en-US" altLang="zh-CN"/>
              <a:t>200</a:t>
            </a:r>
            <a:r>
              <a:t>0</a:t>
            </a:r>
            <a:r>
              <a:rPr lang="en-US" altLang="zh-CN"/>
              <a:t>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Sheet5!$E$32:$E$35</c:f>
              <c:numCache>
                <c:formatCode>General</c:formatCode>
                <c:ptCount val="4"/>
                <c:pt idx="0">
                  <c:v>491.267</c:v>
                </c:pt>
                <c:pt idx="1">
                  <c:v>975.8322</c:v>
                </c:pt>
                <c:pt idx="2">
                  <c:v>1454.9988</c:v>
                </c:pt>
                <c:pt idx="3">
                  <c:v>1932.6444</c:v>
                </c:pt>
              </c:numCache>
            </c:numRef>
          </c:xVal>
          <c:yVal>
            <c:numRef>
              <c:f>Sheet5!$B$32:$B$35</c:f>
              <c:numCache>
                <c:formatCode>General</c:formatCode>
                <c:ptCount val="4"/>
                <c:pt idx="0">
                  <c:v>487.6312</c:v>
                </c:pt>
                <c:pt idx="1">
                  <c:v>971.9478</c:v>
                </c:pt>
                <c:pt idx="2">
                  <c:v>1452.5745</c:v>
                </c:pt>
                <c:pt idx="3">
                  <c:v>1934.3312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16882"/>
        <c:axId val="924309935"/>
      </c:scatterChart>
      <c:valAx>
        <c:axId val="8590168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309935"/>
        <c:crosses val="autoZero"/>
        <c:crossBetween val="midCat"/>
      </c:valAx>
      <c:valAx>
        <c:axId val="9243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01688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第一组数据6530中与标准板各个负载电流点之间的误差曲图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Sheet5!$M$2:$M$35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Sheet5!$L$2:$L$35</c:f>
              <c:numCache>
                <c:formatCode>0.00_ </c:formatCode>
                <c:ptCount val="34"/>
                <c:pt idx="0">
                  <c:v>0.0423</c:v>
                </c:pt>
                <c:pt idx="1">
                  <c:v>0.0437</c:v>
                </c:pt>
                <c:pt idx="2">
                  <c:v>0.0438</c:v>
                </c:pt>
                <c:pt idx="3">
                  <c:v>0.0392</c:v>
                </c:pt>
                <c:pt idx="4">
                  <c:v>0.0429</c:v>
                </c:pt>
                <c:pt idx="5">
                  <c:v>0.0486</c:v>
                </c:pt>
                <c:pt idx="6">
                  <c:v>0.0415</c:v>
                </c:pt>
                <c:pt idx="7">
                  <c:v>0.0427</c:v>
                </c:pt>
                <c:pt idx="8">
                  <c:v>0.0479</c:v>
                </c:pt>
                <c:pt idx="9">
                  <c:v>0.0401</c:v>
                </c:pt>
                <c:pt idx="10">
                  <c:v>0.045</c:v>
                </c:pt>
                <c:pt idx="11">
                  <c:v>0.0404</c:v>
                </c:pt>
                <c:pt idx="12">
                  <c:v>0.0483</c:v>
                </c:pt>
                <c:pt idx="13">
                  <c:v>0.0396</c:v>
                </c:pt>
                <c:pt idx="14">
                  <c:v>0.0468</c:v>
                </c:pt>
                <c:pt idx="15">
                  <c:v>0.0452</c:v>
                </c:pt>
                <c:pt idx="16">
                  <c:v>0.0384</c:v>
                </c:pt>
                <c:pt idx="17">
                  <c:v>0.0461</c:v>
                </c:pt>
                <c:pt idx="18">
                  <c:v>0.0431</c:v>
                </c:pt>
                <c:pt idx="19">
                  <c:v>0.0451</c:v>
                </c:pt>
                <c:pt idx="20">
                  <c:v>0.0385</c:v>
                </c:pt>
                <c:pt idx="21">
                  <c:v>0.0382</c:v>
                </c:pt>
                <c:pt idx="22">
                  <c:v>0.0467</c:v>
                </c:pt>
                <c:pt idx="23">
                  <c:v>0.0402</c:v>
                </c:pt>
                <c:pt idx="24">
                  <c:v>0.044</c:v>
                </c:pt>
                <c:pt idx="25">
                  <c:v>0.0465</c:v>
                </c:pt>
                <c:pt idx="26">
                  <c:v>0.0395</c:v>
                </c:pt>
                <c:pt idx="27">
                  <c:v>0.042</c:v>
                </c:pt>
                <c:pt idx="28">
                  <c:v>0.0382999999999999</c:v>
                </c:pt>
                <c:pt idx="29">
                  <c:v>0.0396</c:v>
                </c:pt>
                <c:pt idx="30">
                  <c:v>0.0465</c:v>
                </c:pt>
                <c:pt idx="31">
                  <c:v>0.0361000000000002</c:v>
                </c:pt>
                <c:pt idx="32">
                  <c:v>0.0438999999999998</c:v>
                </c:pt>
                <c:pt idx="33">
                  <c:v>0.0511999999999997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6238933"/>
        <c:axId val="342023280"/>
      </c:lineChart>
      <c:catAx>
        <c:axId val="3762389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023280"/>
        <c:crosses val="autoZero"/>
        <c:auto val="1"/>
        <c:lblAlgn val="ctr"/>
        <c:lblOffset val="100"/>
        <c:noMultiLvlLbl val="0"/>
      </c:catAx>
      <c:valAx>
        <c:axId val="342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2389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6530与标准板1-140w对应电流值</a:t>
            </a:r>
          </a:p>
        </c:rich>
      </c:tx>
      <c:layout>
        <c:manualLayout>
          <c:xMode val="edge"/>
          <c:yMode val="edge"/>
          <c:x val="0.33361111111111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Sheet5!$G$2:$G$31</c:f>
              <c:numCache>
                <c:formatCode>General</c:formatCode>
                <c:ptCount val="30"/>
                <c:pt idx="0">
                  <c:v>0.0735</c:v>
                </c:pt>
                <c:pt idx="1">
                  <c:v>0.0749</c:v>
                </c:pt>
                <c:pt idx="2">
                  <c:v>0.075</c:v>
                </c:pt>
                <c:pt idx="3">
                  <c:v>0.0804</c:v>
                </c:pt>
                <c:pt idx="4">
                  <c:v>0.0841</c:v>
                </c:pt>
                <c:pt idx="5">
                  <c:v>0.0898</c:v>
                </c:pt>
                <c:pt idx="6">
                  <c:v>0.0927</c:v>
                </c:pt>
                <c:pt idx="7">
                  <c:v>0.0939</c:v>
                </c:pt>
                <c:pt idx="8">
                  <c:v>0.0991</c:v>
                </c:pt>
                <c:pt idx="9">
                  <c:v>0.1013</c:v>
                </c:pt>
                <c:pt idx="10">
                  <c:v>0.1062</c:v>
                </c:pt>
                <c:pt idx="11">
                  <c:v>0.1116</c:v>
                </c:pt>
                <c:pt idx="12">
                  <c:v>0.1195</c:v>
                </c:pt>
                <c:pt idx="13">
                  <c:v>0.1207</c:v>
                </c:pt>
                <c:pt idx="14">
                  <c:v>0.1279</c:v>
                </c:pt>
                <c:pt idx="15">
                  <c:v>0.1363</c:v>
                </c:pt>
                <c:pt idx="16">
                  <c:v>0.1395</c:v>
                </c:pt>
                <c:pt idx="17">
                  <c:v>0.1472</c:v>
                </c:pt>
                <c:pt idx="18">
                  <c:v>0.1543</c:v>
                </c:pt>
                <c:pt idx="19">
                  <c:v>0.1663</c:v>
                </c:pt>
                <c:pt idx="20">
                  <c:v>0.1697</c:v>
                </c:pt>
                <c:pt idx="21">
                  <c:v>0.1794</c:v>
                </c:pt>
                <c:pt idx="22">
                  <c:v>0.1879</c:v>
                </c:pt>
                <c:pt idx="23">
                  <c:v>0.1914</c:v>
                </c:pt>
                <c:pt idx="24">
                  <c:v>0.2452</c:v>
                </c:pt>
                <c:pt idx="25">
                  <c:v>0.2877</c:v>
                </c:pt>
                <c:pt idx="26">
                  <c:v>0.3307</c:v>
                </c:pt>
                <c:pt idx="27">
                  <c:v>0.3732</c:v>
                </c:pt>
                <c:pt idx="28">
                  <c:v>0.4695</c:v>
                </c:pt>
                <c:pt idx="29">
                  <c:v>0.6008</c:v>
                </c:pt>
              </c:numCache>
            </c:numRef>
          </c:xVal>
          <c:yVal>
            <c:numRef>
              <c:f>Sheet5!$D$2:$D$31</c:f>
              <c:numCache>
                <c:formatCode>General</c:formatCode>
                <c:ptCount val="30"/>
                <c:pt idx="0">
                  <c:v>0.0312</c:v>
                </c:pt>
                <c:pt idx="1">
                  <c:v>0.0312</c:v>
                </c:pt>
                <c:pt idx="2">
                  <c:v>0.0312</c:v>
                </c:pt>
                <c:pt idx="3">
                  <c:v>0.0412</c:v>
                </c:pt>
                <c:pt idx="4">
                  <c:v>0.0412</c:v>
                </c:pt>
                <c:pt idx="5">
                  <c:v>0.0412</c:v>
                </c:pt>
                <c:pt idx="6">
                  <c:v>0.0512</c:v>
                </c:pt>
                <c:pt idx="7">
                  <c:v>0.0512</c:v>
                </c:pt>
                <c:pt idx="8">
                  <c:v>0.0512</c:v>
                </c:pt>
                <c:pt idx="9">
                  <c:v>0.0612</c:v>
                </c:pt>
                <c:pt idx="10">
                  <c:v>0.0612</c:v>
                </c:pt>
                <c:pt idx="11">
                  <c:v>0.0712</c:v>
                </c:pt>
                <c:pt idx="12">
                  <c:v>0.0712</c:v>
                </c:pt>
                <c:pt idx="13">
                  <c:v>0.0811</c:v>
                </c:pt>
                <c:pt idx="14">
                  <c:v>0.0811</c:v>
                </c:pt>
                <c:pt idx="15">
                  <c:v>0.0911</c:v>
                </c:pt>
                <c:pt idx="16">
                  <c:v>0.1011</c:v>
                </c:pt>
                <c:pt idx="17">
                  <c:v>0.1011</c:v>
                </c:pt>
                <c:pt idx="18">
                  <c:v>0.1112</c:v>
                </c:pt>
                <c:pt idx="19">
                  <c:v>0.1212</c:v>
                </c:pt>
                <c:pt idx="20">
                  <c:v>0.1312</c:v>
                </c:pt>
                <c:pt idx="21">
                  <c:v>0.1412</c:v>
                </c:pt>
                <c:pt idx="22">
                  <c:v>0.1412</c:v>
                </c:pt>
                <c:pt idx="23">
                  <c:v>0.1512</c:v>
                </c:pt>
                <c:pt idx="24">
                  <c:v>0.2012</c:v>
                </c:pt>
                <c:pt idx="25">
                  <c:v>0.2412</c:v>
                </c:pt>
                <c:pt idx="26">
                  <c:v>0.2912</c:v>
                </c:pt>
                <c:pt idx="27">
                  <c:v>0.3312</c:v>
                </c:pt>
                <c:pt idx="28">
                  <c:v>0.4312</c:v>
                </c:pt>
                <c:pt idx="29">
                  <c:v>0.5612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25879"/>
        <c:axId val="306045456"/>
      </c:scatterChart>
      <c:valAx>
        <c:axId val="150325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045456"/>
        <c:crosses val="autoZero"/>
        <c:crossBetween val="midCat"/>
      </c:valAx>
      <c:valAx>
        <c:axId val="3060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325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6530与标准板500-2000w对应电流值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Sheet5!$G$32:$G$35</c:f>
              <c:numCache>
                <c:formatCode>General</c:formatCode>
                <c:ptCount val="4"/>
                <c:pt idx="0">
                  <c:v>2.2175</c:v>
                </c:pt>
                <c:pt idx="1">
                  <c:v>4.4173</c:v>
                </c:pt>
                <c:pt idx="2">
                  <c:v>6.6084</c:v>
                </c:pt>
                <c:pt idx="3">
                  <c:v>8.8124</c:v>
                </c:pt>
              </c:numCache>
            </c:numRef>
          </c:xVal>
          <c:yVal>
            <c:numRef>
              <c:f>Sheet5!$D$32:$D$35</c:f>
              <c:numCache>
                <c:formatCode>General</c:formatCode>
                <c:ptCount val="4"/>
                <c:pt idx="0">
                  <c:v>2.171</c:v>
                </c:pt>
                <c:pt idx="1">
                  <c:v>4.3812</c:v>
                </c:pt>
                <c:pt idx="2">
                  <c:v>6.5645</c:v>
                </c:pt>
                <c:pt idx="3">
                  <c:v>8.7612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22367"/>
        <c:axId val="190101250"/>
      </c:scatterChart>
      <c:valAx>
        <c:axId val="98562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101250"/>
        <c:crosses val="autoZero"/>
        <c:crossBetween val="midCat"/>
      </c:valAx>
      <c:valAx>
        <c:axId val="1901012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562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6530与标准板1-20w</a:t>
            </a:r>
          </a:p>
        </c:rich>
      </c:tx>
      <c:layout>
        <c:manualLayout>
          <c:xMode val="edge"/>
          <c:yMode val="edge"/>
          <c:x val="0.286131587347542"/>
          <c:y val="0.053843151961110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9277108433735"/>
          <c:y val="0.173371860413425"/>
          <c:w val="0.894564926372155"/>
          <c:h val="0.64801066903756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Sheet5!$E$77:$E$88</c:f>
              <c:numCache>
                <c:formatCode>General</c:formatCode>
                <c:ptCount val="12"/>
                <c:pt idx="0">
                  <c:v>1.9237</c:v>
                </c:pt>
                <c:pt idx="1">
                  <c:v>3.6664</c:v>
                </c:pt>
                <c:pt idx="2">
                  <c:v>4.6562</c:v>
                </c:pt>
                <c:pt idx="3">
                  <c:v>6.9151</c:v>
                </c:pt>
                <c:pt idx="4">
                  <c:v>8.9501</c:v>
                </c:pt>
                <c:pt idx="5">
                  <c:v>10.8988</c:v>
                </c:pt>
                <c:pt idx="6">
                  <c:v>11.852</c:v>
                </c:pt>
                <c:pt idx="7">
                  <c:v>13.5213</c:v>
                </c:pt>
                <c:pt idx="8">
                  <c:v>14.6238</c:v>
                </c:pt>
                <c:pt idx="9">
                  <c:v>15.8763</c:v>
                </c:pt>
                <c:pt idx="10">
                  <c:v>16.7539</c:v>
                </c:pt>
                <c:pt idx="11">
                  <c:v>18.6393</c:v>
                </c:pt>
              </c:numCache>
            </c:numRef>
          </c:xVal>
          <c:yVal>
            <c:numRef>
              <c:f>Sheet5!$B$77:$B$88</c:f>
              <c:numCache>
                <c:formatCode>General</c:formatCode>
                <c:ptCount val="12"/>
                <c:pt idx="0">
                  <c:v>1.8132</c:v>
                </c:pt>
                <c:pt idx="1">
                  <c:v>3.6032</c:v>
                </c:pt>
                <c:pt idx="2">
                  <c:v>4.5942</c:v>
                </c:pt>
                <c:pt idx="3">
                  <c:v>6.8532</c:v>
                </c:pt>
                <c:pt idx="4">
                  <c:v>8.6731</c:v>
                </c:pt>
                <c:pt idx="5">
                  <c:v>10.5672</c:v>
                </c:pt>
                <c:pt idx="6">
                  <c:v>11.5552</c:v>
                </c:pt>
                <c:pt idx="7">
                  <c:v>13.3372</c:v>
                </c:pt>
                <c:pt idx="8">
                  <c:v>14.3231</c:v>
                </c:pt>
                <c:pt idx="9">
                  <c:v>15.6252</c:v>
                </c:pt>
                <c:pt idx="10">
                  <c:v>16.6041</c:v>
                </c:pt>
                <c:pt idx="11">
                  <c:v>18.4352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95001"/>
        <c:axId val="482430862"/>
      </c:scatterChart>
      <c:valAx>
        <c:axId val="7260950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430862"/>
        <c:crosses val="autoZero"/>
        <c:crossBetween val="midCat"/>
      </c:valAx>
      <c:valAx>
        <c:axId val="4824308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0950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第二组数据6530中与标准板各个负载功率点之间的误差曲线图</a:t>
            </a:r>
          </a:p>
        </c:rich>
      </c:tx>
      <c:layout>
        <c:manualLayout>
          <c:xMode val="edge"/>
          <c:yMode val="edge"/>
          <c:x val="0.112361111111111"/>
          <c:y val="0.01041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6944444444445"/>
          <c:y val="0.183333333333333"/>
          <c:w val="0.88075"/>
          <c:h val="0.6673611111111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Sheet5!$M$2:$M$35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Sheet5!$J$77:$J$110</c:f>
              <c:numCache>
                <c:formatCode>0.00%</c:formatCode>
                <c:ptCount val="34"/>
                <c:pt idx="0">
                  <c:v>0.0609419810280168</c:v>
                </c:pt>
                <c:pt idx="1">
                  <c:v>0.0175399644760212</c:v>
                </c:pt>
                <c:pt idx="2">
                  <c:v>0.0134952766531715</c:v>
                </c:pt>
                <c:pt idx="3">
                  <c:v>0.00903227689254649</c:v>
                </c:pt>
                <c:pt idx="4">
                  <c:v>0.0319378307640868</c:v>
                </c:pt>
                <c:pt idx="5">
                  <c:v>0.0313801196154137</c:v>
                </c:pt>
                <c:pt idx="6">
                  <c:v>0.025685405704791</c:v>
                </c:pt>
                <c:pt idx="7">
                  <c:v>0.0138034969858742</c:v>
                </c:pt>
                <c:pt idx="8">
                  <c:v>0.0209940585487778</c:v>
                </c:pt>
                <c:pt idx="9">
                  <c:v>0.016070194301513</c:v>
                </c:pt>
                <c:pt idx="10">
                  <c:v>0.0090218680928206</c:v>
                </c:pt>
                <c:pt idx="11">
                  <c:v>0.0110712115952092</c:v>
                </c:pt>
                <c:pt idx="12">
                  <c:v>0.0127284917082404</c:v>
                </c:pt>
                <c:pt idx="13">
                  <c:v>0.0116049882162564</c:v>
                </c:pt>
                <c:pt idx="14">
                  <c:v>0.0159675964474049</c:v>
                </c:pt>
                <c:pt idx="15">
                  <c:v>0.00889945625386911</c:v>
                </c:pt>
                <c:pt idx="16">
                  <c:v>0.0103823310497774</c:v>
                </c:pt>
                <c:pt idx="17">
                  <c:v>0.00825124728156578</c:v>
                </c:pt>
                <c:pt idx="18">
                  <c:v>0.0111813530869461</c:v>
                </c:pt>
                <c:pt idx="19">
                  <c:v>0.0142194396352019</c:v>
                </c:pt>
                <c:pt idx="20">
                  <c:v>0.0110452410705296</c:v>
                </c:pt>
                <c:pt idx="21">
                  <c:v>0.00846159821557377</c:v>
                </c:pt>
                <c:pt idx="22">
                  <c:v>0.00742096892650878</c:v>
                </c:pt>
                <c:pt idx="23">
                  <c:v>0.0101151154761782</c:v>
                </c:pt>
                <c:pt idx="24">
                  <c:v>0.011011913959885</c:v>
                </c:pt>
                <c:pt idx="25">
                  <c:v>0.00876650634872085</c:v>
                </c:pt>
                <c:pt idx="26">
                  <c:v>0.00942252613037304</c:v>
                </c:pt>
                <c:pt idx="27">
                  <c:v>0.00894905749945606</c:v>
                </c:pt>
                <c:pt idx="28">
                  <c:v>0.00744273521985584</c:v>
                </c:pt>
                <c:pt idx="29">
                  <c:v>0.00797633507152146</c:v>
                </c:pt>
                <c:pt idx="30">
                  <c:v>0.00651250371182157</c:v>
                </c:pt>
                <c:pt idx="31">
                  <c:v>0.00522106616251633</c:v>
                </c:pt>
                <c:pt idx="32">
                  <c:v>0.00158696884196268</c:v>
                </c:pt>
                <c:pt idx="33">
                  <c:v>-0.00068721170384824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190892"/>
        <c:axId val="722088456"/>
      </c:lineChart>
      <c:catAx>
        <c:axId val="6651908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088456"/>
        <c:crosses val="autoZero"/>
        <c:auto val="1"/>
        <c:lblAlgn val="ctr"/>
        <c:lblOffset val="100"/>
        <c:noMultiLvlLbl val="0"/>
      </c:catAx>
      <c:valAx>
        <c:axId val="722088456"/>
        <c:scaling>
          <c:orientation val="minMax"/>
          <c:max val="0.15"/>
          <c:min val="-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1908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6530与标准板20-140w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Sheet5!$E$89:$E$106</c:f>
              <c:numCache>
                <c:formatCode>General</c:formatCode>
                <c:ptCount val="18"/>
                <c:pt idx="0">
                  <c:v>20.5434</c:v>
                </c:pt>
                <c:pt idx="1">
                  <c:v>21.5048</c:v>
                </c:pt>
                <c:pt idx="2">
                  <c:v>23.4274</c:v>
                </c:pt>
                <c:pt idx="3">
                  <c:v>25.5868</c:v>
                </c:pt>
                <c:pt idx="4">
                  <c:v>26.6066</c:v>
                </c:pt>
                <c:pt idx="5">
                  <c:v>28.3734</c:v>
                </c:pt>
                <c:pt idx="6">
                  <c:v>30.3589</c:v>
                </c:pt>
                <c:pt idx="7">
                  <c:v>33.2737</c:v>
                </c:pt>
                <c:pt idx="8">
                  <c:v>34.1432</c:v>
                </c:pt>
                <c:pt idx="9">
                  <c:v>36.3502</c:v>
                </c:pt>
                <c:pt idx="10">
                  <c:v>38.1331</c:v>
                </c:pt>
                <c:pt idx="11">
                  <c:v>39.2058</c:v>
                </c:pt>
                <c:pt idx="12">
                  <c:v>52.3413</c:v>
                </c:pt>
                <c:pt idx="13">
                  <c:v>62</c:v>
                </c:pt>
                <c:pt idx="14">
                  <c:v>71.8619</c:v>
                </c:pt>
                <c:pt idx="15">
                  <c:v>81.6151</c:v>
                </c:pt>
                <c:pt idx="16">
                  <c:v>103.0625</c:v>
                </c:pt>
                <c:pt idx="17">
                  <c:v>132.4493</c:v>
                </c:pt>
              </c:numCache>
            </c:numRef>
          </c:xVal>
          <c:yVal>
            <c:numRef>
              <c:f>Sheet5!$B$89:$B$106</c:f>
              <c:numCache>
                <c:formatCode>General</c:formatCode>
                <c:ptCount val="18"/>
                <c:pt idx="0">
                  <c:v>20.2852</c:v>
                </c:pt>
                <c:pt idx="1">
                  <c:v>21.2581</c:v>
                </c:pt>
                <c:pt idx="2">
                  <c:v>23.0592</c:v>
                </c:pt>
                <c:pt idx="3">
                  <c:v>25.3611</c:v>
                </c:pt>
                <c:pt idx="4">
                  <c:v>26.3332</c:v>
                </c:pt>
                <c:pt idx="5">
                  <c:v>28.1412</c:v>
                </c:pt>
                <c:pt idx="6">
                  <c:v>30.0232</c:v>
                </c:pt>
                <c:pt idx="7">
                  <c:v>32.8072</c:v>
                </c:pt>
                <c:pt idx="8">
                  <c:v>33.7702</c:v>
                </c:pt>
                <c:pt idx="9">
                  <c:v>36.0452</c:v>
                </c:pt>
                <c:pt idx="10">
                  <c:v>37.8522</c:v>
                </c:pt>
                <c:pt idx="11">
                  <c:v>38.8132</c:v>
                </c:pt>
                <c:pt idx="12">
                  <c:v>51.7712</c:v>
                </c:pt>
                <c:pt idx="13">
                  <c:v>61.4612</c:v>
                </c:pt>
                <c:pt idx="14">
                  <c:v>71.1911</c:v>
                </c:pt>
                <c:pt idx="15">
                  <c:v>80.8912</c:v>
                </c:pt>
                <c:pt idx="16">
                  <c:v>102.3011</c:v>
                </c:pt>
                <c:pt idx="17">
                  <c:v>131.4012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11722"/>
        <c:axId val="223733135"/>
      </c:scatterChart>
      <c:valAx>
        <c:axId val="7889117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733135"/>
        <c:crosses val="autoZero"/>
        <c:crossBetween val="midCat"/>
      </c:valAx>
      <c:valAx>
        <c:axId val="2237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911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6530与标准板500-2000w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Sheet5!$E$107:$E$110</c:f>
              <c:numCache>
                <c:formatCode>General</c:formatCode>
                <c:ptCount val="4"/>
                <c:pt idx="0">
                  <c:v>490.8069</c:v>
                </c:pt>
                <c:pt idx="1">
                  <c:v>975.9435</c:v>
                </c:pt>
                <c:pt idx="2">
                  <c:v>1453.4341</c:v>
                </c:pt>
                <c:pt idx="3">
                  <c:v>1930.9733</c:v>
                </c:pt>
              </c:numCache>
            </c:numRef>
          </c:xVal>
          <c:yVal>
            <c:numRef>
              <c:f>Sheet5!$B$107:$B$110</c:f>
              <c:numCache>
                <c:formatCode>General</c:formatCode>
                <c:ptCount val="4"/>
                <c:pt idx="0">
                  <c:v>487.6312</c:v>
                </c:pt>
                <c:pt idx="1">
                  <c:v>970.8745</c:v>
                </c:pt>
                <c:pt idx="2">
                  <c:v>1451.1312</c:v>
                </c:pt>
                <c:pt idx="3">
                  <c:v>1932.3012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77623"/>
        <c:axId val="526109382"/>
      </c:scatterChart>
      <c:valAx>
        <c:axId val="490077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109382"/>
        <c:crosses val="autoZero"/>
        <c:crossBetween val="midCat"/>
      </c:valAx>
      <c:valAx>
        <c:axId val="5261093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077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500-2000w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Sheet1!$E$103:$E$106</c:f>
              <c:numCache>
                <c:formatCode>General</c:formatCode>
                <c:ptCount val="4"/>
                <c:pt idx="0">
                  <c:v>479.7709</c:v>
                </c:pt>
                <c:pt idx="1">
                  <c:v>944.5362</c:v>
                </c:pt>
                <c:pt idx="2">
                  <c:v>1413.3396</c:v>
                </c:pt>
                <c:pt idx="3">
                  <c:v>1872.8391</c:v>
                </c:pt>
              </c:numCache>
            </c:numRef>
          </c:xVal>
          <c:yVal>
            <c:numRef>
              <c:f>Sheet1!$B$103:$B$106</c:f>
              <c:numCache>
                <c:formatCode>General</c:formatCode>
                <c:ptCount val="4"/>
                <c:pt idx="0">
                  <c:v>493.5512</c:v>
                </c:pt>
                <c:pt idx="1">
                  <c:v>973.2778</c:v>
                </c:pt>
                <c:pt idx="2">
                  <c:v>1459.6412</c:v>
                </c:pt>
                <c:pt idx="3">
                  <c:v>1937.8078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46404"/>
        <c:axId val="11932338"/>
      </c:scatterChart>
      <c:valAx>
        <c:axId val="3712464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32338"/>
        <c:crosses val="autoZero"/>
        <c:crossBetween val="midCat"/>
      </c:valAx>
      <c:valAx>
        <c:axId val="119323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12464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第二组数据6530中与标准板各个负载电流点之间的误差曲图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Sheet5!$M$2:$M$35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Sheet5!$L$2:$L$35</c:f>
              <c:numCache>
                <c:formatCode>0.00_ </c:formatCode>
                <c:ptCount val="34"/>
                <c:pt idx="0">
                  <c:v>0.0423</c:v>
                </c:pt>
                <c:pt idx="1">
                  <c:v>0.0437</c:v>
                </c:pt>
                <c:pt idx="2">
                  <c:v>0.0438</c:v>
                </c:pt>
                <c:pt idx="3">
                  <c:v>0.0392</c:v>
                </c:pt>
                <c:pt idx="4">
                  <c:v>0.0429</c:v>
                </c:pt>
                <c:pt idx="5">
                  <c:v>0.0486</c:v>
                </c:pt>
                <c:pt idx="6">
                  <c:v>0.0415</c:v>
                </c:pt>
                <c:pt idx="7">
                  <c:v>0.0427</c:v>
                </c:pt>
                <c:pt idx="8">
                  <c:v>0.0479</c:v>
                </c:pt>
                <c:pt idx="9">
                  <c:v>0.0401</c:v>
                </c:pt>
                <c:pt idx="10">
                  <c:v>0.045</c:v>
                </c:pt>
                <c:pt idx="11">
                  <c:v>0.0404</c:v>
                </c:pt>
                <c:pt idx="12">
                  <c:v>0.0483</c:v>
                </c:pt>
                <c:pt idx="13">
                  <c:v>0.0396</c:v>
                </c:pt>
                <c:pt idx="14">
                  <c:v>0.0468</c:v>
                </c:pt>
                <c:pt idx="15">
                  <c:v>0.0452</c:v>
                </c:pt>
                <c:pt idx="16">
                  <c:v>0.0384</c:v>
                </c:pt>
                <c:pt idx="17">
                  <c:v>0.0461</c:v>
                </c:pt>
                <c:pt idx="18">
                  <c:v>0.0431</c:v>
                </c:pt>
                <c:pt idx="19">
                  <c:v>0.0451</c:v>
                </c:pt>
                <c:pt idx="20">
                  <c:v>0.0385</c:v>
                </c:pt>
                <c:pt idx="21">
                  <c:v>0.0382</c:v>
                </c:pt>
                <c:pt idx="22">
                  <c:v>0.0467</c:v>
                </c:pt>
                <c:pt idx="23">
                  <c:v>0.0402</c:v>
                </c:pt>
                <c:pt idx="24">
                  <c:v>0.044</c:v>
                </c:pt>
                <c:pt idx="25">
                  <c:v>0.0465</c:v>
                </c:pt>
                <c:pt idx="26">
                  <c:v>0.0395</c:v>
                </c:pt>
                <c:pt idx="27">
                  <c:v>0.042</c:v>
                </c:pt>
                <c:pt idx="28">
                  <c:v>0.0382999999999999</c:v>
                </c:pt>
                <c:pt idx="29">
                  <c:v>0.0396</c:v>
                </c:pt>
                <c:pt idx="30">
                  <c:v>0.0465</c:v>
                </c:pt>
                <c:pt idx="31">
                  <c:v>0.0361000000000002</c:v>
                </c:pt>
                <c:pt idx="32">
                  <c:v>0.0438999999999998</c:v>
                </c:pt>
                <c:pt idx="33">
                  <c:v>0.0511999999999997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4402338"/>
        <c:axId val="10647655"/>
      </c:lineChart>
      <c:catAx>
        <c:axId val="4144023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47655"/>
        <c:crosses val="autoZero"/>
        <c:auto val="1"/>
        <c:lblAlgn val="ctr"/>
        <c:lblOffset val="100"/>
        <c:noMultiLvlLbl val="0"/>
      </c:catAx>
      <c:valAx>
        <c:axId val="10647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44023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6530与标准板1-140w对应电流值</a:t>
            </a:r>
          </a:p>
        </c:rich>
      </c:tx>
      <c:layout>
        <c:manualLayout>
          <c:xMode val="edge"/>
          <c:yMode val="edge"/>
          <c:x val="0.246111111111111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Sheet5!$G$77:$G$106</c:f>
              <c:numCache>
                <c:formatCode>General</c:formatCode>
                <c:ptCount val="30"/>
                <c:pt idx="0">
                  <c:v>0.0738</c:v>
                </c:pt>
                <c:pt idx="1">
                  <c:v>0.0749</c:v>
                </c:pt>
                <c:pt idx="2">
                  <c:v>0.0762</c:v>
                </c:pt>
                <c:pt idx="3">
                  <c:v>0.083</c:v>
                </c:pt>
                <c:pt idx="4">
                  <c:v>0.0833</c:v>
                </c:pt>
                <c:pt idx="5">
                  <c:v>0.0882</c:v>
                </c:pt>
                <c:pt idx="6">
                  <c:v>0.0917</c:v>
                </c:pt>
                <c:pt idx="7">
                  <c:v>0.0944</c:v>
                </c:pt>
                <c:pt idx="8">
                  <c:v>0.0979</c:v>
                </c:pt>
                <c:pt idx="9">
                  <c:v>0.1016</c:v>
                </c:pt>
                <c:pt idx="10">
                  <c:v>0.1052</c:v>
                </c:pt>
                <c:pt idx="11">
                  <c:v>0.1116</c:v>
                </c:pt>
                <c:pt idx="12">
                  <c:v>0.1177</c:v>
                </c:pt>
                <c:pt idx="13">
                  <c:v>0.1213</c:v>
                </c:pt>
                <c:pt idx="14">
                  <c:v>0.127</c:v>
                </c:pt>
                <c:pt idx="15">
                  <c:v>0.1374</c:v>
                </c:pt>
                <c:pt idx="16">
                  <c:v>0.1395</c:v>
                </c:pt>
                <c:pt idx="17">
                  <c:v>0.1482</c:v>
                </c:pt>
                <c:pt idx="18">
                  <c:v>0.1541</c:v>
                </c:pt>
                <c:pt idx="19">
                  <c:v>0.1661</c:v>
                </c:pt>
                <c:pt idx="20">
                  <c:v>0.1693</c:v>
                </c:pt>
                <c:pt idx="21">
                  <c:v>0.1797</c:v>
                </c:pt>
                <c:pt idx="22">
                  <c:v>0.1869</c:v>
                </c:pt>
                <c:pt idx="23">
                  <c:v>0.1911</c:v>
                </c:pt>
                <c:pt idx="24">
                  <c:v>0.245</c:v>
                </c:pt>
                <c:pt idx="25">
                  <c:v>0.2873</c:v>
                </c:pt>
                <c:pt idx="26">
                  <c:v>0.3306</c:v>
                </c:pt>
                <c:pt idx="27">
                  <c:v>0.3738</c:v>
                </c:pt>
                <c:pt idx="28">
                  <c:v>0.4695</c:v>
                </c:pt>
                <c:pt idx="29">
                  <c:v>0.6005</c:v>
                </c:pt>
              </c:numCache>
            </c:numRef>
          </c:xVal>
          <c:yVal>
            <c:numRef>
              <c:f>Sheet5!$D$77:$D$106</c:f>
              <c:numCache>
                <c:formatCode>General</c:formatCode>
                <c:ptCount val="30"/>
                <c:pt idx="0">
                  <c:v>0.0312</c:v>
                </c:pt>
                <c:pt idx="1">
                  <c:v>0.0312</c:v>
                </c:pt>
                <c:pt idx="2">
                  <c:v>0.0312</c:v>
                </c:pt>
                <c:pt idx="3">
                  <c:v>0.0412</c:v>
                </c:pt>
                <c:pt idx="4">
                  <c:v>0.0412</c:v>
                </c:pt>
                <c:pt idx="5">
                  <c:v>0.0412</c:v>
                </c:pt>
                <c:pt idx="6">
                  <c:v>0.0512</c:v>
                </c:pt>
                <c:pt idx="7">
                  <c:v>0.0512</c:v>
                </c:pt>
                <c:pt idx="8">
                  <c:v>0.0512</c:v>
                </c:pt>
                <c:pt idx="9">
                  <c:v>0.0612</c:v>
                </c:pt>
                <c:pt idx="10">
                  <c:v>0.0612</c:v>
                </c:pt>
                <c:pt idx="11">
                  <c:v>0.0712</c:v>
                </c:pt>
                <c:pt idx="12">
                  <c:v>0.0712</c:v>
                </c:pt>
                <c:pt idx="13">
                  <c:v>0.0811</c:v>
                </c:pt>
                <c:pt idx="14">
                  <c:v>0.0811</c:v>
                </c:pt>
                <c:pt idx="15">
                  <c:v>0.0911</c:v>
                </c:pt>
                <c:pt idx="16">
                  <c:v>0.1011</c:v>
                </c:pt>
                <c:pt idx="17">
                  <c:v>0.1011</c:v>
                </c:pt>
                <c:pt idx="18">
                  <c:v>0.1112</c:v>
                </c:pt>
                <c:pt idx="19">
                  <c:v>0.1212</c:v>
                </c:pt>
                <c:pt idx="20">
                  <c:v>0.1312</c:v>
                </c:pt>
                <c:pt idx="21">
                  <c:v>0.1412</c:v>
                </c:pt>
                <c:pt idx="22">
                  <c:v>0.1412</c:v>
                </c:pt>
                <c:pt idx="23">
                  <c:v>0.1512</c:v>
                </c:pt>
                <c:pt idx="24">
                  <c:v>0.2012</c:v>
                </c:pt>
                <c:pt idx="25">
                  <c:v>0.2412</c:v>
                </c:pt>
                <c:pt idx="26">
                  <c:v>0.2912</c:v>
                </c:pt>
                <c:pt idx="27">
                  <c:v>0.3312</c:v>
                </c:pt>
                <c:pt idx="28">
                  <c:v>0.4312</c:v>
                </c:pt>
                <c:pt idx="29">
                  <c:v>0.5612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58229"/>
        <c:axId val="250676297"/>
      </c:scatterChart>
      <c:valAx>
        <c:axId val="7233582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676297"/>
        <c:crosses val="autoZero"/>
        <c:crossBetween val="midCat"/>
      </c:valAx>
      <c:valAx>
        <c:axId val="2506762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335822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6530与标准板500-2000w对应电流值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21861111111111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Sheet5!$G$107:$G$110</c:f>
              <c:numCache>
                <c:formatCode>General</c:formatCode>
                <c:ptCount val="4"/>
                <c:pt idx="0">
                  <c:v>2.2152</c:v>
                </c:pt>
                <c:pt idx="1">
                  <c:v>4.4135</c:v>
                </c:pt>
                <c:pt idx="2">
                  <c:v>6.5957</c:v>
                </c:pt>
                <c:pt idx="3">
                  <c:v>8.7977</c:v>
                </c:pt>
              </c:numCache>
            </c:numRef>
          </c:xVal>
          <c:yVal>
            <c:numRef>
              <c:f>Sheet5!$D$107:$D$110</c:f>
              <c:numCache>
                <c:formatCode>General</c:formatCode>
                <c:ptCount val="4"/>
                <c:pt idx="0">
                  <c:v>2.171</c:v>
                </c:pt>
                <c:pt idx="1">
                  <c:v>4.3712</c:v>
                </c:pt>
                <c:pt idx="2">
                  <c:v>6.5578</c:v>
                </c:pt>
                <c:pt idx="3">
                  <c:v>8.7512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86875"/>
        <c:axId val="16407923"/>
      </c:scatterChart>
      <c:valAx>
        <c:axId val="3361868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07923"/>
        <c:crosses val="autoZero"/>
        <c:crossBetween val="midCat"/>
      </c:valAx>
      <c:valAx>
        <c:axId val="164079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1868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第三组数据6530中与标准板各个负载功率点之间的误差曲线图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125055285272004"/>
          <c:y val="0.026408450704225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Sheet5!$M$2:$M$35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Sheet5!$J$152:$J$185</c:f>
              <c:numCache>
                <c:formatCode>0.00%</c:formatCode>
                <c:ptCount val="34"/>
                <c:pt idx="0">
                  <c:v>0.0166557089634013</c:v>
                </c:pt>
                <c:pt idx="1">
                  <c:v>-0.0121455264893383</c:v>
                </c:pt>
                <c:pt idx="2">
                  <c:v>0.0398594725884802</c:v>
                </c:pt>
                <c:pt idx="3">
                  <c:v>0.0109637643226895</c:v>
                </c:pt>
                <c:pt idx="4">
                  <c:v>0.0356086514465292</c:v>
                </c:pt>
                <c:pt idx="5">
                  <c:v>0.0170917472090751</c:v>
                </c:pt>
                <c:pt idx="6">
                  <c:v>0.0156419820712801</c:v>
                </c:pt>
                <c:pt idx="7">
                  <c:v>0.00919300821901387</c:v>
                </c:pt>
                <c:pt idx="8">
                  <c:v>0.000935545129580034</c:v>
                </c:pt>
                <c:pt idx="9">
                  <c:v>0.0103734173970987</c:v>
                </c:pt>
                <c:pt idx="10">
                  <c:v>0.0232563741253266</c:v>
                </c:pt>
                <c:pt idx="11">
                  <c:v>0.00415372586495229</c:v>
                </c:pt>
                <c:pt idx="12">
                  <c:v>0.021687246045209</c:v>
                </c:pt>
                <c:pt idx="13">
                  <c:v>0.0202634006740345</c:v>
                </c:pt>
                <c:pt idx="14">
                  <c:v>0.0115511980304449</c:v>
                </c:pt>
                <c:pt idx="15">
                  <c:v>0.0164503768646126</c:v>
                </c:pt>
                <c:pt idx="16">
                  <c:v>0.0141406926735863</c:v>
                </c:pt>
                <c:pt idx="17">
                  <c:v>0.00631727884191509</c:v>
                </c:pt>
                <c:pt idx="18">
                  <c:v>0.0122949453743143</c:v>
                </c:pt>
                <c:pt idx="19">
                  <c:v>0.00861553845591</c:v>
                </c:pt>
                <c:pt idx="20">
                  <c:v>0.00861532443053509</c:v>
                </c:pt>
                <c:pt idx="21">
                  <c:v>0.0112396987938426</c:v>
                </c:pt>
                <c:pt idx="22">
                  <c:v>0.00777621002901215</c:v>
                </c:pt>
                <c:pt idx="23">
                  <c:v>0.00916339586488246</c:v>
                </c:pt>
                <c:pt idx="24">
                  <c:v>0.00899363737601998</c:v>
                </c:pt>
                <c:pt idx="25">
                  <c:v>0.00877180657344551</c:v>
                </c:pt>
                <c:pt idx="26">
                  <c:v>0.00911696623767181</c:v>
                </c:pt>
                <c:pt idx="27">
                  <c:v>0.00912042621337471</c:v>
                </c:pt>
                <c:pt idx="28">
                  <c:v>0.00787533346366345</c:v>
                </c:pt>
                <c:pt idx="29">
                  <c:v>0.00932674706252742</c:v>
                </c:pt>
                <c:pt idx="30">
                  <c:v>0.00750562670535768</c:v>
                </c:pt>
                <c:pt idx="31">
                  <c:v>0.00617543924700372</c:v>
                </c:pt>
                <c:pt idx="32">
                  <c:v>0.00188165957203907</c:v>
                </c:pt>
                <c:pt idx="33">
                  <c:v>-0.000934293284440184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869009"/>
        <c:axId val="977947156"/>
      </c:lineChart>
      <c:catAx>
        <c:axId val="6168690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7947156"/>
        <c:crosses val="autoZero"/>
        <c:auto val="1"/>
        <c:lblAlgn val="ctr"/>
        <c:lblOffset val="100"/>
        <c:noMultiLvlLbl val="0"/>
      </c:catAx>
      <c:valAx>
        <c:axId val="977947156"/>
        <c:scaling>
          <c:orientation val="minMax"/>
          <c:max val="0.15"/>
          <c:min val="-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869009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6530与标准板1-20w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349861111111111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Sheet5!$E$152:$E$163</c:f>
              <c:numCache>
                <c:formatCode>General</c:formatCode>
                <c:ptCount val="12"/>
                <c:pt idx="0">
                  <c:v>1.8556</c:v>
                </c:pt>
                <c:pt idx="1">
                  <c:v>3.595</c:v>
                </c:pt>
                <c:pt idx="2">
                  <c:v>4.795</c:v>
                </c:pt>
                <c:pt idx="3">
                  <c:v>6.9526</c:v>
                </c:pt>
                <c:pt idx="4">
                  <c:v>8.9634</c:v>
                </c:pt>
                <c:pt idx="5">
                  <c:v>10.7233</c:v>
                </c:pt>
                <c:pt idx="6">
                  <c:v>11.681</c:v>
                </c:pt>
                <c:pt idx="7">
                  <c:v>13.4698</c:v>
                </c:pt>
                <c:pt idx="8">
                  <c:v>14.3366</c:v>
                </c:pt>
                <c:pt idx="9">
                  <c:v>15.7691</c:v>
                </c:pt>
                <c:pt idx="10">
                  <c:v>16.9924</c:v>
                </c:pt>
                <c:pt idx="11">
                  <c:v>18.4937</c:v>
                </c:pt>
              </c:numCache>
            </c:numRef>
          </c:xVal>
          <c:yVal>
            <c:numRef>
              <c:f>Sheet5!$B$152:$B$163</c:f>
              <c:numCache>
                <c:formatCode>General</c:formatCode>
                <c:ptCount val="12"/>
                <c:pt idx="0">
                  <c:v>1.8252</c:v>
                </c:pt>
                <c:pt idx="1">
                  <c:v>3.6392</c:v>
                </c:pt>
                <c:pt idx="2">
                  <c:v>4.6112</c:v>
                </c:pt>
                <c:pt idx="3">
                  <c:v>6.8772</c:v>
                </c:pt>
                <c:pt idx="4">
                  <c:v>8.6552</c:v>
                </c:pt>
                <c:pt idx="5">
                  <c:v>10.5431</c:v>
                </c:pt>
                <c:pt idx="6">
                  <c:v>11.5011</c:v>
                </c:pt>
                <c:pt idx="7">
                  <c:v>13.3471</c:v>
                </c:pt>
                <c:pt idx="8">
                  <c:v>14.3232</c:v>
                </c:pt>
                <c:pt idx="9">
                  <c:v>15.6072</c:v>
                </c:pt>
                <c:pt idx="10">
                  <c:v>16.6062</c:v>
                </c:pt>
                <c:pt idx="11">
                  <c:v>18.4172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31065"/>
        <c:axId val="753772748"/>
      </c:scatterChart>
      <c:valAx>
        <c:axId val="8937310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772748"/>
        <c:crosses val="autoZero"/>
        <c:crossBetween val="midCat"/>
      </c:valAx>
      <c:valAx>
        <c:axId val="7537727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7310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6530与标准板20-140w</a:t>
            </a:r>
            <a:endParaRPr lang="en-US" altLang="zh-CN"/>
          </a:p>
        </c:rich>
      </c:tx>
      <c:layout>
        <c:manualLayout>
          <c:xMode val="edge"/>
          <c:yMode val="edge"/>
          <c:x val="0.29986111111111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Sheet5!$E$164:$E$181</c:f>
              <c:numCache>
                <c:formatCode>General</c:formatCode>
                <c:ptCount val="18"/>
                <c:pt idx="0">
                  <c:v>20.719</c:v>
                </c:pt>
                <c:pt idx="1">
                  <c:v>21.6757</c:v>
                </c:pt>
                <c:pt idx="2">
                  <c:v>23.3377</c:v>
                </c:pt>
                <c:pt idx="3">
                  <c:v>25.7845</c:v>
                </c:pt>
                <c:pt idx="4">
                  <c:v>26.6934</c:v>
                </c:pt>
                <c:pt idx="5">
                  <c:v>28.3069</c:v>
                </c:pt>
                <c:pt idx="6">
                  <c:v>30.3731</c:v>
                </c:pt>
                <c:pt idx="7">
                  <c:v>33.0838</c:v>
                </c:pt>
                <c:pt idx="8">
                  <c:v>34.0329</c:v>
                </c:pt>
                <c:pt idx="9">
                  <c:v>36.42</c:v>
                </c:pt>
                <c:pt idx="10">
                  <c:v>38.1405</c:v>
                </c:pt>
                <c:pt idx="11">
                  <c:v>52.2456</c:v>
                </c:pt>
                <c:pt idx="12">
                  <c:v>61.9736</c:v>
                </c:pt>
                <c:pt idx="13">
                  <c:v>71.7955</c:v>
                </c:pt>
                <c:pt idx="14">
                  <c:v>81.6085</c:v>
                </c:pt>
                <c:pt idx="15">
                  <c:v>103.1534</c:v>
                </c:pt>
                <c:pt idx="16">
                  <c:v>132.4964</c:v>
                </c:pt>
                <c:pt idx="17">
                  <c:v>141.539</c:v>
                </c:pt>
              </c:numCache>
            </c:numRef>
          </c:xVal>
          <c:yVal>
            <c:numRef>
              <c:f>Sheet5!$B$164:$B$181</c:f>
              <c:numCache>
                <c:formatCode>General</c:formatCode>
                <c:ptCount val="18"/>
                <c:pt idx="0">
                  <c:v>20.2792</c:v>
                </c:pt>
                <c:pt idx="1">
                  <c:v>21.2452</c:v>
                </c:pt>
                <c:pt idx="2">
                  <c:v>23.0712</c:v>
                </c:pt>
                <c:pt idx="3">
                  <c:v>25.3672</c:v>
                </c:pt>
                <c:pt idx="4">
                  <c:v>26.3212</c:v>
                </c:pt>
                <c:pt idx="5">
                  <c:v>28.1292</c:v>
                </c:pt>
                <c:pt idx="6">
                  <c:v>30.0042</c:v>
                </c:pt>
                <c:pt idx="7">
                  <c:v>32.8012</c:v>
                </c:pt>
                <c:pt idx="8">
                  <c:v>33.7422</c:v>
                </c:pt>
                <c:pt idx="9">
                  <c:v>36.0152</c:v>
                </c:pt>
                <c:pt idx="10">
                  <c:v>37.8462</c:v>
                </c:pt>
                <c:pt idx="11">
                  <c:v>51.7712</c:v>
                </c:pt>
                <c:pt idx="12">
                  <c:v>61.4212</c:v>
                </c:pt>
                <c:pt idx="13">
                  <c:v>71.1712</c:v>
                </c:pt>
                <c:pt idx="14">
                  <c:v>80.8712</c:v>
                </c:pt>
                <c:pt idx="15">
                  <c:v>102.2211</c:v>
                </c:pt>
                <c:pt idx="16">
                  <c:v>131.4611</c:v>
                </c:pt>
                <c:pt idx="17">
                  <c:v>140.2311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79457"/>
        <c:axId val="436477124"/>
      </c:scatterChart>
      <c:valAx>
        <c:axId val="7649794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477124"/>
        <c:crosses val="autoZero"/>
        <c:crossBetween val="midCat"/>
      </c:valAx>
      <c:valAx>
        <c:axId val="436477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9794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6530与标准板500-2000w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Sheet5!$E$182:$E$185</c:f>
              <c:numCache>
                <c:formatCode>General</c:formatCode>
                <c:ptCount val="4"/>
                <c:pt idx="0">
                  <c:v>490.7975</c:v>
                </c:pt>
                <c:pt idx="1">
                  <c:v>976.8902</c:v>
                </c:pt>
                <c:pt idx="2">
                  <c:v>1453.3107</c:v>
                </c:pt>
                <c:pt idx="3">
                  <c:v>1930.0296</c:v>
                </c:pt>
              </c:numCache>
            </c:numRef>
          </c:xVal>
          <c:yVal>
            <c:numRef>
              <c:f>Sheet5!$B$182:$B$185</c:f>
              <c:numCache>
                <c:formatCode>General</c:formatCode>
                <c:ptCount val="4"/>
                <c:pt idx="0">
                  <c:v>487.1412</c:v>
                </c:pt>
                <c:pt idx="1">
                  <c:v>970.8945</c:v>
                </c:pt>
                <c:pt idx="2">
                  <c:v>1450.5812</c:v>
                </c:pt>
                <c:pt idx="3">
                  <c:v>1931.8345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37996"/>
        <c:axId val="295201919"/>
      </c:scatterChart>
      <c:valAx>
        <c:axId val="9986379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201919"/>
        <c:crosses val="autoZero"/>
        <c:crossBetween val="midCat"/>
      </c:valAx>
      <c:valAx>
        <c:axId val="29520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6379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第三组数据6530中与标准板各个负载电流点之间的误差曲图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Sheet5!$M$2:$M$35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Sheet5!$L$152:$L$185</c:f>
              <c:numCache>
                <c:formatCode>0.00_ </c:formatCode>
                <c:ptCount val="34"/>
                <c:pt idx="0">
                  <c:v>0.0435</c:v>
                </c:pt>
                <c:pt idx="1">
                  <c:v>0.0442</c:v>
                </c:pt>
                <c:pt idx="2">
                  <c:v>0.0446</c:v>
                </c:pt>
                <c:pt idx="3">
                  <c:v>0.0385</c:v>
                </c:pt>
                <c:pt idx="4">
                  <c:v>0.0408</c:v>
                </c:pt>
                <c:pt idx="5">
                  <c:v>0.0474</c:v>
                </c:pt>
                <c:pt idx="6">
                  <c:v>0.0403</c:v>
                </c:pt>
                <c:pt idx="7">
                  <c:v>0.0437</c:v>
                </c:pt>
                <c:pt idx="8">
                  <c:v>0.0476</c:v>
                </c:pt>
                <c:pt idx="9">
                  <c:v>0.0398</c:v>
                </c:pt>
                <c:pt idx="10">
                  <c:v>0.0436</c:v>
                </c:pt>
                <c:pt idx="11">
                  <c:v>0.0402</c:v>
                </c:pt>
                <c:pt idx="12">
                  <c:v>0.0466</c:v>
                </c:pt>
                <c:pt idx="13">
                  <c:v>0.0397</c:v>
                </c:pt>
                <c:pt idx="14">
                  <c:v>0.0472</c:v>
                </c:pt>
                <c:pt idx="15">
                  <c:v>0.0446</c:v>
                </c:pt>
                <c:pt idx="16">
                  <c:v>0.0383</c:v>
                </c:pt>
                <c:pt idx="17">
                  <c:v>0.0463</c:v>
                </c:pt>
                <c:pt idx="18">
                  <c:v>0.0441</c:v>
                </c:pt>
                <c:pt idx="19">
                  <c:v>0.0448</c:v>
                </c:pt>
                <c:pt idx="20">
                  <c:v>0.039</c:v>
                </c:pt>
                <c:pt idx="21">
                  <c:v>0.0398</c:v>
                </c:pt>
                <c:pt idx="22">
                  <c:v>0.0463</c:v>
                </c:pt>
                <c:pt idx="23">
                  <c:v>0.0437</c:v>
                </c:pt>
                <c:pt idx="24">
                  <c:v>0.0464</c:v>
                </c:pt>
                <c:pt idx="25">
                  <c:v>0.0393</c:v>
                </c:pt>
                <c:pt idx="26">
                  <c:v>0.0424</c:v>
                </c:pt>
                <c:pt idx="27">
                  <c:v>0.0377</c:v>
                </c:pt>
                <c:pt idx="28">
                  <c:v>0.0393</c:v>
                </c:pt>
                <c:pt idx="29">
                  <c:v>0.0388000000000001</c:v>
                </c:pt>
                <c:pt idx="30">
                  <c:v>0.0430000000000001</c:v>
                </c:pt>
                <c:pt idx="31">
                  <c:v>0.0448000000000004</c:v>
                </c:pt>
                <c:pt idx="32">
                  <c:v>0.0429000000000004</c:v>
                </c:pt>
                <c:pt idx="33">
                  <c:v>0.0434999999999999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58504"/>
        <c:axId val="476405160"/>
      </c:lineChart>
      <c:catAx>
        <c:axId val="586958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405160"/>
        <c:crosses val="autoZero"/>
        <c:auto val="1"/>
        <c:lblAlgn val="ctr"/>
        <c:lblOffset val="100"/>
        <c:noMultiLvlLbl val="0"/>
      </c:catAx>
      <c:valAx>
        <c:axId val="47640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95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6530与标准板1-140w对应电流值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Sheet5!$G$152:$G$181</c:f>
              <c:numCache>
                <c:formatCode>General</c:formatCode>
                <c:ptCount val="30"/>
                <c:pt idx="0">
                  <c:v>0.0747</c:v>
                </c:pt>
                <c:pt idx="1">
                  <c:v>0.0754</c:v>
                </c:pt>
                <c:pt idx="2">
                  <c:v>0.0758</c:v>
                </c:pt>
                <c:pt idx="3">
                  <c:v>0.0797</c:v>
                </c:pt>
                <c:pt idx="4">
                  <c:v>0.082</c:v>
                </c:pt>
                <c:pt idx="5">
                  <c:v>0.0886</c:v>
                </c:pt>
                <c:pt idx="6">
                  <c:v>0.0915</c:v>
                </c:pt>
                <c:pt idx="7">
                  <c:v>0.0949</c:v>
                </c:pt>
                <c:pt idx="8">
                  <c:v>0.0988</c:v>
                </c:pt>
                <c:pt idx="9">
                  <c:v>0.101</c:v>
                </c:pt>
                <c:pt idx="10">
                  <c:v>0.1048</c:v>
                </c:pt>
                <c:pt idx="11">
                  <c:v>0.1114</c:v>
                </c:pt>
                <c:pt idx="12">
                  <c:v>0.1178</c:v>
                </c:pt>
                <c:pt idx="13">
                  <c:v>0.1208</c:v>
                </c:pt>
                <c:pt idx="14">
                  <c:v>0.1283</c:v>
                </c:pt>
                <c:pt idx="15">
                  <c:v>0.1357</c:v>
                </c:pt>
                <c:pt idx="16">
                  <c:v>0.1394</c:v>
                </c:pt>
                <c:pt idx="17">
                  <c:v>0.1474</c:v>
                </c:pt>
                <c:pt idx="18">
                  <c:v>0.1553</c:v>
                </c:pt>
                <c:pt idx="19">
                  <c:v>0.166</c:v>
                </c:pt>
                <c:pt idx="20">
                  <c:v>0.1702</c:v>
                </c:pt>
                <c:pt idx="21">
                  <c:v>0.181</c:v>
                </c:pt>
                <c:pt idx="22">
                  <c:v>0.1875</c:v>
                </c:pt>
                <c:pt idx="23">
                  <c:v>0.2449</c:v>
                </c:pt>
                <c:pt idx="24">
                  <c:v>0.2876</c:v>
                </c:pt>
                <c:pt idx="25">
                  <c:v>0.3305</c:v>
                </c:pt>
                <c:pt idx="26">
                  <c:v>0.3736</c:v>
                </c:pt>
                <c:pt idx="27">
                  <c:v>0.4689</c:v>
                </c:pt>
                <c:pt idx="28">
                  <c:v>0.6005</c:v>
                </c:pt>
                <c:pt idx="29">
                  <c:v>0.6399</c:v>
                </c:pt>
              </c:numCache>
            </c:numRef>
          </c:xVal>
          <c:yVal>
            <c:numRef>
              <c:f>Sheet5!$D$152:$D$181</c:f>
              <c:numCache>
                <c:formatCode>General</c:formatCode>
                <c:ptCount val="30"/>
                <c:pt idx="0">
                  <c:v>0.0312</c:v>
                </c:pt>
                <c:pt idx="1">
                  <c:v>0.0312</c:v>
                </c:pt>
                <c:pt idx="2">
                  <c:v>0.0312</c:v>
                </c:pt>
                <c:pt idx="3">
                  <c:v>0.0412</c:v>
                </c:pt>
                <c:pt idx="4">
                  <c:v>0.0412</c:v>
                </c:pt>
                <c:pt idx="5">
                  <c:v>0.0412</c:v>
                </c:pt>
                <c:pt idx="6">
                  <c:v>0.0512</c:v>
                </c:pt>
                <c:pt idx="7">
                  <c:v>0.0512</c:v>
                </c:pt>
                <c:pt idx="8">
                  <c:v>0.0512</c:v>
                </c:pt>
                <c:pt idx="9">
                  <c:v>0.0612</c:v>
                </c:pt>
                <c:pt idx="10">
                  <c:v>0.0612</c:v>
                </c:pt>
                <c:pt idx="11">
                  <c:v>0.0712</c:v>
                </c:pt>
                <c:pt idx="12">
                  <c:v>0.0712</c:v>
                </c:pt>
                <c:pt idx="13">
                  <c:v>0.0811</c:v>
                </c:pt>
                <c:pt idx="14">
                  <c:v>0.0811</c:v>
                </c:pt>
                <c:pt idx="15">
                  <c:v>0.0911</c:v>
                </c:pt>
                <c:pt idx="16">
                  <c:v>0.1011</c:v>
                </c:pt>
                <c:pt idx="17">
                  <c:v>0.1011</c:v>
                </c:pt>
                <c:pt idx="18">
                  <c:v>0.1112</c:v>
                </c:pt>
                <c:pt idx="19">
                  <c:v>0.1212</c:v>
                </c:pt>
                <c:pt idx="20">
                  <c:v>0.1312</c:v>
                </c:pt>
                <c:pt idx="21">
                  <c:v>0.1412</c:v>
                </c:pt>
                <c:pt idx="22">
                  <c:v>0.1412</c:v>
                </c:pt>
                <c:pt idx="23">
                  <c:v>0.2012</c:v>
                </c:pt>
                <c:pt idx="24">
                  <c:v>0.2412</c:v>
                </c:pt>
                <c:pt idx="25">
                  <c:v>0.2912</c:v>
                </c:pt>
                <c:pt idx="26">
                  <c:v>0.3312</c:v>
                </c:pt>
                <c:pt idx="27">
                  <c:v>0.4312</c:v>
                </c:pt>
                <c:pt idx="28">
                  <c:v>0.5612</c:v>
                </c:pt>
                <c:pt idx="29">
                  <c:v>0.6011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202291"/>
        <c:axId val="792465782"/>
      </c:scatterChart>
      <c:valAx>
        <c:axId val="8362022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2465782"/>
        <c:crosses val="autoZero"/>
        <c:crossBetween val="midCat"/>
      </c:valAx>
      <c:valAx>
        <c:axId val="7924657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2022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6530与标准板500-2000w对应电流值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Sheet5!$G$182:$G$185</c:f>
              <c:numCache>
                <c:formatCode>General</c:formatCode>
                <c:ptCount val="4"/>
                <c:pt idx="0">
                  <c:v>2.2141</c:v>
                </c:pt>
                <c:pt idx="1">
                  <c:v>4.416</c:v>
                </c:pt>
                <c:pt idx="2">
                  <c:v>6.5974</c:v>
                </c:pt>
                <c:pt idx="3">
                  <c:v>8.788</c:v>
                </c:pt>
              </c:numCache>
            </c:numRef>
          </c:xVal>
          <c:yVal>
            <c:numRef>
              <c:f>Sheet5!$D$182:$D$185</c:f>
              <c:numCache>
                <c:formatCode>General</c:formatCode>
                <c:ptCount val="4"/>
                <c:pt idx="0">
                  <c:v>2.1711</c:v>
                </c:pt>
                <c:pt idx="1">
                  <c:v>4.3712</c:v>
                </c:pt>
                <c:pt idx="2">
                  <c:v>6.5545</c:v>
                </c:pt>
                <c:pt idx="3">
                  <c:v>8.7445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32431"/>
        <c:axId val="269803827"/>
      </c:scatterChart>
      <c:valAx>
        <c:axId val="18533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9803827"/>
        <c:crosses val="autoZero"/>
        <c:crossBetween val="midCat"/>
      </c:valAx>
      <c:valAx>
        <c:axId val="2698038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33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第二组数据6530中与标准板各个负载电流点之间的误差曲图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124898621248986"/>
          <c:y val="0.02641509433962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Sheet1!$O$2:$O$35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Sheet1!$N$74:$N$106</c:f>
              <c:numCache>
                <c:formatCode>0.00_ </c:formatCode>
                <c:ptCount val="33"/>
                <c:pt idx="0">
                  <c:v>0.0426</c:v>
                </c:pt>
                <c:pt idx="1">
                  <c:v>0.0425</c:v>
                </c:pt>
                <c:pt idx="2">
                  <c:v>0.0435</c:v>
                </c:pt>
                <c:pt idx="3">
                  <c:v>0.0352</c:v>
                </c:pt>
                <c:pt idx="4">
                  <c:v>0.0343</c:v>
                </c:pt>
                <c:pt idx="5">
                  <c:v>0.0428</c:v>
                </c:pt>
                <c:pt idx="6">
                  <c:v>0.0395</c:v>
                </c:pt>
                <c:pt idx="7">
                  <c:v>0.0415</c:v>
                </c:pt>
                <c:pt idx="8">
                  <c:v>0.0464</c:v>
                </c:pt>
                <c:pt idx="9">
                  <c:v>0.0382</c:v>
                </c:pt>
                <c:pt idx="10">
                  <c:v>0.0416</c:v>
                </c:pt>
                <c:pt idx="11">
                  <c:v>0.0376</c:v>
                </c:pt>
                <c:pt idx="12">
                  <c:v>0.0443</c:v>
                </c:pt>
                <c:pt idx="13">
                  <c:v>0.0376</c:v>
                </c:pt>
                <c:pt idx="14">
                  <c:v>0.0434</c:v>
                </c:pt>
                <c:pt idx="15">
                  <c:v>0.0433</c:v>
                </c:pt>
                <c:pt idx="16">
                  <c:v>0.0375</c:v>
                </c:pt>
                <c:pt idx="17">
                  <c:v>0.0444</c:v>
                </c:pt>
                <c:pt idx="18">
                  <c:v>0.0409</c:v>
                </c:pt>
                <c:pt idx="19">
                  <c:v>0.0434</c:v>
                </c:pt>
                <c:pt idx="20">
                  <c:v>0.0366</c:v>
                </c:pt>
                <c:pt idx="21">
                  <c:v>0.046</c:v>
                </c:pt>
                <c:pt idx="22">
                  <c:v>0.0436</c:v>
                </c:pt>
                <c:pt idx="23">
                  <c:v>0.043</c:v>
                </c:pt>
                <c:pt idx="24">
                  <c:v>0.0359</c:v>
                </c:pt>
                <c:pt idx="25">
                  <c:v>0.039</c:v>
                </c:pt>
                <c:pt idx="26">
                  <c:v>0.0336</c:v>
                </c:pt>
                <c:pt idx="27">
                  <c:v>0.0338999999999999</c:v>
                </c:pt>
                <c:pt idx="28">
                  <c:v>0.033</c:v>
                </c:pt>
                <c:pt idx="29">
                  <c:v>0.0238</c:v>
                </c:pt>
                <c:pt idx="30">
                  <c:v>0.0094000000000003</c:v>
                </c:pt>
                <c:pt idx="31">
                  <c:v>-0.00849999999999973</c:v>
                </c:pt>
                <c:pt idx="32">
                  <c:v>-0.0164000000000009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3049245"/>
        <c:axId val="843769976"/>
      </c:lineChart>
      <c:catAx>
        <c:axId val="3730492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769976"/>
        <c:crosses val="autoZero"/>
        <c:auto val="1"/>
        <c:lblAlgn val="ctr"/>
        <c:lblOffset val="100"/>
        <c:noMultiLvlLbl val="0"/>
      </c:catAx>
      <c:valAx>
        <c:axId val="84376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0492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Sheet5!$E$2:$E$35</c:f>
              <c:numCache>
                <c:formatCode>General</c:formatCode>
                <c:ptCount val="34"/>
                <c:pt idx="0">
                  <c:v>1.8116</c:v>
                </c:pt>
                <c:pt idx="1">
                  <c:v>3.7004</c:v>
                </c:pt>
                <c:pt idx="2">
                  <c:v>4.648</c:v>
                </c:pt>
                <c:pt idx="3">
                  <c:v>7.0025</c:v>
                </c:pt>
                <c:pt idx="4">
                  <c:v>8.9554</c:v>
                </c:pt>
                <c:pt idx="5">
                  <c:v>10.8195</c:v>
                </c:pt>
                <c:pt idx="6">
                  <c:v>11.8485</c:v>
                </c:pt>
                <c:pt idx="7">
                  <c:v>13.7055</c:v>
                </c:pt>
                <c:pt idx="8">
                  <c:v>14.5649</c:v>
                </c:pt>
                <c:pt idx="9">
                  <c:v>15.8967</c:v>
                </c:pt>
                <c:pt idx="10">
                  <c:v>16.9759</c:v>
                </c:pt>
                <c:pt idx="11">
                  <c:v>18.8291</c:v>
                </c:pt>
                <c:pt idx="12">
                  <c:v>20.6453</c:v>
                </c:pt>
                <c:pt idx="13">
                  <c:v>21.6181</c:v>
                </c:pt>
                <c:pt idx="14">
                  <c:v>23.454</c:v>
                </c:pt>
                <c:pt idx="15">
                  <c:v>25.7104</c:v>
                </c:pt>
                <c:pt idx="16">
                  <c:v>26.6836</c:v>
                </c:pt>
                <c:pt idx="17">
                  <c:v>28.4609</c:v>
                </c:pt>
                <c:pt idx="18">
                  <c:v>30.522</c:v>
                </c:pt>
                <c:pt idx="19">
                  <c:v>33.1617</c:v>
                </c:pt>
                <c:pt idx="20">
                  <c:v>34.1966</c:v>
                </c:pt>
                <c:pt idx="21">
                  <c:v>36.5488</c:v>
                </c:pt>
                <c:pt idx="22">
                  <c:v>38.2595</c:v>
                </c:pt>
                <c:pt idx="23">
                  <c:v>39.2328</c:v>
                </c:pt>
                <c:pt idx="24">
                  <c:v>52.2966</c:v>
                </c:pt>
                <c:pt idx="25">
                  <c:v>62.0691</c:v>
                </c:pt>
                <c:pt idx="26">
                  <c:v>71.9035</c:v>
                </c:pt>
                <c:pt idx="27">
                  <c:v>81.5581</c:v>
                </c:pt>
                <c:pt idx="28">
                  <c:v>103.1511</c:v>
                </c:pt>
                <c:pt idx="29">
                  <c:v>132.6103</c:v>
                </c:pt>
                <c:pt idx="30">
                  <c:v>491.267</c:v>
                </c:pt>
                <c:pt idx="31">
                  <c:v>975.8322</c:v>
                </c:pt>
                <c:pt idx="32">
                  <c:v>1454.9988</c:v>
                </c:pt>
                <c:pt idx="33">
                  <c:v>1932.6444</c:v>
                </c:pt>
              </c:numCache>
            </c:numRef>
          </c:xVal>
          <c:yVal>
            <c:numRef>
              <c:f>Sheet5!$B$2:$B$35</c:f>
              <c:numCache>
                <c:formatCode>General</c:formatCode>
                <c:ptCount val="34"/>
                <c:pt idx="0">
                  <c:v>1.8191</c:v>
                </c:pt>
                <c:pt idx="1">
                  <c:v>3.6332</c:v>
                </c:pt>
                <c:pt idx="2">
                  <c:v>4.5771</c:v>
                </c:pt>
                <c:pt idx="3">
                  <c:v>6.8652</c:v>
                </c:pt>
                <c:pt idx="4">
                  <c:v>8.6542</c:v>
                </c:pt>
                <c:pt idx="5">
                  <c:v>10.5672</c:v>
                </c:pt>
                <c:pt idx="6">
                  <c:v>11.5491</c:v>
                </c:pt>
                <c:pt idx="7">
                  <c:v>13.3412</c:v>
                </c:pt>
                <c:pt idx="8">
                  <c:v>14.3111</c:v>
                </c:pt>
                <c:pt idx="9">
                  <c:v>15.6132</c:v>
                </c:pt>
                <c:pt idx="10">
                  <c:v>16.5832</c:v>
                </c:pt>
                <c:pt idx="11">
                  <c:v>18.4172</c:v>
                </c:pt>
                <c:pt idx="12">
                  <c:v>20.2972</c:v>
                </c:pt>
                <c:pt idx="13">
                  <c:v>21.2581</c:v>
                </c:pt>
                <c:pt idx="14">
                  <c:v>23.0411</c:v>
                </c:pt>
                <c:pt idx="15">
                  <c:v>25.3402</c:v>
                </c:pt>
                <c:pt idx="16">
                  <c:v>26.2972</c:v>
                </c:pt>
                <c:pt idx="17">
                  <c:v>28.1292</c:v>
                </c:pt>
                <c:pt idx="18">
                  <c:v>29.9962</c:v>
                </c:pt>
                <c:pt idx="19">
                  <c:v>32.8002</c:v>
                </c:pt>
                <c:pt idx="20">
                  <c:v>33.7242</c:v>
                </c:pt>
                <c:pt idx="21">
                  <c:v>36.0392</c:v>
                </c:pt>
                <c:pt idx="22">
                  <c:v>37.8591</c:v>
                </c:pt>
                <c:pt idx="23">
                  <c:v>38.8132</c:v>
                </c:pt>
                <c:pt idx="24">
                  <c:v>51.7712</c:v>
                </c:pt>
                <c:pt idx="25">
                  <c:v>61.4812</c:v>
                </c:pt>
                <c:pt idx="26">
                  <c:v>71.1911</c:v>
                </c:pt>
                <c:pt idx="27">
                  <c:v>80.9112</c:v>
                </c:pt>
                <c:pt idx="28">
                  <c:v>102.2611</c:v>
                </c:pt>
                <c:pt idx="29">
                  <c:v>131.3812</c:v>
                </c:pt>
                <c:pt idx="30">
                  <c:v>487.6312</c:v>
                </c:pt>
                <c:pt idx="31">
                  <c:v>971.9478</c:v>
                </c:pt>
                <c:pt idx="32">
                  <c:v>1452.5745</c:v>
                </c:pt>
                <c:pt idx="33">
                  <c:v>1934.3312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82284"/>
        <c:axId val="786289657"/>
      </c:scatterChart>
      <c:valAx>
        <c:axId val="5087822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289657"/>
        <c:crosses val="autoZero"/>
        <c:crossBetween val="midCat"/>
      </c:valAx>
      <c:valAx>
        <c:axId val="7862896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7822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Sheet5!$E$77:$E$110</c:f>
              <c:numCache>
                <c:formatCode>General</c:formatCode>
                <c:ptCount val="34"/>
                <c:pt idx="0">
                  <c:v>1.9237</c:v>
                </c:pt>
                <c:pt idx="1">
                  <c:v>3.6664</c:v>
                </c:pt>
                <c:pt idx="2">
                  <c:v>4.6562</c:v>
                </c:pt>
                <c:pt idx="3">
                  <c:v>6.9151</c:v>
                </c:pt>
                <c:pt idx="4">
                  <c:v>8.9501</c:v>
                </c:pt>
                <c:pt idx="5">
                  <c:v>10.8988</c:v>
                </c:pt>
                <c:pt idx="6">
                  <c:v>11.852</c:v>
                </c:pt>
                <c:pt idx="7">
                  <c:v>13.5213</c:v>
                </c:pt>
                <c:pt idx="8">
                  <c:v>14.6238</c:v>
                </c:pt>
                <c:pt idx="9">
                  <c:v>15.8763</c:v>
                </c:pt>
                <c:pt idx="10">
                  <c:v>16.7539</c:v>
                </c:pt>
                <c:pt idx="11">
                  <c:v>18.6393</c:v>
                </c:pt>
                <c:pt idx="12">
                  <c:v>20.5434</c:v>
                </c:pt>
                <c:pt idx="13">
                  <c:v>21.5048</c:v>
                </c:pt>
                <c:pt idx="14">
                  <c:v>23.4274</c:v>
                </c:pt>
                <c:pt idx="15">
                  <c:v>25.5868</c:v>
                </c:pt>
                <c:pt idx="16">
                  <c:v>26.6066</c:v>
                </c:pt>
                <c:pt idx="17">
                  <c:v>28.3734</c:v>
                </c:pt>
                <c:pt idx="18">
                  <c:v>30.3589</c:v>
                </c:pt>
                <c:pt idx="19">
                  <c:v>33.2737</c:v>
                </c:pt>
                <c:pt idx="20">
                  <c:v>34.1432</c:v>
                </c:pt>
                <c:pt idx="21">
                  <c:v>36.3502</c:v>
                </c:pt>
                <c:pt idx="22">
                  <c:v>38.1331</c:v>
                </c:pt>
                <c:pt idx="23">
                  <c:v>39.2058</c:v>
                </c:pt>
                <c:pt idx="24">
                  <c:v>52.3413</c:v>
                </c:pt>
                <c:pt idx="25">
                  <c:v>62</c:v>
                </c:pt>
                <c:pt idx="26">
                  <c:v>71.8619</c:v>
                </c:pt>
                <c:pt idx="27">
                  <c:v>81.6151</c:v>
                </c:pt>
                <c:pt idx="28">
                  <c:v>103.0625</c:v>
                </c:pt>
                <c:pt idx="29">
                  <c:v>132.4493</c:v>
                </c:pt>
                <c:pt idx="30">
                  <c:v>490.8069</c:v>
                </c:pt>
                <c:pt idx="31">
                  <c:v>975.9435</c:v>
                </c:pt>
                <c:pt idx="32">
                  <c:v>1453.4341</c:v>
                </c:pt>
                <c:pt idx="33">
                  <c:v>1930.9733</c:v>
                </c:pt>
              </c:numCache>
            </c:numRef>
          </c:xVal>
          <c:yVal>
            <c:numRef>
              <c:f>Sheet5!$B$77:$B$110</c:f>
              <c:numCache>
                <c:formatCode>General</c:formatCode>
                <c:ptCount val="34"/>
                <c:pt idx="0">
                  <c:v>1.8132</c:v>
                </c:pt>
                <c:pt idx="1">
                  <c:v>3.6032</c:v>
                </c:pt>
                <c:pt idx="2">
                  <c:v>4.5942</c:v>
                </c:pt>
                <c:pt idx="3">
                  <c:v>6.8532</c:v>
                </c:pt>
                <c:pt idx="4">
                  <c:v>8.6731</c:v>
                </c:pt>
                <c:pt idx="5">
                  <c:v>10.5672</c:v>
                </c:pt>
                <c:pt idx="6">
                  <c:v>11.5552</c:v>
                </c:pt>
                <c:pt idx="7">
                  <c:v>13.3372</c:v>
                </c:pt>
                <c:pt idx="8">
                  <c:v>14.3231</c:v>
                </c:pt>
                <c:pt idx="9">
                  <c:v>15.6252</c:v>
                </c:pt>
                <c:pt idx="10">
                  <c:v>16.6041</c:v>
                </c:pt>
                <c:pt idx="11">
                  <c:v>18.4352</c:v>
                </c:pt>
                <c:pt idx="12">
                  <c:v>20.2852</c:v>
                </c:pt>
                <c:pt idx="13">
                  <c:v>21.2581</c:v>
                </c:pt>
                <c:pt idx="14">
                  <c:v>23.0592</c:v>
                </c:pt>
                <c:pt idx="15">
                  <c:v>25.3611</c:v>
                </c:pt>
                <c:pt idx="16">
                  <c:v>26.3332</c:v>
                </c:pt>
                <c:pt idx="17">
                  <c:v>28.1412</c:v>
                </c:pt>
                <c:pt idx="18">
                  <c:v>30.0232</c:v>
                </c:pt>
                <c:pt idx="19">
                  <c:v>32.8072</c:v>
                </c:pt>
                <c:pt idx="20">
                  <c:v>33.7702</c:v>
                </c:pt>
                <c:pt idx="21">
                  <c:v>36.0452</c:v>
                </c:pt>
                <c:pt idx="22">
                  <c:v>37.8522</c:v>
                </c:pt>
                <c:pt idx="23">
                  <c:v>38.8132</c:v>
                </c:pt>
                <c:pt idx="24">
                  <c:v>51.7712</c:v>
                </c:pt>
                <c:pt idx="25">
                  <c:v>61.4612</c:v>
                </c:pt>
                <c:pt idx="26">
                  <c:v>71.1911</c:v>
                </c:pt>
                <c:pt idx="27">
                  <c:v>80.8912</c:v>
                </c:pt>
                <c:pt idx="28">
                  <c:v>102.3011</c:v>
                </c:pt>
                <c:pt idx="29">
                  <c:v>131.4012</c:v>
                </c:pt>
                <c:pt idx="30">
                  <c:v>487.6312</c:v>
                </c:pt>
                <c:pt idx="31">
                  <c:v>970.8745</c:v>
                </c:pt>
                <c:pt idx="32">
                  <c:v>1451.1312</c:v>
                </c:pt>
                <c:pt idx="33">
                  <c:v>1932.3012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06075"/>
        <c:axId val="504626689"/>
      </c:scatterChart>
      <c:valAx>
        <c:axId val="7069060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626689"/>
        <c:crosses val="autoZero"/>
        <c:crossBetween val="midCat"/>
      </c:valAx>
      <c:valAx>
        <c:axId val="5046266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9060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Sheet5!$E$152:$E$185</c:f>
              <c:numCache>
                <c:formatCode>General</c:formatCode>
                <c:ptCount val="34"/>
                <c:pt idx="0">
                  <c:v>1.8556</c:v>
                </c:pt>
                <c:pt idx="1">
                  <c:v>3.595</c:v>
                </c:pt>
                <c:pt idx="2">
                  <c:v>4.795</c:v>
                </c:pt>
                <c:pt idx="3">
                  <c:v>6.9526</c:v>
                </c:pt>
                <c:pt idx="4">
                  <c:v>8.9634</c:v>
                </c:pt>
                <c:pt idx="5">
                  <c:v>10.7233</c:v>
                </c:pt>
                <c:pt idx="6">
                  <c:v>11.681</c:v>
                </c:pt>
                <c:pt idx="7">
                  <c:v>13.4698</c:v>
                </c:pt>
                <c:pt idx="8">
                  <c:v>14.3366</c:v>
                </c:pt>
                <c:pt idx="9">
                  <c:v>15.7691</c:v>
                </c:pt>
                <c:pt idx="10">
                  <c:v>16.9924</c:v>
                </c:pt>
                <c:pt idx="11">
                  <c:v>18.4937</c:v>
                </c:pt>
                <c:pt idx="12">
                  <c:v>20.719</c:v>
                </c:pt>
                <c:pt idx="13">
                  <c:v>21.6757</c:v>
                </c:pt>
                <c:pt idx="14">
                  <c:v>23.3377</c:v>
                </c:pt>
                <c:pt idx="15">
                  <c:v>25.7845</c:v>
                </c:pt>
                <c:pt idx="16">
                  <c:v>26.6934</c:v>
                </c:pt>
                <c:pt idx="17">
                  <c:v>28.3069</c:v>
                </c:pt>
                <c:pt idx="18">
                  <c:v>30.3731</c:v>
                </c:pt>
                <c:pt idx="19">
                  <c:v>33.0838</c:v>
                </c:pt>
                <c:pt idx="20">
                  <c:v>34.0329</c:v>
                </c:pt>
                <c:pt idx="21">
                  <c:v>36.42</c:v>
                </c:pt>
                <c:pt idx="22">
                  <c:v>38.1405</c:v>
                </c:pt>
                <c:pt idx="23">
                  <c:v>52.2456</c:v>
                </c:pt>
                <c:pt idx="24">
                  <c:v>61.9736</c:v>
                </c:pt>
                <c:pt idx="25">
                  <c:v>71.7955</c:v>
                </c:pt>
                <c:pt idx="26">
                  <c:v>81.6085</c:v>
                </c:pt>
                <c:pt idx="27">
                  <c:v>103.1534</c:v>
                </c:pt>
                <c:pt idx="28">
                  <c:v>132.4964</c:v>
                </c:pt>
                <c:pt idx="29">
                  <c:v>141.539</c:v>
                </c:pt>
                <c:pt idx="30">
                  <c:v>490.7975</c:v>
                </c:pt>
                <c:pt idx="31">
                  <c:v>976.8902</c:v>
                </c:pt>
                <c:pt idx="32">
                  <c:v>1453.3107</c:v>
                </c:pt>
                <c:pt idx="33">
                  <c:v>1930.0296</c:v>
                </c:pt>
              </c:numCache>
            </c:numRef>
          </c:xVal>
          <c:yVal>
            <c:numRef>
              <c:f>Sheet5!$B$152:$B$185</c:f>
              <c:numCache>
                <c:formatCode>General</c:formatCode>
                <c:ptCount val="34"/>
                <c:pt idx="0">
                  <c:v>1.8252</c:v>
                </c:pt>
                <c:pt idx="1">
                  <c:v>3.6392</c:v>
                </c:pt>
                <c:pt idx="2">
                  <c:v>4.6112</c:v>
                </c:pt>
                <c:pt idx="3">
                  <c:v>6.8772</c:v>
                </c:pt>
                <c:pt idx="4">
                  <c:v>8.6552</c:v>
                </c:pt>
                <c:pt idx="5">
                  <c:v>10.5431</c:v>
                </c:pt>
                <c:pt idx="6">
                  <c:v>11.5011</c:v>
                </c:pt>
                <c:pt idx="7">
                  <c:v>13.3471</c:v>
                </c:pt>
                <c:pt idx="8">
                  <c:v>14.3232</c:v>
                </c:pt>
                <c:pt idx="9">
                  <c:v>15.6072</c:v>
                </c:pt>
                <c:pt idx="10">
                  <c:v>16.6062</c:v>
                </c:pt>
                <c:pt idx="11">
                  <c:v>18.4172</c:v>
                </c:pt>
                <c:pt idx="12">
                  <c:v>20.2792</c:v>
                </c:pt>
                <c:pt idx="13">
                  <c:v>21.2452</c:v>
                </c:pt>
                <c:pt idx="14">
                  <c:v>23.0712</c:v>
                </c:pt>
                <c:pt idx="15">
                  <c:v>25.3672</c:v>
                </c:pt>
                <c:pt idx="16">
                  <c:v>26.3212</c:v>
                </c:pt>
                <c:pt idx="17">
                  <c:v>28.1292</c:v>
                </c:pt>
                <c:pt idx="18">
                  <c:v>30.0042</c:v>
                </c:pt>
                <c:pt idx="19">
                  <c:v>32.8012</c:v>
                </c:pt>
                <c:pt idx="20">
                  <c:v>33.7422</c:v>
                </c:pt>
                <c:pt idx="21">
                  <c:v>36.0152</c:v>
                </c:pt>
                <c:pt idx="22">
                  <c:v>37.8462</c:v>
                </c:pt>
                <c:pt idx="23">
                  <c:v>51.7712</c:v>
                </c:pt>
                <c:pt idx="24">
                  <c:v>61.4212</c:v>
                </c:pt>
                <c:pt idx="25">
                  <c:v>71.1712</c:v>
                </c:pt>
                <c:pt idx="26">
                  <c:v>80.8712</c:v>
                </c:pt>
                <c:pt idx="27">
                  <c:v>102.2211</c:v>
                </c:pt>
                <c:pt idx="28">
                  <c:v>131.4611</c:v>
                </c:pt>
                <c:pt idx="29">
                  <c:v>140.2311</c:v>
                </c:pt>
                <c:pt idx="30">
                  <c:v>487.1412</c:v>
                </c:pt>
                <c:pt idx="31">
                  <c:v>970.8945</c:v>
                </c:pt>
                <c:pt idx="32">
                  <c:v>1450.5812</c:v>
                </c:pt>
                <c:pt idx="33">
                  <c:v>1931.8345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68713"/>
        <c:axId val="130101135"/>
      </c:scatterChart>
      <c:valAx>
        <c:axId val="8342687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101135"/>
        <c:crosses val="autoZero"/>
        <c:crossBetween val="midCat"/>
      </c:valAx>
      <c:valAx>
        <c:axId val="1301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26871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第一组数据6530中与标准板各个负载电流点之间的误差曲图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Sheet6!$M$2:$M$35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Sheet6!$J$2:$J$35</c:f>
              <c:numCache>
                <c:formatCode>0.00%</c:formatCode>
                <c:ptCount val="34"/>
                <c:pt idx="0">
                  <c:v>0.162121307551805</c:v>
                </c:pt>
                <c:pt idx="1">
                  <c:v>0.0263244669158056</c:v>
                </c:pt>
                <c:pt idx="2">
                  <c:v>0.015440666204025</c:v>
                </c:pt>
                <c:pt idx="3">
                  <c:v>-0.0197619874913134</c:v>
                </c:pt>
                <c:pt idx="4">
                  <c:v>-0.0104028356675249</c:v>
                </c:pt>
                <c:pt idx="5">
                  <c:v>0.00292364569186666</c:v>
                </c:pt>
                <c:pt idx="6">
                  <c:v>-0.00453638178189078</c:v>
                </c:pt>
                <c:pt idx="7">
                  <c:v>-0.0111358741175062</c:v>
                </c:pt>
                <c:pt idx="8">
                  <c:v>0.00675416110804564</c:v>
                </c:pt>
                <c:pt idx="9">
                  <c:v>0.0109224544150789</c:v>
                </c:pt>
                <c:pt idx="10">
                  <c:v>-0.00564512731627747</c:v>
                </c:pt>
                <c:pt idx="11">
                  <c:v>-0.0147725055816878</c:v>
                </c:pt>
                <c:pt idx="12">
                  <c:v>0.00208957577669141</c:v>
                </c:pt>
                <c:pt idx="13">
                  <c:v>-0.00023031510867126</c:v>
                </c:pt>
                <c:pt idx="14">
                  <c:v>0.00317113745061343</c:v>
                </c:pt>
                <c:pt idx="15">
                  <c:v>-0.0068543664049282</c:v>
                </c:pt>
                <c:pt idx="16">
                  <c:v>-0.00572910338962459</c:v>
                </c:pt>
                <c:pt idx="17">
                  <c:v>-0.00703483988448355</c:v>
                </c:pt>
                <c:pt idx="18">
                  <c:v>-0.0080755762086734</c:v>
                </c:pt>
                <c:pt idx="19">
                  <c:v>-0.00700879068662391</c:v>
                </c:pt>
                <c:pt idx="20">
                  <c:v>-0.00859665840045932</c:v>
                </c:pt>
                <c:pt idx="21">
                  <c:v>-0.00889678728666013</c:v>
                </c:pt>
                <c:pt idx="22">
                  <c:v>-0.00765531792411235</c:v>
                </c:pt>
                <c:pt idx="23">
                  <c:v>-0.100607056061293</c:v>
                </c:pt>
                <c:pt idx="24">
                  <c:v>-0.00723155758419321</c:v>
                </c:pt>
                <c:pt idx="25">
                  <c:v>-0.00739236765013597</c:v>
                </c:pt>
                <c:pt idx="26">
                  <c:v>-0.00850402714747129</c:v>
                </c:pt>
                <c:pt idx="27">
                  <c:v>-0.00702522055419951</c:v>
                </c:pt>
                <c:pt idx="28">
                  <c:v>-0.00729520466830564</c:v>
                </c:pt>
                <c:pt idx="29">
                  <c:v>-0.00852843928420423</c:v>
                </c:pt>
                <c:pt idx="30">
                  <c:v>-0.00944012606248327</c:v>
                </c:pt>
                <c:pt idx="31">
                  <c:v>-0.0113971779514435</c:v>
                </c:pt>
                <c:pt idx="32">
                  <c:v>-0.0143335234893136</c:v>
                </c:pt>
                <c:pt idx="33">
                  <c:v>-0.0170623694121973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673937"/>
        <c:axId val="462002565"/>
      </c:lineChart>
      <c:catAx>
        <c:axId val="2396739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002565"/>
        <c:crosses val="autoZero"/>
        <c:auto val="1"/>
        <c:lblAlgn val="ctr"/>
        <c:lblOffset val="100"/>
        <c:noMultiLvlLbl val="0"/>
      </c:catAx>
      <c:valAx>
        <c:axId val="462002565"/>
        <c:scaling>
          <c:orientation val="minMax"/>
          <c:max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96739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6530与标准板1-20w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Sheet6!$E$2:$E$14</c:f>
              <c:numCache>
                <c:formatCode>General</c:formatCode>
                <c:ptCount val="13"/>
                <c:pt idx="0">
                  <c:v>1.8451</c:v>
                </c:pt>
                <c:pt idx="1">
                  <c:v>3.735</c:v>
                </c:pt>
                <c:pt idx="2">
                  <c:v>4.6824</c:v>
                </c:pt>
                <c:pt idx="3">
                  <c:v>6.7707</c:v>
                </c:pt>
                <c:pt idx="4">
                  <c:v>8.571</c:v>
                </c:pt>
                <c:pt idx="5">
                  <c:v>10.6342</c:v>
                </c:pt>
                <c:pt idx="6">
                  <c:v>11.5206</c:v>
                </c:pt>
                <c:pt idx="7">
                  <c:v>13.2223</c:v>
                </c:pt>
                <c:pt idx="8">
                  <c:v>14.4138</c:v>
                </c:pt>
                <c:pt idx="9">
                  <c:v>15.7898</c:v>
                </c:pt>
                <c:pt idx="10">
                  <c:v>16.5223</c:v>
                </c:pt>
                <c:pt idx="11">
                  <c:v>18.1806</c:v>
                </c:pt>
                <c:pt idx="12">
                  <c:v>20.3336</c:v>
                </c:pt>
              </c:numCache>
            </c:numRef>
          </c:xVal>
          <c:yVal>
            <c:numRef>
              <c:f>Sheet6!$B$2:$B$14</c:f>
              <c:numCache>
                <c:formatCode>General</c:formatCode>
                <c:ptCount val="13"/>
                <c:pt idx="0">
                  <c:v>1.5877</c:v>
                </c:pt>
                <c:pt idx="1">
                  <c:v>3.6392</c:v>
                </c:pt>
                <c:pt idx="2">
                  <c:v>4.6112</c:v>
                </c:pt>
                <c:pt idx="3">
                  <c:v>6.9072</c:v>
                </c:pt>
                <c:pt idx="4">
                  <c:v>8.6611</c:v>
                </c:pt>
                <c:pt idx="5">
                  <c:v>10.6032</c:v>
                </c:pt>
                <c:pt idx="6">
                  <c:v>11.5731</c:v>
                </c:pt>
                <c:pt idx="7">
                  <c:v>13.3712</c:v>
                </c:pt>
                <c:pt idx="8">
                  <c:v>14.3171</c:v>
                </c:pt>
                <c:pt idx="9">
                  <c:v>15.6192</c:v>
                </c:pt>
                <c:pt idx="10">
                  <c:v>16.6161</c:v>
                </c:pt>
                <c:pt idx="11">
                  <c:v>18.4532</c:v>
                </c:pt>
                <c:pt idx="12">
                  <c:v>20.2912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865877"/>
        <c:axId val="383211064"/>
      </c:scatterChart>
      <c:valAx>
        <c:axId val="8488658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211064"/>
        <c:crosses val="autoZero"/>
        <c:crossBetween val="midCat"/>
      </c:valAx>
      <c:valAx>
        <c:axId val="38321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86587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6530与标准板20-140w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Sheet6!$E$14:$E$31</c:f>
              <c:numCache>
                <c:formatCode>General</c:formatCode>
                <c:ptCount val="18"/>
                <c:pt idx="0">
                  <c:v>20.3336</c:v>
                </c:pt>
                <c:pt idx="1">
                  <c:v>21.2703</c:v>
                </c:pt>
                <c:pt idx="2">
                  <c:v>23.1564</c:v>
                </c:pt>
                <c:pt idx="3">
                  <c:v>25.1823</c:v>
                </c:pt>
                <c:pt idx="4">
                  <c:v>26.1883</c:v>
                </c:pt>
                <c:pt idx="5">
                  <c:v>27.9194</c:v>
                </c:pt>
                <c:pt idx="6">
                  <c:v>29.7986</c:v>
                </c:pt>
                <c:pt idx="7">
                  <c:v>32.6001</c:v>
                </c:pt>
                <c:pt idx="8">
                  <c:v>33.5017</c:v>
                </c:pt>
                <c:pt idx="9">
                  <c:v>35.7483</c:v>
                </c:pt>
                <c:pt idx="10">
                  <c:v>37.5792</c:v>
                </c:pt>
                <c:pt idx="11">
                  <c:v>34.9353</c:v>
                </c:pt>
                <c:pt idx="12">
                  <c:v>51.0692</c:v>
                </c:pt>
                <c:pt idx="13">
                  <c:v>60.719</c:v>
                </c:pt>
                <c:pt idx="14">
                  <c:v>70.3279</c:v>
                </c:pt>
                <c:pt idx="15">
                  <c:v>80.015</c:v>
                </c:pt>
                <c:pt idx="16">
                  <c:v>101.5946</c:v>
                </c:pt>
                <c:pt idx="17">
                  <c:v>130.3797</c:v>
                </c:pt>
              </c:numCache>
            </c:numRef>
          </c:xVal>
          <c:yVal>
            <c:numRef>
              <c:f>Sheet6!$B$14:$B$31</c:f>
              <c:numCache>
                <c:formatCode>General</c:formatCode>
                <c:ptCount val="18"/>
                <c:pt idx="0">
                  <c:v>20.2912</c:v>
                </c:pt>
                <c:pt idx="1">
                  <c:v>21.2752</c:v>
                </c:pt>
                <c:pt idx="2">
                  <c:v>23.0832</c:v>
                </c:pt>
                <c:pt idx="3">
                  <c:v>25.3561</c:v>
                </c:pt>
                <c:pt idx="4">
                  <c:v>26.3392</c:v>
                </c:pt>
                <c:pt idx="5">
                  <c:v>28.1172</c:v>
                </c:pt>
                <c:pt idx="6">
                  <c:v>30.0412</c:v>
                </c:pt>
                <c:pt idx="7">
                  <c:v>32.8302</c:v>
                </c:pt>
                <c:pt idx="8">
                  <c:v>33.7922</c:v>
                </c:pt>
                <c:pt idx="9">
                  <c:v>36.0692</c:v>
                </c:pt>
                <c:pt idx="10">
                  <c:v>37.8691</c:v>
                </c:pt>
                <c:pt idx="11">
                  <c:v>38.8432</c:v>
                </c:pt>
                <c:pt idx="12">
                  <c:v>51.4412</c:v>
                </c:pt>
                <c:pt idx="13">
                  <c:v>61.1712</c:v>
                </c:pt>
                <c:pt idx="14">
                  <c:v>70.9311</c:v>
                </c:pt>
                <c:pt idx="15">
                  <c:v>80.5811</c:v>
                </c:pt>
                <c:pt idx="16">
                  <c:v>102.3412</c:v>
                </c:pt>
                <c:pt idx="17">
                  <c:v>131.5012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45587"/>
        <c:axId val="599001827"/>
      </c:scatterChart>
      <c:valAx>
        <c:axId val="1165455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001827"/>
        <c:crosses val="autoZero"/>
        <c:crossBetween val="midCat"/>
      </c:valAx>
      <c:valAx>
        <c:axId val="5990018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5455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6530与标准板500-2000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Sheet6!$E$32:$E$35</c:f>
              <c:numCache>
                <c:formatCode>General</c:formatCode>
                <c:ptCount val="4"/>
                <c:pt idx="0">
                  <c:v>483.0279</c:v>
                </c:pt>
                <c:pt idx="1">
                  <c:v>960.4486</c:v>
                </c:pt>
                <c:pt idx="2">
                  <c:v>1431.3269</c:v>
                </c:pt>
                <c:pt idx="3">
                  <c:v>1900.2915</c:v>
                </c:pt>
              </c:numCache>
            </c:numRef>
          </c:xVal>
          <c:yVal>
            <c:numRef>
              <c:f>Sheet6!$B$32:$B$35</c:f>
              <c:numCache>
                <c:formatCode>General</c:formatCode>
                <c:ptCount val="4"/>
                <c:pt idx="0">
                  <c:v>487.6312</c:v>
                </c:pt>
                <c:pt idx="1">
                  <c:v>971.5212</c:v>
                </c:pt>
                <c:pt idx="2">
                  <c:v>1452.1412</c:v>
                </c:pt>
                <c:pt idx="3">
                  <c:v>1933.2778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4563873"/>
        <c:axId val="760735558"/>
      </c:scatterChart>
      <c:valAx>
        <c:axId val="5945638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735558"/>
        <c:crosses val="autoZero"/>
        <c:crossBetween val="midCat"/>
      </c:valAx>
      <c:valAx>
        <c:axId val="7607355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56387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第二组数据6530中与标准板各个负载电流点之间的误差曲图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Sheet6!$M$2:$M$35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Sheet6!$L$2:$L$35</c:f>
              <c:numCache>
                <c:formatCode>0.00_ </c:formatCode>
                <c:ptCount val="34"/>
                <c:pt idx="0">
                  <c:v>0.0447</c:v>
                </c:pt>
                <c:pt idx="1">
                  <c:v>0.0418</c:v>
                </c:pt>
                <c:pt idx="2">
                  <c:v>0.0428</c:v>
                </c:pt>
                <c:pt idx="3">
                  <c:v>0.0385</c:v>
                </c:pt>
                <c:pt idx="4">
                  <c:v>0.0403</c:v>
                </c:pt>
                <c:pt idx="5">
                  <c:v>0.0473</c:v>
                </c:pt>
                <c:pt idx="6">
                  <c:v>0.0387</c:v>
                </c:pt>
                <c:pt idx="7">
                  <c:v>0.0432</c:v>
                </c:pt>
                <c:pt idx="8">
                  <c:v>0.0452</c:v>
                </c:pt>
                <c:pt idx="9">
                  <c:v>0.0415</c:v>
                </c:pt>
                <c:pt idx="10">
                  <c:v>0.0426</c:v>
                </c:pt>
                <c:pt idx="11">
                  <c:v>0.0401</c:v>
                </c:pt>
                <c:pt idx="12">
                  <c:v>0.0452</c:v>
                </c:pt>
                <c:pt idx="13">
                  <c:v>0.0402</c:v>
                </c:pt>
                <c:pt idx="14">
                  <c:v>0.0471</c:v>
                </c:pt>
                <c:pt idx="15">
                  <c:v>0.0438</c:v>
                </c:pt>
                <c:pt idx="16">
                  <c:v>0.0374</c:v>
                </c:pt>
                <c:pt idx="17">
                  <c:v>0.0445</c:v>
                </c:pt>
                <c:pt idx="18">
                  <c:v>0.0429</c:v>
                </c:pt>
                <c:pt idx="19">
                  <c:v>0.0426</c:v>
                </c:pt>
                <c:pt idx="20">
                  <c:v>0.0365</c:v>
                </c:pt>
                <c:pt idx="21">
                  <c:v>0.0355</c:v>
                </c:pt>
                <c:pt idx="22">
                  <c:v>0.0435</c:v>
                </c:pt>
                <c:pt idx="23">
                  <c:v>0.0375</c:v>
                </c:pt>
                <c:pt idx="24">
                  <c:v>0.0396</c:v>
                </c:pt>
                <c:pt idx="25">
                  <c:v>0.0413</c:v>
                </c:pt>
                <c:pt idx="26">
                  <c:v>0.0343</c:v>
                </c:pt>
                <c:pt idx="27">
                  <c:v>0.0369</c:v>
                </c:pt>
                <c:pt idx="28">
                  <c:v>0.0326</c:v>
                </c:pt>
                <c:pt idx="29">
                  <c:v>0.0317999999999999</c:v>
                </c:pt>
                <c:pt idx="30">
                  <c:v>0.0217000000000001</c:v>
                </c:pt>
                <c:pt idx="31">
                  <c:v>-0.0141</c:v>
                </c:pt>
                <c:pt idx="32">
                  <c:v>-0.0333000000000006</c:v>
                </c:pt>
                <c:pt idx="33">
                  <c:v>-0.0359000000000016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8384975"/>
        <c:axId val="276246537"/>
      </c:lineChart>
      <c:catAx>
        <c:axId val="33838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6246537"/>
        <c:crosses val="autoZero"/>
        <c:auto val="1"/>
        <c:lblAlgn val="ctr"/>
        <c:lblOffset val="100"/>
        <c:noMultiLvlLbl val="0"/>
      </c:catAx>
      <c:valAx>
        <c:axId val="2762465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38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6530与标准板1-140w对应电流值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335277777777778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Sheet6!$G$2:$G$31</c:f>
              <c:numCache>
                <c:formatCode>General</c:formatCode>
                <c:ptCount val="30"/>
                <c:pt idx="0">
                  <c:v>0.0724</c:v>
                </c:pt>
                <c:pt idx="1">
                  <c:v>0.073</c:v>
                </c:pt>
                <c:pt idx="2">
                  <c:v>0.074</c:v>
                </c:pt>
                <c:pt idx="3">
                  <c:v>0.0797</c:v>
                </c:pt>
                <c:pt idx="4">
                  <c:v>0.0815</c:v>
                </c:pt>
                <c:pt idx="5">
                  <c:v>0.0885</c:v>
                </c:pt>
                <c:pt idx="6">
                  <c:v>0.0899</c:v>
                </c:pt>
                <c:pt idx="7">
                  <c:v>0.0944</c:v>
                </c:pt>
                <c:pt idx="8">
                  <c:v>0.0964</c:v>
                </c:pt>
                <c:pt idx="9">
                  <c:v>0.1027</c:v>
                </c:pt>
                <c:pt idx="10">
                  <c:v>0.1038</c:v>
                </c:pt>
                <c:pt idx="11">
                  <c:v>0.1113</c:v>
                </c:pt>
                <c:pt idx="12">
                  <c:v>0.1164</c:v>
                </c:pt>
                <c:pt idx="13">
                  <c:v>0.1213</c:v>
                </c:pt>
                <c:pt idx="14">
                  <c:v>0.1282</c:v>
                </c:pt>
                <c:pt idx="15">
                  <c:v>0.1349</c:v>
                </c:pt>
                <c:pt idx="16">
                  <c:v>0.1385</c:v>
                </c:pt>
                <c:pt idx="17">
                  <c:v>0.1456</c:v>
                </c:pt>
                <c:pt idx="18">
                  <c:v>0.1541</c:v>
                </c:pt>
                <c:pt idx="19">
                  <c:v>0.1638</c:v>
                </c:pt>
                <c:pt idx="20">
                  <c:v>0.1677</c:v>
                </c:pt>
                <c:pt idx="21">
                  <c:v>0.1767</c:v>
                </c:pt>
                <c:pt idx="22">
                  <c:v>0.1847</c:v>
                </c:pt>
                <c:pt idx="23">
                  <c:v>0.1887</c:v>
                </c:pt>
                <c:pt idx="24">
                  <c:v>0.2408</c:v>
                </c:pt>
                <c:pt idx="25">
                  <c:v>0.2825</c:v>
                </c:pt>
                <c:pt idx="26">
                  <c:v>0.3255</c:v>
                </c:pt>
                <c:pt idx="27">
                  <c:v>0.3681</c:v>
                </c:pt>
                <c:pt idx="28">
                  <c:v>0.4638</c:v>
                </c:pt>
                <c:pt idx="29">
                  <c:v>0.593</c:v>
                </c:pt>
              </c:numCache>
            </c:numRef>
          </c:xVal>
          <c:yVal>
            <c:numRef>
              <c:f>Sheet6!$D$2:$D$31</c:f>
              <c:numCache>
                <c:formatCode>General</c:formatCode>
                <c:ptCount val="30"/>
                <c:pt idx="0">
                  <c:v>0.0277</c:v>
                </c:pt>
                <c:pt idx="1">
                  <c:v>0.0312</c:v>
                </c:pt>
                <c:pt idx="2">
                  <c:v>0.0312</c:v>
                </c:pt>
                <c:pt idx="3">
                  <c:v>0.0412</c:v>
                </c:pt>
                <c:pt idx="4">
                  <c:v>0.0412</c:v>
                </c:pt>
                <c:pt idx="5">
                  <c:v>0.0412</c:v>
                </c:pt>
                <c:pt idx="6">
                  <c:v>0.0512</c:v>
                </c:pt>
                <c:pt idx="7">
                  <c:v>0.0512</c:v>
                </c:pt>
                <c:pt idx="8">
                  <c:v>0.0512</c:v>
                </c:pt>
                <c:pt idx="9">
                  <c:v>0.0612</c:v>
                </c:pt>
                <c:pt idx="10">
                  <c:v>0.0612</c:v>
                </c:pt>
                <c:pt idx="11">
                  <c:v>0.0712</c:v>
                </c:pt>
                <c:pt idx="12">
                  <c:v>0.0712</c:v>
                </c:pt>
                <c:pt idx="13">
                  <c:v>0.0811</c:v>
                </c:pt>
                <c:pt idx="14">
                  <c:v>0.0811</c:v>
                </c:pt>
                <c:pt idx="15">
                  <c:v>0.0911</c:v>
                </c:pt>
                <c:pt idx="16">
                  <c:v>0.1011</c:v>
                </c:pt>
                <c:pt idx="17">
                  <c:v>0.1011</c:v>
                </c:pt>
                <c:pt idx="18">
                  <c:v>0.1112</c:v>
                </c:pt>
                <c:pt idx="19">
                  <c:v>0.1212</c:v>
                </c:pt>
                <c:pt idx="20">
                  <c:v>0.1312</c:v>
                </c:pt>
                <c:pt idx="21">
                  <c:v>0.1412</c:v>
                </c:pt>
                <c:pt idx="22">
                  <c:v>0.1412</c:v>
                </c:pt>
                <c:pt idx="23">
                  <c:v>0.1512</c:v>
                </c:pt>
                <c:pt idx="24">
                  <c:v>0.2012</c:v>
                </c:pt>
                <c:pt idx="25">
                  <c:v>0.2412</c:v>
                </c:pt>
                <c:pt idx="26">
                  <c:v>0.2912</c:v>
                </c:pt>
                <c:pt idx="27">
                  <c:v>0.3312</c:v>
                </c:pt>
                <c:pt idx="28">
                  <c:v>0.4312</c:v>
                </c:pt>
                <c:pt idx="29">
                  <c:v>0.5612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22193"/>
        <c:axId val="654773765"/>
      </c:scatterChart>
      <c:valAx>
        <c:axId val="5976221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773765"/>
        <c:crosses val="autoZero"/>
        <c:crossBetween val="midCat"/>
      </c:valAx>
      <c:valAx>
        <c:axId val="6547737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62219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6530与标准板500-2000w对应电流值</a:t>
            </a:r>
          </a:p>
        </c:rich>
      </c:tx>
      <c:layout>
        <c:manualLayout>
          <c:xMode val="edge"/>
          <c:yMode val="edge"/>
          <c:x val="0.326944444444444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Sheet6!$G$32:$G$35</c:f>
              <c:numCache>
                <c:formatCode>General</c:formatCode>
                <c:ptCount val="4"/>
                <c:pt idx="0">
                  <c:v>2.1927</c:v>
                </c:pt>
                <c:pt idx="1">
                  <c:v>4.3671</c:v>
                </c:pt>
                <c:pt idx="2">
                  <c:v>6.5279</c:v>
                </c:pt>
                <c:pt idx="3">
                  <c:v>8.7153</c:v>
                </c:pt>
              </c:numCache>
            </c:numRef>
          </c:xVal>
          <c:yVal>
            <c:numRef>
              <c:f>Sheet6!$D$32:$D$35</c:f>
              <c:numCache>
                <c:formatCode>General</c:formatCode>
                <c:ptCount val="4"/>
                <c:pt idx="0">
                  <c:v>2.171</c:v>
                </c:pt>
                <c:pt idx="1">
                  <c:v>4.3812</c:v>
                </c:pt>
                <c:pt idx="2">
                  <c:v>6.5612</c:v>
                </c:pt>
                <c:pt idx="3">
                  <c:v>8.7512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28759"/>
        <c:axId val="374851813"/>
      </c:scatterChart>
      <c:valAx>
        <c:axId val="185528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851813"/>
        <c:crosses val="autoZero"/>
        <c:crossBetween val="midCat"/>
      </c:valAx>
      <c:valAx>
        <c:axId val="3748518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528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6530与标准板1-140w对应电流值</a:t>
            </a:r>
          </a:p>
        </c:rich>
      </c:tx>
      <c:layout>
        <c:manualLayout>
          <c:xMode val="edge"/>
          <c:yMode val="edge"/>
          <c:x val="0.227924273157539"/>
          <c:y val="0.02621068397403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Sheet1!$G$74:$G$102</c:f>
              <c:numCache>
                <c:formatCode>General</c:formatCode>
                <c:ptCount val="29"/>
                <c:pt idx="0">
                  <c:v>0.0738</c:v>
                </c:pt>
                <c:pt idx="1">
                  <c:v>0.0737</c:v>
                </c:pt>
                <c:pt idx="2">
                  <c:v>0.0747</c:v>
                </c:pt>
                <c:pt idx="3">
                  <c:v>0.0764</c:v>
                </c:pt>
                <c:pt idx="4">
                  <c:v>0.0755</c:v>
                </c:pt>
                <c:pt idx="5">
                  <c:v>0.084</c:v>
                </c:pt>
                <c:pt idx="6">
                  <c:v>0.0907</c:v>
                </c:pt>
                <c:pt idx="7">
                  <c:v>0.0927</c:v>
                </c:pt>
                <c:pt idx="8">
                  <c:v>0.0976</c:v>
                </c:pt>
                <c:pt idx="9">
                  <c:v>0.0994</c:v>
                </c:pt>
                <c:pt idx="10">
                  <c:v>0.1028</c:v>
                </c:pt>
                <c:pt idx="11">
                  <c:v>0.1088</c:v>
                </c:pt>
                <c:pt idx="12">
                  <c:v>0.1155</c:v>
                </c:pt>
                <c:pt idx="13">
                  <c:v>0.1187</c:v>
                </c:pt>
                <c:pt idx="14">
                  <c:v>0.1245</c:v>
                </c:pt>
                <c:pt idx="15">
                  <c:v>0.1344</c:v>
                </c:pt>
                <c:pt idx="16">
                  <c:v>0.1386</c:v>
                </c:pt>
                <c:pt idx="17">
                  <c:v>0.1455</c:v>
                </c:pt>
                <c:pt idx="18">
                  <c:v>0.1521</c:v>
                </c:pt>
                <c:pt idx="19">
                  <c:v>0.1646</c:v>
                </c:pt>
                <c:pt idx="20">
                  <c:v>0.1678</c:v>
                </c:pt>
                <c:pt idx="21">
                  <c:v>0.1772</c:v>
                </c:pt>
                <c:pt idx="22">
                  <c:v>0.1848</c:v>
                </c:pt>
                <c:pt idx="23">
                  <c:v>0.2842</c:v>
                </c:pt>
                <c:pt idx="24">
                  <c:v>0.3271</c:v>
                </c:pt>
                <c:pt idx="25">
                  <c:v>0.3702</c:v>
                </c:pt>
                <c:pt idx="26">
                  <c:v>0.4648</c:v>
                </c:pt>
                <c:pt idx="27">
                  <c:v>0.5951</c:v>
                </c:pt>
                <c:pt idx="28">
                  <c:v>0.6341</c:v>
                </c:pt>
              </c:numCache>
            </c:numRef>
          </c:xVal>
          <c:yVal>
            <c:numRef>
              <c:f>Sheet1!$D$74:$D$102</c:f>
              <c:numCache>
                <c:formatCode>General</c:formatCode>
                <c:ptCount val="29"/>
                <c:pt idx="0">
                  <c:v>0.0312</c:v>
                </c:pt>
                <c:pt idx="1">
                  <c:v>0.0312</c:v>
                </c:pt>
                <c:pt idx="2">
                  <c:v>0.0312</c:v>
                </c:pt>
                <c:pt idx="3">
                  <c:v>0.0412</c:v>
                </c:pt>
                <c:pt idx="4">
                  <c:v>0.0412</c:v>
                </c:pt>
                <c:pt idx="5">
                  <c:v>0.0412</c:v>
                </c:pt>
                <c:pt idx="6">
                  <c:v>0.0512</c:v>
                </c:pt>
                <c:pt idx="7">
                  <c:v>0.0512</c:v>
                </c:pt>
                <c:pt idx="8">
                  <c:v>0.0512</c:v>
                </c:pt>
                <c:pt idx="9">
                  <c:v>0.0612</c:v>
                </c:pt>
                <c:pt idx="10">
                  <c:v>0.0612</c:v>
                </c:pt>
                <c:pt idx="11">
                  <c:v>0.0712</c:v>
                </c:pt>
                <c:pt idx="12">
                  <c:v>0.0712</c:v>
                </c:pt>
                <c:pt idx="13">
                  <c:v>0.0811</c:v>
                </c:pt>
                <c:pt idx="14">
                  <c:v>0.0811</c:v>
                </c:pt>
                <c:pt idx="15">
                  <c:v>0.0911</c:v>
                </c:pt>
                <c:pt idx="16">
                  <c:v>0.1011</c:v>
                </c:pt>
                <c:pt idx="17">
                  <c:v>0.1011</c:v>
                </c:pt>
                <c:pt idx="18">
                  <c:v>0.1112</c:v>
                </c:pt>
                <c:pt idx="19">
                  <c:v>0.1212</c:v>
                </c:pt>
                <c:pt idx="20">
                  <c:v>0.1312</c:v>
                </c:pt>
                <c:pt idx="21">
                  <c:v>0.1312</c:v>
                </c:pt>
                <c:pt idx="22">
                  <c:v>0.1412</c:v>
                </c:pt>
                <c:pt idx="23">
                  <c:v>0.2412</c:v>
                </c:pt>
                <c:pt idx="24">
                  <c:v>0.2912</c:v>
                </c:pt>
                <c:pt idx="25">
                  <c:v>0.3312</c:v>
                </c:pt>
                <c:pt idx="26">
                  <c:v>0.4312</c:v>
                </c:pt>
                <c:pt idx="27">
                  <c:v>0.5612</c:v>
                </c:pt>
                <c:pt idx="28">
                  <c:v>0.6011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96253"/>
        <c:axId val="590648149"/>
      </c:scatterChart>
      <c:valAx>
        <c:axId val="755962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648149"/>
        <c:crosses val="autoZero"/>
        <c:crossBetween val="midCat"/>
      </c:valAx>
      <c:valAx>
        <c:axId val="5906481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9625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第二组数据6530中与标准板各个负载电流点之间的误差曲图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Sheet6!$M$2:$M$35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Sheet6!$J$74:$J$105</c:f>
              <c:numCache>
                <c:formatCode>0.00%</c:formatCode>
                <c:ptCount val="32"/>
                <c:pt idx="0">
                  <c:v>-0.00322007550521863</c:v>
                </c:pt>
                <c:pt idx="1">
                  <c:v>-0.118579476416657</c:v>
                </c:pt>
                <c:pt idx="2">
                  <c:v>0.0615827125894239</c:v>
                </c:pt>
                <c:pt idx="3">
                  <c:v>0.00229744663525848</c:v>
                </c:pt>
                <c:pt idx="4">
                  <c:v>0.00134820584913915</c:v>
                </c:pt>
                <c:pt idx="5">
                  <c:v>-0.0262269343901032</c:v>
                </c:pt>
                <c:pt idx="6">
                  <c:v>0.012908144259341</c:v>
                </c:pt>
                <c:pt idx="7">
                  <c:v>0.0106341551088879</c:v>
                </c:pt>
                <c:pt idx="8">
                  <c:v>0.0067108464055029</c:v>
                </c:pt>
                <c:pt idx="9">
                  <c:v>-0.0107477352986335</c:v>
                </c:pt>
                <c:pt idx="10">
                  <c:v>-0.0129722952282209</c:v>
                </c:pt>
                <c:pt idx="11">
                  <c:v>-0.00346845282035696</c:v>
                </c:pt>
                <c:pt idx="12">
                  <c:v>-0.0035147827627965</c:v>
                </c:pt>
                <c:pt idx="13">
                  <c:v>-0.00204521091531424</c:v>
                </c:pt>
                <c:pt idx="14">
                  <c:v>-0.00187728699512695</c:v>
                </c:pt>
                <c:pt idx="15">
                  <c:v>-0.00409858699339648</c:v>
                </c:pt>
                <c:pt idx="16">
                  <c:v>-0.00574074637306487</c:v>
                </c:pt>
                <c:pt idx="17">
                  <c:v>-0.00413628416698656</c:v>
                </c:pt>
                <c:pt idx="18">
                  <c:v>-0.00659317224588445</c:v>
                </c:pt>
                <c:pt idx="19">
                  <c:v>-0.00342625370368315</c:v>
                </c:pt>
                <c:pt idx="20">
                  <c:v>-0.00835111101723551</c:v>
                </c:pt>
                <c:pt idx="21">
                  <c:v>-0.0049375148099689</c:v>
                </c:pt>
                <c:pt idx="22">
                  <c:v>-0.00582283258529491</c:v>
                </c:pt>
                <c:pt idx="23">
                  <c:v>-0.00631755960949568</c:v>
                </c:pt>
                <c:pt idx="24">
                  <c:v>-0.00845803146229709</c:v>
                </c:pt>
                <c:pt idx="25">
                  <c:v>-0.00770221893417666</c:v>
                </c:pt>
                <c:pt idx="26">
                  <c:v>-0.00766898746300865</c:v>
                </c:pt>
                <c:pt idx="27">
                  <c:v>-0.00760339984723213</c:v>
                </c:pt>
                <c:pt idx="28">
                  <c:v>-0.00875579741411126</c:v>
                </c:pt>
                <c:pt idx="29">
                  <c:v>-0.0117047018003314</c:v>
                </c:pt>
                <c:pt idx="30">
                  <c:v>-0.0145860289172079</c:v>
                </c:pt>
                <c:pt idx="31">
                  <c:v>-0.0170599718249214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168240"/>
        <c:axId val="654212317"/>
      </c:lineChart>
      <c:catAx>
        <c:axId val="25916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212317"/>
        <c:crosses val="autoZero"/>
        <c:auto val="1"/>
        <c:lblAlgn val="ctr"/>
        <c:lblOffset val="100"/>
        <c:noMultiLvlLbl val="0"/>
      </c:catAx>
      <c:valAx>
        <c:axId val="654212317"/>
        <c:scaling>
          <c:orientation val="minMax"/>
          <c:max val="0.15"/>
          <c:min val="-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16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6530与标准板1-20w</a:t>
            </a:r>
            <a:endParaRPr lang="en-US" altLang="zh-CN"/>
          </a:p>
        </c:rich>
      </c:tx>
      <c:layout>
        <c:manualLayout>
          <c:xMode val="edge"/>
          <c:yMode val="edge"/>
          <c:x val="0.322777777777778"/>
          <c:y val="0.04513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Sheet6!$E$74:$E$85</c:f>
              <c:numCache>
                <c:formatCode>General</c:formatCode>
                <c:ptCount val="12"/>
                <c:pt idx="0">
                  <c:v>1.7954</c:v>
                </c:pt>
                <c:pt idx="1">
                  <c:v>3.1918</c:v>
                </c:pt>
                <c:pt idx="2">
                  <c:v>4.3182</c:v>
                </c:pt>
                <c:pt idx="3">
                  <c:v>6.893</c:v>
                </c:pt>
                <c:pt idx="4">
                  <c:v>8.6899</c:v>
                </c:pt>
                <c:pt idx="5">
                  <c:v>10.2958</c:v>
                </c:pt>
                <c:pt idx="6">
                  <c:v>11.6921</c:v>
                </c:pt>
                <c:pt idx="7">
                  <c:v>13.4952</c:v>
                </c:pt>
                <c:pt idx="8">
                  <c:v>14.4012</c:v>
                </c:pt>
                <c:pt idx="9">
                  <c:v>15.4632</c:v>
                </c:pt>
                <c:pt idx="10">
                  <c:v>16.374</c:v>
                </c:pt>
                <c:pt idx="11">
                  <c:v>18.3593</c:v>
                </c:pt>
              </c:numCache>
            </c:numRef>
          </c:xVal>
          <c:yVal>
            <c:numRef>
              <c:f>Sheet6!$B$74:$B$85</c:f>
              <c:numCache>
                <c:formatCode>General</c:formatCode>
                <c:ptCount val="12"/>
                <c:pt idx="0">
                  <c:v>1.8012</c:v>
                </c:pt>
                <c:pt idx="1">
                  <c:v>3.6212</c:v>
                </c:pt>
                <c:pt idx="2">
                  <c:v>4.0677</c:v>
                </c:pt>
                <c:pt idx="3">
                  <c:v>6.8772</c:v>
                </c:pt>
                <c:pt idx="4">
                  <c:v>8.6782</c:v>
                </c:pt>
                <c:pt idx="5">
                  <c:v>10.5731</c:v>
                </c:pt>
                <c:pt idx="6">
                  <c:v>11.5431</c:v>
                </c:pt>
                <c:pt idx="7">
                  <c:v>13.3532</c:v>
                </c:pt>
                <c:pt idx="8">
                  <c:v>14.3052</c:v>
                </c:pt>
                <c:pt idx="9">
                  <c:v>15.6312</c:v>
                </c:pt>
                <c:pt idx="10">
                  <c:v>16.5892</c:v>
                </c:pt>
                <c:pt idx="11">
                  <c:v>18.4232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19405"/>
        <c:axId val="968177004"/>
      </c:scatterChart>
      <c:valAx>
        <c:axId val="6119194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177004"/>
        <c:crosses val="autoZero"/>
        <c:crossBetween val="midCat"/>
      </c:valAx>
      <c:valAx>
        <c:axId val="9681770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191940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6530与标准板20-140w</a:t>
            </a:r>
            <a:endParaRPr lang="en-US" altLang="zh-CN"/>
          </a:p>
        </c:rich>
      </c:tx>
      <c:layout>
        <c:manualLayout>
          <c:xMode val="edge"/>
          <c:yMode val="edge"/>
          <c:x val="0.289166666666667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Sheet6!$E$86:$E$101</c:f>
              <c:numCache>
                <c:formatCode>General</c:formatCode>
                <c:ptCount val="16"/>
                <c:pt idx="0">
                  <c:v>20.2428</c:v>
                </c:pt>
                <c:pt idx="1">
                  <c:v>21.2257</c:v>
                </c:pt>
                <c:pt idx="2">
                  <c:v>23.0219</c:v>
                </c:pt>
                <c:pt idx="3">
                  <c:v>25.2463</c:v>
                </c:pt>
                <c:pt idx="4">
                  <c:v>26.1522</c:v>
                </c:pt>
                <c:pt idx="5">
                  <c:v>28.0248</c:v>
                </c:pt>
                <c:pt idx="6">
                  <c:v>33.5396</c:v>
                </c:pt>
                <c:pt idx="7">
                  <c:v>35.9217</c:v>
                </c:pt>
                <c:pt idx="8">
                  <c:v>37.5589</c:v>
                </c:pt>
                <c:pt idx="9">
                  <c:v>38.6335</c:v>
                </c:pt>
                <c:pt idx="10">
                  <c:v>51.1018</c:v>
                </c:pt>
                <c:pt idx="11">
                  <c:v>60.745</c:v>
                </c:pt>
                <c:pt idx="12">
                  <c:v>70.2916</c:v>
                </c:pt>
                <c:pt idx="13">
                  <c:v>79.9407</c:v>
                </c:pt>
                <c:pt idx="14">
                  <c:v>101.5365</c:v>
                </c:pt>
                <c:pt idx="15">
                  <c:v>130.4418</c:v>
                </c:pt>
              </c:numCache>
            </c:numRef>
          </c:xVal>
          <c:yVal>
            <c:numRef>
              <c:f>Sheet6!$B$86:$B$101</c:f>
              <c:numCache>
                <c:formatCode>General</c:formatCode>
                <c:ptCount val="16"/>
                <c:pt idx="0">
                  <c:v>20.3142</c:v>
                </c:pt>
                <c:pt idx="1">
                  <c:v>21.2692</c:v>
                </c:pt>
                <c:pt idx="2">
                  <c:v>23.0652</c:v>
                </c:pt>
                <c:pt idx="3">
                  <c:v>25.3502</c:v>
                </c:pt>
                <c:pt idx="4">
                  <c:v>26.3032</c:v>
                </c:pt>
                <c:pt idx="5">
                  <c:v>28.1412</c:v>
                </c:pt>
                <c:pt idx="6">
                  <c:v>33.7622</c:v>
                </c:pt>
                <c:pt idx="7">
                  <c:v>36.0452</c:v>
                </c:pt>
                <c:pt idx="8">
                  <c:v>37.8752</c:v>
                </c:pt>
                <c:pt idx="9">
                  <c:v>38.8252</c:v>
                </c:pt>
                <c:pt idx="10">
                  <c:v>51.4011</c:v>
                </c:pt>
                <c:pt idx="11">
                  <c:v>61.1312</c:v>
                </c:pt>
                <c:pt idx="12">
                  <c:v>70.8912</c:v>
                </c:pt>
                <c:pt idx="13">
                  <c:v>80.5612</c:v>
                </c:pt>
                <c:pt idx="14">
                  <c:v>102.3212</c:v>
                </c:pt>
                <c:pt idx="15">
                  <c:v>131.4412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46758"/>
        <c:axId val="487346403"/>
      </c:scatterChart>
      <c:valAx>
        <c:axId val="3498467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346403"/>
        <c:crosses val="autoZero"/>
        <c:crossBetween val="midCat"/>
      </c:valAx>
      <c:valAx>
        <c:axId val="4873464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984675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6530与标准板500-2000w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Sheet6!$E$102:$E$105</c:f>
              <c:numCache>
                <c:formatCode>General</c:formatCode>
                <c:ptCount val="4"/>
                <c:pt idx="0">
                  <c:v>483.3616</c:v>
                </c:pt>
                <c:pt idx="1">
                  <c:v>960.0345</c:v>
                </c:pt>
                <c:pt idx="2">
                  <c:v>1430.658</c:v>
                </c:pt>
                <c:pt idx="3">
                  <c:v>1900.2175</c:v>
                </c:pt>
              </c:numCache>
            </c:numRef>
          </c:xVal>
          <c:yVal>
            <c:numRef>
              <c:f>Sheet6!$B$102:$B$105</c:f>
              <c:numCache>
                <c:formatCode>General</c:formatCode>
                <c:ptCount val="4"/>
                <c:pt idx="0">
                  <c:v>487.6312</c:v>
                </c:pt>
                <c:pt idx="1">
                  <c:v>971.4045</c:v>
                </c:pt>
                <c:pt idx="2">
                  <c:v>1451.8345</c:v>
                </c:pt>
                <c:pt idx="3">
                  <c:v>1933.1978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8875"/>
        <c:axId val="545532048"/>
      </c:scatterChart>
      <c:valAx>
        <c:axId val="1054188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532048"/>
        <c:crosses val="autoZero"/>
        <c:crossBetween val="midCat"/>
      </c:valAx>
      <c:valAx>
        <c:axId val="5455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4188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第二组数据6530中与标准板各个负载电流点之间的误差曲图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0858216970998926"/>
          <c:y val="0.026515151515151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Sheet6!$M$2:$M$35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Sheet6!$L$74:$L$105</c:f>
              <c:numCache>
                <c:formatCode>0.00_ </c:formatCode>
                <c:ptCount val="32"/>
                <c:pt idx="0">
                  <c:v>0.0428</c:v>
                </c:pt>
                <c:pt idx="1">
                  <c:v>0.0427</c:v>
                </c:pt>
                <c:pt idx="2">
                  <c:v>0.0456</c:v>
                </c:pt>
                <c:pt idx="3">
                  <c:v>0.0385</c:v>
                </c:pt>
                <c:pt idx="4">
                  <c:v>0.0398</c:v>
                </c:pt>
                <c:pt idx="5">
                  <c:v>0.0449</c:v>
                </c:pt>
                <c:pt idx="6">
                  <c:v>0.0396</c:v>
                </c:pt>
                <c:pt idx="7">
                  <c:v>0.0439</c:v>
                </c:pt>
                <c:pt idx="8">
                  <c:v>0.0455</c:v>
                </c:pt>
                <c:pt idx="9">
                  <c:v>0.04</c:v>
                </c:pt>
                <c:pt idx="10">
                  <c:v>0.0431</c:v>
                </c:pt>
                <c:pt idx="11">
                  <c:v>0.0385</c:v>
                </c:pt>
                <c:pt idx="12">
                  <c:v>0.0446</c:v>
                </c:pt>
                <c:pt idx="13">
                  <c:v>0.0378</c:v>
                </c:pt>
                <c:pt idx="14">
                  <c:v>0.045</c:v>
                </c:pt>
                <c:pt idx="15">
                  <c:v>0.044</c:v>
                </c:pt>
                <c:pt idx="16">
                  <c:v>0.0375</c:v>
                </c:pt>
                <c:pt idx="17">
                  <c:v>0.044</c:v>
                </c:pt>
                <c:pt idx="18">
                  <c:v>0.0383</c:v>
                </c:pt>
                <c:pt idx="19">
                  <c:v>0.0361</c:v>
                </c:pt>
                <c:pt idx="20">
                  <c:v>0.0443</c:v>
                </c:pt>
                <c:pt idx="21">
                  <c:v>0.0382</c:v>
                </c:pt>
                <c:pt idx="22">
                  <c:v>0.0393</c:v>
                </c:pt>
                <c:pt idx="23">
                  <c:v>0.041</c:v>
                </c:pt>
                <c:pt idx="24">
                  <c:v>0.034</c:v>
                </c:pt>
                <c:pt idx="25">
                  <c:v>0.0365</c:v>
                </c:pt>
                <c:pt idx="26">
                  <c:v>0.0332</c:v>
                </c:pt>
                <c:pt idx="27">
                  <c:v>0.0323</c:v>
                </c:pt>
                <c:pt idx="28">
                  <c:v>0.0220000000000002</c:v>
                </c:pt>
                <c:pt idx="29">
                  <c:v>-0.0127999999999995</c:v>
                </c:pt>
                <c:pt idx="30">
                  <c:v>-0.0331000000000001</c:v>
                </c:pt>
                <c:pt idx="31">
                  <c:v>-0.0605000000000011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7302290"/>
        <c:axId val="546703178"/>
      </c:lineChart>
      <c:catAx>
        <c:axId val="7873022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703178"/>
        <c:crosses val="autoZero"/>
        <c:auto val="1"/>
        <c:lblAlgn val="ctr"/>
        <c:lblOffset val="100"/>
        <c:noMultiLvlLbl val="0"/>
      </c:catAx>
      <c:valAx>
        <c:axId val="5467031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3022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1-140w对应电流值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Sheet6!$G$74:$G$101</c:f>
              <c:numCache>
                <c:formatCode>General</c:formatCode>
                <c:ptCount val="28"/>
                <c:pt idx="0">
                  <c:v>0.074</c:v>
                </c:pt>
                <c:pt idx="1">
                  <c:v>0.0739</c:v>
                </c:pt>
                <c:pt idx="2">
                  <c:v>0.0733</c:v>
                </c:pt>
                <c:pt idx="3">
                  <c:v>0.0797</c:v>
                </c:pt>
                <c:pt idx="4">
                  <c:v>0.081</c:v>
                </c:pt>
                <c:pt idx="5">
                  <c:v>0.0861</c:v>
                </c:pt>
                <c:pt idx="6">
                  <c:v>0.0908</c:v>
                </c:pt>
                <c:pt idx="7">
                  <c:v>0.0951</c:v>
                </c:pt>
                <c:pt idx="8">
                  <c:v>0.0967</c:v>
                </c:pt>
                <c:pt idx="9">
                  <c:v>0.1012</c:v>
                </c:pt>
                <c:pt idx="10">
                  <c:v>0.1043</c:v>
                </c:pt>
                <c:pt idx="11">
                  <c:v>0.1097</c:v>
                </c:pt>
                <c:pt idx="12">
                  <c:v>0.1158</c:v>
                </c:pt>
                <c:pt idx="13">
                  <c:v>0.1189</c:v>
                </c:pt>
                <c:pt idx="14">
                  <c:v>0.1261</c:v>
                </c:pt>
                <c:pt idx="15">
                  <c:v>0.1351</c:v>
                </c:pt>
                <c:pt idx="16">
                  <c:v>0.1386</c:v>
                </c:pt>
                <c:pt idx="17">
                  <c:v>0.1451</c:v>
                </c:pt>
                <c:pt idx="18">
                  <c:v>0.1695</c:v>
                </c:pt>
                <c:pt idx="19">
                  <c:v>0.1773</c:v>
                </c:pt>
                <c:pt idx="20">
                  <c:v>0.1855</c:v>
                </c:pt>
                <c:pt idx="21">
                  <c:v>0.1894</c:v>
                </c:pt>
                <c:pt idx="22">
                  <c:v>0.2405</c:v>
                </c:pt>
                <c:pt idx="23">
                  <c:v>0.2822</c:v>
                </c:pt>
                <c:pt idx="24">
                  <c:v>0.3252</c:v>
                </c:pt>
                <c:pt idx="25">
                  <c:v>0.3677</c:v>
                </c:pt>
                <c:pt idx="26">
                  <c:v>0.4644</c:v>
                </c:pt>
                <c:pt idx="27">
                  <c:v>0.5935</c:v>
                </c:pt>
              </c:numCache>
            </c:numRef>
          </c:xVal>
          <c:yVal>
            <c:numRef>
              <c:f>Sheet6!$D$74:$D$101</c:f>
              <c:numCache>
                <c:formatCode>General</c:formatCode>
                <c:ptCount val="28"/>
                <c:pt idx="0">
                  <c:v>0.0312</c:v>
                </c:pt>
                <c:pt idx="1">
                  <c:v>0.0312</c:v>
                </c:pt>
                <c:pt idx="2">
                  <c:v>0.0277</c:v>
                </c:pt>
                <c:pt idx="3">
                  <c:v>0.0412</c:v>
                </c:pt>
                <c:pt idx="4">
                  <c:v>0.0412</c:v>
                </c:pt>
                <c:pt idx="5">
                  <c:v>0.0412</c:v>
                </c:pt>
                <c:pt idx="6">
                  <c:v>0.0512</c:v>
                </c:pt>
                <c:pt idx="7">
                  <c:v>0.0512</c:v>
                </c:pt>
                <c:pt idx="8">
                  <c:v>0.0512</c:v>
                </c:pt>
                <c:pt idx="9">
                  <c:v>0.0612</c:v>
                </c:pt>
                <c:pt idx="10">
                  <c:v>0.0612</c:v>
                </c:pt>
                <c:pt idx="11">
                  <c:v>0.0712</c:v>
                </c:pt>
                <c:pt idx="12">
                  <c:v>0.0712</c:v>
                </c:pt>
                <c:pt idx="13">
                  <c:v>0.0811</c:v>
                </c:pt>
                <c:pt idx="14">
                  <c:v>0.0811</c:v>
                </c:pt>
                <c:pt idx="15">
                  <c:v>0.0911</c:v>
                </c:pt>
                <c:pt idx="16">
                  <c:v>0.1011</c:v>
                </c:pt>
                <c:pt idx="17">
                  <c:v>0.1011</c:v>
                </c:pt>
                <c:pt idx="18">
                  <c:v>0.1312</c:v>
                </c:pt>
                <c:pt idx="19">
                  <c:v>0.1412</c:v>
                </c:pt>
                <c:pt idx="20">
                  <c:v>0.1412</c:v>
                </c:pt>
                <c:pt idx="21">
                  <c:v>0.1512</c:v>
                </c:pt>
                <c:pt idx="22">
                  <c:v>0.2012</c:v>
                </c:pt>
                <c:pt idx="23">
                  <c:v>0.2412</c:v>
                </c:pt>
                <c:pt idx="24">
                  <c:v>0.2912</c:v>
                </c:pt>
                <c:pt idx="25">
                  <c:v>0.3312</c:v>
                </c:pt>
                <c:pt idx="26">
                  <c:v>0.4312</c:v>
                </c:pt>
                <c:pt idx="27">
                  <c:v>0.5612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58422"/>
        <c:axId val="179812991"/>
      </c:scatterChart>
      <c:valAx>
        <c:axId val="3177584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812991"/>
        <c:crosses val="autoZero"/>
        <c:crossBetween val="midCat"/>
      </c:valAx>
      <c:valAx>
        <c:axId val="1798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7584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500-2000w对应电流值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Sheet6!$G$102:$G$105</c:f>
              <c:numCache>
                <c:formatCode>General</c:formatCode>
                <c:ptCount val="4"/>
                <c:pt idx="0">
                  <c:v>2.193</c:v>
                </c:pt>
                <c:pt idx="1">
                  <c:v>4.365</c:v>
                </c:pt>
                <c:pt idx="2">
                  <c:v>6.5281</c:v>
                </c:pt>
                <c:pt idx="3">
                  <c:v>8.6907</c:v>
                </c:pt>
              </c:numCache>
            </c:numRef>
          </c:xVal>
          <c:yVal>
            <c:numRef>
              <c:f>Sheet6!$B$102:$B$105</c:f>
              <c:numCache>
                <c:formatCode>General</c:formatCode>
                <c:ptCount val="4"/>
                <c:pt idx="0">
                  <c:v>487.6312</c:v>
                </c:pt>
                <c:pt idx="1">
                  <c:v>971.4045</c:v>
                </c:pt>
                <c:pt idx="2">
                  <c:v>1451.8345</c:v>
                </c:pt>
                <c:pt idx="3">
                  <c:v>1933.1978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486484"/>
        <c:axId val="799249608"/>
      </c:scatterChart>
      <c:valAx>
        <c:axId val="9524864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249608"/>
        <c:crosses val="autoZero"/>
        <c:crossBetween val="midCat"/>
      </c:valAx>
      <c:valAx>
        <c:axId val="79924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4864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第三组数据6530中与标准板各个负载电流点之间的误差曲图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Sheet6!$M$2:$M$35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Sheet6!$J$142:$J$176</c:f>
              <c:numCache>
                <c:formatCode>0.00%</c:formatCode>
                <c:ptCount val="35"/>
                <c:pt idx="0">
                  <c:v>-0.00677188575173391</c:v>
                </c:pt>
                <c:pt idx="1">
                  <c:v>-0.0204138083646825</c:v>
                </c:pt>
                <c:pt idx="2">
                  <c:v>-0.034961372266597</c:v>
                </c:pt>
                <c:pt idx="3">
                  <c:v>-0.0246527727066934</c:v>
                </c:pt>
                <c:pt idx="4">
                  <c:v>0.014459998616268</c:v>
                </c:pt>
                <c:pt idx="5">
                  <c:v>0.0122575214459335</c:v>
                </c:pt>
                <c:pt idx="6">
                  <c:v>0.00133481260617824</c:v>
                </c:pt>
                <c:pt idx="7">
                  <c:v>-0.00028496010558522</c:v>
                </c:pt>
                <c:pt idx="8">
                  <c:v>-0.00917219377046428</c:v>
                </c:pt>
                <c:pt idx="9">
                  <c:v>-0.0167613127669915</c:v>
                </c:pt>
                <c:pt idx="10">
                  <c:v>-0.0158143232240502</c:v>
                </c:pt>
                <c:pt idx="11">
                  <c:v>0.00560893951910958</c:v>
                </c:pt>
                <c:pt idx="12">
                  <c:v>0.00173474215423433</c:v>
                </c:pt>
                <c:pt idx="13">
                  <c:v>0.000103378114853179</c:v>
                </c:pt>
                <c:pt idx="14">
                  <c:v>-0.00640525256730504</c:v>
                </c:pt>
                <c:pt idx="15">
                  <c:v>-0.00749353189878215</c:v>
                </c:pt>
                <c:pt idx="16">
                  <c:v>-0.00196330108000548</c:v>
                </c:pt>
                <c:pt idx="17">
                  <c:v>-0.00117340843147299</c:v>
                </c:pt>
                <c:pt idx="18">
                  <c:v>-0.00248899610490436</c:v>
                </c:pt>
                <c:pt idx="19">
                  <c:v>-0.00857459870390337</c:v>
                </c:pt>
                <c:pt idx="20">
                  <c:v>-0.00605410784842219</c:v>
                </c:pt>
                <c:pt idx="21">
                  <c:v>-0.00450065484250479</c:v>
                </c:pt>
                <c:pt idx="22">
                  <c:v>-0.0072603477783178</c:v>
                </c:pt>
                <c:pt idx="23">
                  <c:v>-0.00602958902980551</c:v>
                </c:pt>
                <c:pt idx="24">
                  <c:v>-0.00590454289888737</c:v>
                </c:pt>
                <c:pt idx="25">
                  <c:v>-0.00670852199858665</c:v>
                </c:pt>
                <c:pt idx="26">
                  <c:v>-0.00757503048642804</c:v>
                </c:pt>
                <c:pt idx="27">
                  <c:v>-0.00748065273506329</c:v>
                </c:pt>
                <c:pt idx="28">
                  <c:v>-0.00855569408996578</c:v>
                </c:pt>
                <c:pt idx="29">
                  <c:v>-0.008501139673101</c:v>
                </c:pt>
                <c:pt idx="30">
                  <c:v>-0.00786884918526415</c:v>
                </c:pt>
                <c:pt idx="31">
                  <c:v>-0.00898121992885948</c:v>
                </c:pt>
                <c:pt idx="32">
                  <c:v>-0.0114104803880341</c:v>
                </c:pt>
                <c:pt idx="33">
                  <c:v>-0.0147370113156313</c:v>
                </c:pt>
                <c:pt idx="34">
                  <c:v>-0.0170501479354649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1026550"/>
        <c:axId val="504878445"/>
      </c:lineChart>
      <c:catAx>
        <c:axId val="8810265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878445"/>
        <c:crosses val="autoZero"/>
        <c:auto val="1"/>
        <c:lblAlgn val="ctr"/>
        <c:lblOffset val="100"/>
        <c:noMultiLvlLbl val="0"/>
      </c:catAx>
      <c:valAx>
        <c:axId val="504878445"/>
        <c:scaling>
          <c:orientation val="minMax"/>
          <c:max val="0.15"/>
          <c:min val="-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0265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6530与标准板1-20w</a:t>
            </a:r>
            <a:endParaRPr lang="en-US" altLang="zh-CN"/>
          </a:p>
        </c:rich>
      </c:tx>
      <c:layout>
        <c:manualLayout>
          <c:xMode val="edge"/>
          <c:yMode val="edge"/>
          <c:x val="0.297777777777778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Sheet6!$E$142:$E$153</c:f>
              <c:numCache>
                <c:formatCode>General</c:formatCode>
                <c:ptCount val="12"/>
                <c:pt idx="0">
                  <c:v>1.8187</c:v>
                </c:pt>
                <c:pt idx="1">
                  <c:v>3.5414</c:v>
                </c:pt>
                <c:pt idx="2">
                  <c:v>4.422</c:v>
                </c:pt>
                <c:pt idx="3">
                  <c:v>6.6783</c:v>
                </c:pt>
                <c:pt idx="4">
                  <c:v>8.7976</c:v>
                </c:pt>
                <c:pt idx="5">
                  <c:v>10.7027</c:v>
                </c:pt>
                <c:pt idx="6">
                  <c:v>11.5526</c:v>
                </c:pt>
                <c:pt idx="7">
                  <c:v>13.3314</c:v>
                </c:pt>
                <c:pt idx="8">
                  <c:v>14.1621</c:v>
                </c:pt>
                <c:pt idx="9">
                  <c:v>15.3751</c:v>
                </c:pt>
                <c:pt idx="10">
                  <c:v>16.3426</c:v>
                </c:pt>
                <c:pt idx="11">
                  <c:v>18.5024</c:v>
                </c:pt>
              </c:numCache>
            </c:numRef>
          </c:xVal>
          <c:yVal>
            <c:numRef>
              <c:f>Sheet6!$B$142:$B$154</c:f>
              <c:numCache>
                <c:formatCode>General</c:formatCode>
                <c:ptCount val="13"/>
                <c:pt idx="0">
                  <c:v>1.8311</c:v>
                </c:pt>
                <c:pt idx="1">
                  <c:v>3.6152</c:v>
                </c:pt>
                <c:pt idx="2">
                  <c:v>4.5822</c:v>
                </c:pt>
                <c:pt idx="3">
                  <c:v>6.8471</c:v>
                </c:pt>
                <c:pt idx="4">
                  <c:v>8.6722</c:v>
                </c:pt>
                <c:pt idx="5">
                  <c:v>10.5731</c:v>
                </c:pt>
                <c:pt idx="6">
                  <c:v>11.5372</c:v>
                </c:pt>
                <c:pt idx="7">
                  <c:v>13.3352</c:v>
                </c:pt>
                <c:pt idx="8">
                  <c:v>14.2932</c:v>
                </c:pt>
                <c:pt idx="9">
                  <c:v>15.6372</c:v>
                </c:pt>
                <c:pt idx="10">
                  <c:v>16.6052</c:v>
                </c:pt>
                <c:pt idx="11">
                  <c:v>18.3992</c:v>
                </c:pt>
                <c:pt idx="12">
                  <c:v>20.2912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02843"/>
        <c:axId val="846350669"/>
      </c:scatterChart>
      <c:valAx>
        <c:axId val="6619028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350669"/>
        <c:crosses val="autoZero"/>
        <c:crossBetween val="midCat"/>
      </c:valAx>
      <c:valAx>
        <c:axId val="846350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9028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6530与标准板20-140w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Sheet6!$E$154:$E$172</c:f>
              <c:numCache>
                <c:formatCode>General</c:formatCode>
                <c:ptCount val="19"/>
                <c:pt idx="0">
                  <c:v>20.3264</c:v>
                </c:pt>
                <c:pt idx="1">
                  <c:v>21.2833</c:v>
                </c:pt>
                <c:pt idx="2">
                  <c:v>22.9115</c:v>
                </c:pt>
                <c:pt idx="3">
                  <c:v>25.1652</c:v>
                </c:pt>
                <c:pt idx="4">
                  <c:v>26.2815</c:v>
                </c:pt>
                <c:pt idx="5">
                  <c:v>28.0902</c:v>
                </c:pt>
                <c:pt idx="6">
                  <c:v>29.9374</c:v>
                </c:pt>
                <c:pt idx="7">
                  <c:v>32.5249</c:v>
                </c:pt>
                <c:pt idx="8">
                  <c:v>33.5578</c:v>
                </c:pt>
                <c:pt idx="9">
                  <c:v>35.877</c:v>
                </c:pt>
                <c:pt idx="10">
                  <c:v>37.5883</c:v>
                </c:pt>
                <c:pt idx="11">
                  <c:v>38.5911</c:v>
                </c:pt>
                <c:pt idx="12">
                  <c:v>51.0976</c:v>
                </c:pt>
                <c:pt idx="13">
                  <c:v>60.7211</c:v>
                </c:pt>
                <c:pt idx="14">
                  <c:v>70.3145</c:v>
                </c:pt>
                <c:pt idx="15">
                  <c:v>79.9386</c:v>
                </c:pt>
                <c:pt idx="16">
                  <c:v>101.4656</c:v>
                </c:pt>
                <c:pt idx="17">
                  <c:v>130.3238</c:v>
                </c:pt>
                <c:pt idx="18">
                  <c:v>139.1078</c:v>
                </c:pt>
              </c:numCache>
            </c:numRef>
          </c:xVal>
          <c:yVal>
            <c:numRef>
              <c:f>Sheet6!$B$154:$B$172</c:f>
              <c:numCache>
                <c:formatCode>General</c:formatCode>
                <c:ptCount val="19"/>
                <c:pt idx="0">
                  <c:v>20.2912</c:v>
                </c:pt>
                <c:pt idx="1">
                  <c:v>21.2811</c:v>
                </c:pt>
                <c:pt idx="2">
                  <c:v>23.0592</c:v>
                </c:pt>
                <c:pt idx="3">
                  <c:v>25.3552</c:v>
                </c:pt>
                <c:pt idx="4">
                  <c:v>26.3332</c:v>
                </c:pt>
                <c:pt idx="5">
                  <c:v>28.1232</c:v>
                </c:pt>
                <c:pt idx="6">
                  <c:v>30.0121</c:v>
                </c:pt>
                <c:pt idx="7">
                  <c:v>32.8062</c:v>
                </c:pt>
                <c:pt idx="8">
                  <c:v>33.7622</c:v>
                </c:pt>
                <c:pt idx="9">
                  <c:v>36.0392</c:v>
                </c:pt>
                <c:pt idx="10">
                  <c:v>37.8632</c:v>
                </c:pt>
                <c:pt idx="11">
                  <c:v>38.8252</c:v>
                </c:pt>
                <c:pt idx="12">
                  <c:v>51.4011</c:v>
                </c:pt>
                <c:pt idx="13">
                  <c:v>61.1312</c:v>
                </c:pt>
                <c:pt idx="14">
                  <c:v>70.8512</c:v>
                </c:pt>
                <c:pt idx="15">
                  <c:v>80.5411</c:v>
                </c:pt>
                <c:pt idx="16">
                  <c:v>102.3412</c:v>
                </c:pt>
                <c:pt idx="17">
                  <c:v>131.4412</c:v>
                </c:pt>
                <c:pt idx="18">
                  <c:v>140.2111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48334"/>
        <c:axId val="567159513"/>
      </c:scatterChart>
      <c:valAx>
        <c:axId val="8593483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159513"/>
        <c:crosses val="autoZero"/>
        <c:crossBetween val="midCat"/>
      </c:valAx>
      <c:valAx>
        <c:axId val="5671595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34833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</a:t>
            </a:r>
            <a:r>
              <a:rPr altLang="en-US"/>
              <a:t>与标准板</a:t>
            </a:r>
            <a:r>
              <a:t>500-2000w对应电流值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Sheet1!$G$103:$G$106</c:f>
              <c:numCache>
                <c:formatCode>General</c:formatCode>
                <c:ptCount val="4"/>
                <c:pt idx="0">
                  <c:v>2.225</c:v>
                </c:pt>
                <c:pt idx="1">
                  <c:v>4.3906</c:v>
                </c:pt>
                <c:pt idx="2">
                  <c:v>6.586</c:v>
                </c:pt>
                <c:pt idx="3">
                  <c:v>8.7548</c:v>
                </c:pt>
              </c:numCache>
            </c:numRef>
          </c:xVal>
          <c:yVal>
            <c:numRef>
              <c:f>Sheet1!$D$103:$D$106</c:f>
              <c:numCache>
                <c:formatCode>General</c:formatCode>
                <c:ptCount val="4"/>
                <c:pt idx="0">
                  <c:v>2.2012</c:v>
                </c:pt>
                <c:pt idx="1">
                  <c:v>4.3812</c:v>
                </c:pt>
                <c:pt idx="2">
                  <c:v>6.5945</c:v>
                </c:pt>
                <c:pt idx="3">
                  <c:v>8.7712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7572"/>
        <c:axId val="245896634"/>
      </c:scatterChart>
      <c:valAx>
        <c:axId val="1444375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5896634"/>
        <c:crosses val="autoZero"/>
        <c:crossBetween val="midCat"/>
      </c:valAx>
      <c:valAx>
        <c:axId val="2458966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4375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6530与标准板500-2000w</a:t>
            </a:r>
            <a:endParaRPr lang="en-US" altLang="zh-CN"/>
          </a:p>
        </c:rich>
      </c:tx>
      <c:layout>
        <c:manualLayout>
          <c:xMode val="edge"/>
          <c:yMode val="edge"/>
          <c:x val="0.317222222222222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Sheet6!$E$173:$E$176</c:f>
              <c:numCache>
                <c:formatCode>General</c:formatCode>
                <c:ptCount val="4"/>
                <c:pt idx="0">
                  <c:v>482.885</c:v>
                </c:pt>
                <c:pt idx="1">
                  <c:v>959.6019</c:v>
                </c:pt>
                <c:pt idx="2">
                  <c:v>1429.3222</c:v>
                </c:pt>
                <c:pt idx="3">
                  <c:v>1898.8178</c:v>
                </c:pt>
              </c:numCache>
            </c:numRef>
          </c:xVal>
          <c:yVal>
            <c:numRef>
              <c:f>Sheet6!$B$173:$B$176</c:f>
              <c:numCache>
                <c:formatCode>General</c:formatCode>
                <c:ptCount val="4"/>
                <c:pt idx="0">
                  <c:v>487.2612</c:v>
                </c:pt>
                <c:pt idx="1">
                  <c:v>970.6778</c:v>
                </c:pt>
                <c:pt idx="2">
                  <c:v>1450.7012</c:v>
                </c:pt>
                <c:pt idx="3">
                  <c:v>1931.7545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16691"/>
        <c:axId val="318147702"/>
      </c:scatterChart>
      <c:valAx>
        <c:axId val="4500166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147702"/>
        <c:crosses val="autoZero"/>
        <c:crossBetween val="midCat"/>
      </c:valAx>
      <c:valAx>
        <c:axId val="318147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0166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第三组数据6530中与标准板各个负载电流点之间的误差曲图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Sheet6!$M$2:$M$35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Sheet6!$L$142:$L$176</c:f>
              <c:numCache>
                <c:formatCode>0.00_ </c:formatCode>
                <c:ptCount val="35"/>
                <c:pt idx="0">
                  <c:v>0.0412</c:v>
                </c:pt>
                <c:pt idx="1">
                  <c:v>0.0429</c:v>
                </c:pt>
                <c:pt idx="2">
                  <c:v>0.0421</c:v>
                </c:pt>
                <c:pt idx="3">
                  <c:v>0.0392</c:v>
                </c:pt>
                <c:pt idx="4">
                  <c:v>0.0403</c:v>
                </c:pt>
                <c:pt idx="5">
                  <c:v>0.0476</c:v>
                </c:pt>
                <c:pt idx="6">
                  <c:v>0.0371</c:v>
                </c:pt>
                <c:pt idx="7">
                  <c:v>0.0435</c:v>
                </c:pt>
                <c:pt idx="8">
                  <c:v>0.0463</c:v>
                </c:pt>
                <c:pt idx="9">
                  <c:v>0.0393</c:v>
                </c:pt>
                <c:pt idx="10">
                  <c:v>0.0429</c:v>
                </c:pt>
                <c:pt idx="11">
                  <c:v>0.039</c:v>
                </c:pt>
                <c:pt idx="12">
                  <c:v>0.0463</c:v>
                </c:pt>
                <c:pt idx="13">
                  <c:v>0.0376</c:v>
                </c:pt>
                <c:pt idx="14">
                  <c:v>0.046</c:v>
                </c:pt>
                <c:pt idx="15">
                  <c:v>0.0445</c:v>
                </c:pt>
                <c:pt idx="16">
                  <c:v>0.0375</c:v>
                </c:pt>
                <c:pt idx="17">
                  <c:v>0.0449</c:v>
                </c:pt>
                <c:pt idx="18">
                  <c:v>0.0408</c:v>
                </c:pt>
                <c:pt idx="19">
                  <c:v>0.043</c:v>
                </c:pt>
                <c:pt idx="20">
                  <c:v>0.0368</c:v>
                </c:pt>
                <c:pt idx="21">
                  <c:v>0.036</c:v>
                </c:pt>
                <c:pt idx="22">
                  <c:v>0.0431</c:v>
                </c:pt>
                <c:pt idx="23">
                  <c:v>0.0383</c:v>
                </c:pt>
                <c:pt idx="24">
                  <c:v>0.0395</c:v>
                </c:pt>
                <c:pt idx="25">
                  <c:v>0.0414</c:v>
                </c:pt>
                <c:pt idx="26">
                  <c:v>0.0341</c:v>
                </c:pt>
                <c:pt idx="27">
                  <c:v>0.0369</c:v>
                </c:pt>
                <c:pt idx="28">
                  <c:v>0.0325</c:v>
                </c:pt>
                <c:pt idx="29">
                  <c:v>0.0325</c:v>
                </c:pt>
                <c:pt idx="30">
                  <c:v>0.0318000000000001</c:v>
                </c:pt>
                <c:pt idx="31">
                  <c:v>0.0181999999999998</c:v>
                </c:pt>
                <c:pt idx="32">
                  <c:v>-0.00889999999999969</c:v>
                </c:pt>
                <c:pt idx="33">
                  <c:v>-0.0319000000000003</c:v>
                </c:pt>
                <c:pt idx="34">
                  <c:v>-0.0449999999999999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9453139"/>
        <c:axId val="447939305"/>
      </c:lineChart>
      <c:catAx>
        <c:axId val="7894531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939305"/>
        <c:crosses val="autoZero"/>
        <c:auto val="1"/>
        <c:lblAlgn val="ctr"/>
        <c:lblOffset val="100"/>
        <c:noMultiLvlLbl val="0"/>
      </c:catAx>
      <c:valAx>
        <c:axId val="4479393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94531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6530与标准板1-140w对应电流值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Sheet6!$G$142:$G$172</c:f>
              <c:numCache>
                <c:formatCode>General</c:formatCode>
                <c:ptCount val="31"/>
                <c:pt idx="0">
                  <c:v>0.0724</c:v>
                </c:pt>
                <c:pt idx="1">
                  <c:v>0.0741</c:v>
                </c:pt>
                <c:pt idx="2">
                  <c:v>0.0733</c:v>
                </c:pt>
                <c:pt idx="3">
                  <c:v>0.0804</c:v>
                </c:pt>
                <c:pt idx="4">
                  <c:v>0.0815</c:v>
                </c:pt>
                <c:pt idx="5">
                  <c:v>0.0888</c:v>
                </c:pt>
                <c:pt idx="6">
                  <c:v>0.0883</c:v>
                </c:pt>
                <c:pt idx="7">
                  <c:v>0.0947</c:v>
                </c:pt>
                <c:pt idx="8">
                  <c:v>0.0975</c:v>
                </c:pt>
                <c:pt idx="9">
                  <c:v>0.1005</c:v>
                </c:pt>
                <c:pt idx="10">
                  <c:v>0.1041</c:v>
                </c:pt>
                <c:pt idx="11">
                  <c:v>0.1102</c:v>
                </c:pt>
                <c:pt idx="12">
                  <c:v>0.1175</c:v>
                </c:pt>
                <c:pt idx="13">
                  <c:v>0.1187</c:v>
                </c:pt>
                <c:pt idx="14">
                  <c:v>0.1271</c:v>
                </c:pt>
                <c:pt idx="15">
                  <c:v>0.1356</c:v>
                </c:pt>
                <c:pt idx="16">
                  <c:v>0.1386</c:v>
                </c:pt>
                <c:pt idx="17">
                  <c:v>0.146</c:v>
                </c:pt>
                <c:pt idx="18">
                  <c:v>0.152</c:v>
                </c:pt>
                <c:pt idx="19">
                  <c:v>0.1642</c:v>
                </c:pt>
                <c:pt idx="20">
                  <c:v>0.168</c:v>
                </c:pt>
                <c:pt idx="21">
                  <c:v>0.1772</c:v>
                </c:pt>
                <c:pt idx="22">
                  <c:v>0.1843</c:v>
                </c:pt>
                <c:pt idx="23">
                  <c:v>0.1895</c:v>
                </c:pt>
                <c:pt idx="24">
                  <c:v>0.2407</c:v>
                </c:pt>
                <c:pt idx="25">
                  <c:v>0.2826</c:v>
                </c:pt>
                <c:pt idx="26">
                  <c:v>0.3253</c:v>
                </c:pt>
                <c:pt idx="27">
                  <c:v>0.3681</c:v>
                </c:pt>
                <c:pt idx="28">
                  <c:v>0.4637</c:v>
                </c:pt>
                <c:pt idx="29">
                  <c:v>0.5937</c:v>
                </c:pt>
                <c:pt idx="30">
                  <c:v>0.6329</c:v>
                </c:pt>
              </c:numCache>
            </c:numRef>
          </c:xVal>
          <c:yVal>
            <c:numRef>
              <c:f>Sheet6!$D$142:$D$172</c:f>
              <c:numCache>
                <c:formatCode>General</c:formatCode>
                <c:ptCount val="31"/>
                <c:pt idx="0">
                  <c:v>0.0312</c:v>
                </c:pt>
                <c:pt idx="1">
                  <c:v>0.0312</c:v>
                </c:pt>
                <c:pt idx="2">
                  <c:v>0.0312</c:v>
                </c:pt>
                <c:pt idx="3">
                  <c:v>0.0412</c:v>
                </c:pt>
                <c:pt idx="4">
                  <c:v>0.0412</c:v>
                </c:pt>
                <c:pt idx="5">
                  <c:v>0.0412</c:v>
                </c:pt>
                <c:pt idx="6">
                  <c:v>0.0512</c:v>
                </c:pt>
                <c:pt idx="7">
                  <c:v>0.0512</c:v>
                </c:pt>
                <c:pt idx="8">
                  <c:v>0.0512</c:v>
                </c:pt>
                <c:pt idx="9">
                  <c:v>0.0612</c:v>
                </c:pt>
                <c:pt idx="10">
                  <c:v>0.0612</c:v>
                </c:pt>
                <c:pt idx="11">
                  <c:v>0.0712</c:v>
                </c:pt>
                <c:pt idx="12">
                  <c:v>0.0712</c:v>
                </c:pt>
                <c:pt idx="13">
                  <c:v>0.0811</c:v>
                </c:pt>
                <c:pt idx="14">
                  <c:v>0.0811</c:v>
                </c:pt>
                <c:pt idx="15">
                  <c:v>0.0911</c:v>
                </c:pt>
                <c:pt idx="16">
                  <c:v>0.1011</c:v>
                </c:pt>
                <c:pt idx="17">
                  <c:v>0.1011</c:v>
                </c:pt>
                <c:pt idx="18">
                  <c:v>0.1112</c:v>
                </c:pt>
                <c:pt idx="19">
                  <c:v>0.1212</c:v>
                </c:pt>
                <c:pt idx="20">
                  <c:v>0.1312</c:v>
                </c:pt>
                <c:pt idx="21">
                  <c:v>0.1412</c:v>
                </c:pt>
                <c:pt idx="22">
                  <c:v>0.1412</c:v>
                </c:pt>
                <c:pt idx="23">
                  <c:v>0.1512</c:v>
                </c:pt>
                <c:pt idx="24">
                  <c:v>0.2012</c:v>
                </c:pt>
                <c:pt idx="25">
                  <c:v>0.2412</c:v>
                </c:pt>
                <c:pt idx="26">
                  <c:v>0.2912</c:v>
                </c:pt>
                <c:pt idx="27">
                  <c:v>0.3312</c:v>
                </c:pt>
                <c:pt idx="28">
                  <c:v>0.4312</c:v>
                </c:pt>
                <c:pt idx="29">
                  <c:v>0.5612</c:v>
                </c:pt>
                <c:pt idx="30">
                  <c:v>0.6011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330289"/>
        <c:axId val="573897814"/>
      </c:scatterChart>
      <c:valAx>
        <c:axId val="8493302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897814"/>
        <c:crosses val="autoZero"/>
        <c:crossBetween val="midCat"/>
      </c:valAx>
      <c:valAx>
        <c:axId val="5738978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33028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6530与标准板500-2000w对应电流值</a:t>
            </a:r>
          </a:p>
        </c:rich>
      </c:tx>
      <c:layout>
        <c:manualLayout>
          <c:xMode val="edge"/>
          <c:yMode val="edge"/>
          <c:x val="0.211805555555556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Sheet6!$G$173:$G$176</c:f>
              <c:numCache>
                <c:formatCode>General</c:formatCode>
                <c:ptCount val="4"/>
                <c:pt idx="0">
                  <c:v>2.1893</c:v>
                </c:pt>
                <c:pt idx="1">
                  <c:v>4.3623</c:v>
                </c:pt>
                <c:pt idx="2">
                  <c:v>6.5226</c:v>
                </c:pt>
                <c:pt idx="3">
                  <c:v>8.6995</c:v>
                </c:pt>
              </c:numCache>
            </c:numRef>
          </c:xVal>
          <c:yVal>
            <c:numRef>
              <c:f>Sheet6!$D$173:$D$176</c:f>
              <c:numCache>
                <c:formatCode>General</c:formatCode>
                <c:ptCount val="4"/>
                <c:pt idx="0">
                  <c:v>2.1711</c:v>
                </c:pt>
                <c:pt idx="1">
                  <c:v>4.3712</c:v>
                </c:pt>
                <c:pt idx="2">
                  <c:v>6.5545</c:v>
                </c:pt>
                <c:pt idx="3">
                  <c:v>8.7445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08540"/>
        <c:axId val="180348001"/>
      </c:scatterChart>
      <c:valAx>
        <c:axId val="1743085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348001"/>
        <c:crosses val="autoZero"/>
        <c:crossBetween val="midCat"/>
      </c:valAx>
      <c:valAx>
        <c:axId val="1803480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3085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Sheet6!$E$2:$E$35</c:f>
              <c:numCache>
                <c:formatCode>General</c:formatCode>
                <c:ptCount val="34"/>
                <c:pt idx="0">
                  <c:v>1.8451</c:v>
                </c:pt>
                <c:pt idx="1">
                  <c:v>3.735</c:v>
                </c:pt>
                <c:pt idx="2">
                  <c:v>4.6824</c:v>
                </c:pt>
                <c:pt idx="3">
                  <c:v>6.7707</c:v>
                </c:pt>
                <c:pt idx="4">
                  <c:v>8.571</c:v>
                </c:pt>
                <c:pt idx="5">
                  <c:v>10.6342</c:v>
                </c:pt>
                <c:pt idx="6">
                  <c:v>11.5206</c:v>
                </c:pt>
                <c:pt idx="7">
                  <c:v>13.2223</c:v>
                </c:pt>
                <c:pt idx="8">
                  <c:v>14.4138</c:v>
                </c:pt>
                <c:pt idx="9">
                  <c:v>15.7898</c:v>
                </c:pt>
                <c:pt idx="10">
                  <c:v>16.5223</c:v>
                </c:pt>
                <c:pt idx="11">
                  <c:v>18.1806</c:v>
                </c:pt>
                <c:pt idx="12">
                  <c:v>20.3336</c:v>
                </c:pt>
                <c:pt idx="13">
                  <c:v>21.2703</c:v>
                </c:pt>
                <c:pt idx="14">
                  <c:v>23.1564</c:v>
                </c:pt>
                <c:pt idx="15">
                  <c:v>25.1823</c:v>
                </c:pt>
                <c:pt idx="16">
                  <c:v>26.1883</c:v>
                </c:pt>
                <c:pt idx="17">
                  <c:v>27.9194</c:v>
                </c:pt>
                <c:pt idx="18">
                  <c:v>29.7986</c:v>
                </c:pt>
                <c:pt idx="19">
                  <c:v>32.6001</c:v>
                </c:pt>
                <c:pt idx="20">
                  <c:v>33.5017</c:v>
                </c:pt>
                <c:pt idx="21">
                  <c:v>35.7483</c:v>
                </c:pt>
                <c:pt idx="22">
                  <c:v>37.5792</c:v>
                </c:pt>
                <c:pt idx="23">
                  <c:v>34.9353</c:v>
                </c:pt>
                <c:pt idx="24">
                  <c:v>51.0692</c:v>
                </c:pt>
                <c:pt idx="25">
                  <c:v>60.719</c:v>
                </c:pt>
                <c:pt idx="26">
                  <c:v>70.3279</c:v>
                </c:pt>
                <c:pt idx="27">
                  <c:v>80.015</c:v>
                </c:pt>
                <c:pt idx="28">
                  <c:v>101.5946</c:v>
                </c:pt>
                <c:pt idx="29">
                  <c:v>130.3797</c:v>
                </c:pt>
                <c:pt idx="30">
                  <c:v>483.0279</c:v>
                </c:pt>
                <c:pt idx="31">
                  <c:v>960.4486</c:v>
                </c:pt>
                <c:pt idx="32">
                  <c:v>1431.3269</c:v>
                </c:pt>
                <c:pt idx="33">
                  <c:v>1900.2915</c:v>
                </c:pt>
              </c:numCache>
            </c:numRef>
          </c:xVal>
          <c:yVal>
            <c:numRef>
              <c:f>Sheet6!$B$2:$B$35</c:f>
              <c:numCache>
                <c:formatCode>General</c:formatCode>
                <c:ptCount val="34"/>
                <c:pt idx="0">
                  <c:v>1.5877</c:v>
                </c:pt>
                <c:pt idx="1">
                  <c:v>3.6392</c:v>
                </c:pt>
                <c:pt idx="2">
                  <c:v>4.6112</c:v>
                </c:pt>
                <c:pt idx="3">
                  <c:v>6.9072</c:v>
                </c:pt>
                <c:pt idx="4">
                  <c:v>8.6611</c:v>
                </c:pt>
                <c:pt idx="5">
                  <c:v>10.6032</c:v>
                </c:pt>
                <c:pt idx="6">
                  <c:v>11.5731</c:v>
                </c:pt>
                <c:pt idx="7">
                  <c:v>13.3712</c:v>
                </c:pt>
                <c:pt idx="8">
                  <c:v>14.3171</c:v>
                </c:pt>
                <c:pt idx="9">
                  <c:v>15.6192</c:v>
                </c:pt>
                <c:pt idx="10">
                  <c:v>16.6161</c:v>
                </c:pt>
                <c:pt idx="11">
                  <c:v>18.4532</c:v>
                </c:pt>
                <c:pt idx="12">
                  <c:v>20.2912</c:v>
                </c:pt>
                <c:pt idx="13">
                  <c:v>21.2752</c:v>
                </c:pt>
                <c:pt idx="14">
                  <c:v>23.0832</c:v>
                </c:pt>
                <c:pt idx="15">
                  <c:v>25.3561</c:v>
                </c:pt>
                <c:pt idx="16">
                  <c:v>26.3392</c:v>
                </c:pt>
                <c:pt idx="17">
                  <c:v>28.1172</c:v>
                </c:pt>
                <c:pt idx="18">
                  <c:v>30.0412</c:v>
                </c:pt>
                <c:pt idx="19">
                  <c:v>32.8302</c:v>
                </c:pt>
                <c:pt idx="20">
                  <c:v>33.7922</c:v>
                </c:pt>
                <c:pt idx="21">
                  <c:v>36.0692</c:v>
                </c:pt>
                <c:pt idx="22">
                  <c:v>37.8691</c:v>
                </c:pt>
                <c:pt idx="23">
                  <c:v>38.8432</c:v>
                </c:pt>
                <c:pt idx="24">
                  <c:v>51.4412</c:v>
                </c:pt>
                <c:pt idx="25">
                  <c:v>61.1712</c:v>
                </c:pt>
                <c:pt idx="26">
                  <c:v>70.9311</c:v>
                </c:pt>
                <c:pt idx="27">
                  <c:v>80.5811</c:v>
                </c:pt>
                <c:pt idx="28">
                  <c:v>102.3412</c:v>
                </c:pt>
                <c:pt idx="29">
                  <c:v>131.5012</c:v>
                </c:pt>
                <c:pt idx="30">
                  <c:v>487.6312</c:v>
                </c:pt>
                <c:pt idx="31">
                  <c:v>971.5212</c:v>
                </c:pt>
                <c:pt idx="32">
                  <c:v>1452.1412</c:v>
                </c:pt>
                <c:pt idx="33">
                  <c:v>1933.2778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513481"/>
        <c:axId val="502297270"/>
      </c:scatterChart>
      <c:valAx>
        <c:axId val="3895134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297270"/>
        <c:crosses val="autoZero"/>
        <c:crossBetween val="midCat"/>
      </c:valAx>
      <c:valAx>
        <c:axId val="5022972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951348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Sheet6!$E$74:$E$105</c:f>
              <c:numCache>
                <c:formatCode>General</c:formatCode>
                <c:ptCount val="32"/>
                <c:pt idx="0">
                  <c:v>1.7954</c:v>
                </c:pt>
                <c:pt idx="1">
                  <c:v>3.1918</c:v>
                </c:pt>
                <c:pt idx="2">
                  <c:v>4.3182</c:v>
                </c:pt>
                <c:pt idx="3">
                  <c:v>6.893</c:v>
                </c:pt>
                <c:pt idx="4">
                  <c:v>8.6899</c:v>
                </c:pt>
                <c:pt idx="5">
                  <c:v>10.2958</c:v>
                </c:pt>
                <c:pt idx="6">
                  <c:v>11.6921</c:v>
                </c:pt>
                <c:pt idx="7">
                  <c:v>13.4952</c:v>
                </c:pt>
                <c:pt idx="8">
                  <c:v>14.4012</c:v>
                </c:pt>
                <c:pt idx="9">
                  <c:v>15.4632</c:v>
                </c:pt>
                <c:pt idx="10">
                  <c:v>16.374</c:v>
                </c:pt>
                <c:pt idx="11">
                  <c:v>18.3593</c:v>
                </c:pt>
                <c:pt idx="12">
                  <c:v>20.2428</c:v>
                </c:pt>
                <c:pt idx="13">
                  <c:v>21.2257</c:v>
                </c:pt>
                <c:pt idx="14">
                  <c:v>23.0219</c:v>
                </c:pt>
                <c:pt idx="15">
                  <c:v>25.2463</c:v>
                </c:pt>
                <c:pt idx="16">
                  <c:v>26.1522</c:v>
                </c:pt>
                <c:pt idx="17">
                  <c:v>28.0248</c:v>
                </c:pt>
                <c:pt idx="18">
                  <c:v>33.5396</c:v>
                </c:pt>
                <c:pt idx="19">
                  <c:v>35.9217</c:v>
                </c:pt>
                <c:pt idx="20">
                  <c:v>37.5589</c:v>
                </c:pt>
                <c:pt idx="21">
                  <c:v>38.6335</c:v>
                </c:pt>
                <c:pt idx="22">
                  <c:v>51.1018</c:v>
                </c:pt>
                <c:pt idx="23">
                  <c:v>60.745</c:v>
                </c:pt>
                <c:pt idx="24">
                  <c:v>70.2916</c:v>
                </c:pt>
                <c:pt idx="25">
                  <c:v>79.9407</c:v>
                </c:pt>
                <c:pt idx="26">
                  <c:v>101.5365</c:v>
                </c:pt>
                <c:pt idx="27">
                  <c:v>130.4418</c:v>
                </c:pt>
                <c:pt idx="28">
                  <c:v>483.3616</c:v>
                </c:pt>
                <c:pt idx="29">
                  <c:v>960.0345</c:v>
                </c:pt>
                <c:pt idx="30">
                  <c:v>1430.658</c:v>
                </c:pt>
                <c:pt idx="31">
                  <c:v>1900.2175</c:v>
                </c:pt>
              </c:numCache>
            </c:numRef>
          </c:xVal>
          <c:yVal>
            <c:numRef>
              <c:f>Sheet6!$B$74:$B$105</c:f>
              <c:numCache>
                <c:formatCode>General</c:formatCode>
                <c:ptCount val="32"/>
                <c:pt idx="0">
                  <c:v>1.8012</c:v>
                </c:pt>
                <c:pt idx="1">
                  <c:v>3.6212</c:v>
                </c:pt>
                <c:pt idx="2">
                  <c:v>4.0677</c:v>
                </c:pt>
                <c:pt idx="3">
                  <c:v>6.8772</c:v>
                </c:pt>
                <c:pt idx="4">
                  <c:v>8.6782</c:v>
                </c:pt>
                <c:pt idx="5">
                  <c:v>10.5731</c:v>
                </c:pt>
                <c:pt idx="6">
                  <c:v>11.5431</c:v>
                </c:pt>
                <c:pt idx="7">
                  <c:v>13.3532</c:v>
                </c:pt>
                <c:pt idx="8">
                  <c:v>14.3052</c:v>
                </c:pt>
                <c:pt idx="9">
                  <c:v>15.6312</c:v>
                </c:pt>
                <c:pt idx="10">
                  <c:v>16.5892</c:v>
                </c:pt>
                <c:pt idx="11">
                  <c:v>18.4232</c:v>
                </c:pt>
                <c:pt idx="12">
                  <c:v>20.3142</c:v>
                </c:pt>
                <c:pt idx="13">
                  <c:v>21.2692</c:v>
                </c:pt>
                <c:pt idx="14">
                  <c:v>23.0652</c:v>
                </c:pt>
                <c:pt idx="15">
                  <c:v>25.3502</c:v>
                </c:pt>
                <c:pt idx="16">
                  <c:v>26.3032</c:v>
                </c:pt>
                <c:pt idx="17">
                  <c:v>28.1412</c:v>
                </c:pt>
                <c:pt idx="18">
                  <c:v>33.7622</c:v>
                </c:pt>
                <c:pt idx="19">
                  <c:v>36.0452</c:v>
                </c:pt>
                <c:pt idx="20">
                  <c:v>37.8752</c:v>
                </c:pt>
                <c:pt idx="21">
                  <c:v>38.8252</c:v>
                </c:pt>
                <c:pt idx="22">
                  <c:v>51.4011</c:v>
                </c:pt>
                <c:pt idx="23">
                  <c:v>61.1312</c:v>
                </c:pt>
                <c:pt idx="24">
                  <c:v>70.8912</c:v>
                </c:pt>
                <c:pt idx="25">
                  <c:v>80.5612</c:v>
                </c:pt>
                <c:pt idx="26">
                  <c:v>102.3212</c:v>
                </c:pt>
                <c:pt idx="27">
                  <c:v>131.4412</c:v>
                </c:pt>
                <c:pt idx="28">
                  <c:v>487.6312</c:v>
                </c:pt>
                <c:pt idx="29">
                  <c:v>971.4045</c:v>
                </c:pt>
                <c:pt idx="30">
                  <c:v>1451.8345</c:v>
                </c:pt>
                <c:pt idx="31">
                  <c:v>1933.1978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362568"/>
        <c:axId val="345738393"/>
      </c:scatterChart>
      <c:valAx>
        <c:axId val="31836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5738393"/>
        <c:crosses val="autoZero"/>
        <c:crossBetween val="midCat"/>
      </c:valAx>
      <c:valAx>
        <c:axId val="3457383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6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Sheet6!$E$142:$E$176</c:f>
              <c:numCache>
                <c:formatCode>General</c:formatCode>
                <c:ptCount val="35"/>
                <c:pt idx="0">
                  <c:v>1.8187</c:v>
                </c:pt>
                <c:pt idx="1">
                  <c:v>3.5414</c:v>
                </c:pt>
                <c:pt idx="2">
                  <c:v>4.422</c:v>
                </c:pt>
                <c:pt idx="3">
                  <c:v>6.6783</c:v>
                </c:pt>
                <c:pt idx="4">
                  <c:v>8.7976</c:v>
                </c:pt>
                <c:pt idx="5">
                  <c:v>10.7027</c:v>
                </c:pt>
                <c:pt idx="6">
                  <c:v>11.5526</c:v>
                </c:pt>
                <c:pt idx="7">
                  <c:v>13.3314</c:v>
                </c:pt>
                <c:pt idx="8">
                  <c:v>14.1621</c:v>
                </c:pt>
                <c:pt idx="9">
                  <c:v>15.3751</c:v>
                </c:pt>
                <c:pt idx="10">
                  <c:v>16.3426</c:v>
                </c:pt>
                <c:pt idx="11">
                  <c:v>18.5024</c:v>
                </c:pt>
                <c:pt idx="12">
                  <c:v>20.3264</c:v>
                </c:pt>
                <c:pt idx="13">
                  <c:v>21.2833</c:v>
                </c:pt>
                <c:pt idx="14">
                  <c:v>22.9115</c:v>
                </c:pt>
                <c:pt idx="15">
                  <c:v>25.1652</c:v>
                </c:pt>
                <c:pt idx="16">
                  <c:v>26.2815</c:v>
                </c:pt>
                <c:pt idx="17">
                  <c:v>28.0902</c:v>
                </c:pt>
                <c:pt idx="18">
                  <c:v>29.9374</c:v>
                </c:pt>
                <c:pt idx="19">
                  <c:v>32.5249</c:v>
                </c:pt>
                <c:pt idx="20">
                  <c:v>33.5578</c:v>
                </c:pt>
                <c:pt idx="21">
                  <c:v>35.877</c:v>
                </c:pt>
                <c:pt idx="22">
                  <c:v>37.5883</c:v>
                </c:pt>
                <c:pt idx="23">
                  <c:v>38.5911</c:v>
                </c:pt>
                <c:pt idx="24">
                  <c:v>51.0976</c:v>
                </c:pt>
                <c:pt idx="25">
                  <c:v>60.7211</c:v>
                </c:pt>
                <c:pt idx="26">
                  <c:v>70.3145</c:v>
                </c:pt>
                <c:pt idx="27">
                  <c:v>79.9386</c:v>
                </c:pt>
                <c:pt idx="28">
                  <c:v>101.4656</c:v>
                </c:pt>
                <c:pt idx="29">
                  <c:v>130.3238</c:v>
                </c:pt>
                <c:pt idx="30">
                  <c:v>139.1078</c:v>
                </c:pt>
                <c:pt idx="31">
                  <c:v>482.885</c:v>
                </c:pt>
                <c:pt idx="32">
                  <c:v>959.6019</c:v>
                </c:pt>
                <c:pt idx="33">
                  <c:v>1429.3222</c:v>
                </c:pt>
                <c:pt idx="34">
                  <c:v>1898.8178</c:v>
                </c:pt>
              </c:numCache>
            </c:numRef>
          </c:xVal>
          <c:yVal>
            <c:numRef>
              <c:f>Sheet6!$B$142:$B$176</c:f>
              <c:numCache>
                <c:formatCode>General</c:formatCode>
                <c:ptCount val="35"/>
                <c:pt idx="0">
                  <c:v>1.8311</c:v>
                </c:pt>
                <c:pt idx="1">
                  <c:v>3.6152</c:v>
                </c:pt>
                <c:pt idx="2">
                  <c:v>4.5822</c:v>
                </c:pt>
                <c:pt idx="3">
                  <c:v>6.8471</c:v>
                </c:pt>
                <c:pt idx="4">
                  <c:v>8.6722</c:v>
                </c:pt>
                <c:pt idx="5">
                  <c:v>10.5731</c:v>
                </c:pt>
                <c:pt idx="6">
                  <c:v>11.5372</c:v>
                </c:pt>
                <c:pt idx="7">
                  <c:v>13.3352</c:v>
                </c:pt>
                <c:pt idx="8">
                  <c:v>14.2932</c:v>
                </c:pt>
                <c:pt idx="9">
                  <c:v>15.6372</c:v>
                </c:pt>
                <c:pt idx="10">
                  <c:v>16.6052</c:v>
                </c:pt>
                <c:pt idx="11">
                  <c:v>18.3992</c:v>
                </c:pt>
                <c:pt idx="12">
                  <c:v>20.2912</c:v>
                </c:pt>
                <c:pt idx="13">
                  <c:v>21.2811</c:v>
                </c:pt>
                <c:pt idx="14">
                  <c:v>23.0592</c:v>
                </c:pt>
                <c:pt idx="15">
                  <c:v>25.3552</c:v>
                </c:pt>
                <c:pt idx="16">
                  <c:v>26.3332</c:v>
                </c:pt>
                <c:pt idx="17">
                  <c:v>28.1232</c:v>
                </c:pt>
                <c:pt idx="18">
                  <c:v>30.0121</c:v>
                </c:pt>
                <c:pt idx="19">
                  <c:v>32.8062</c:v>
                </c:pt>
                <c:pt idx="20">
                  <c:v>33.7622</c:v>
                </c:pt>
                <c:pt idx="21">
                  <c:v>36.0392</c:v>
                </c:pt>
                <c:pt idx="22">
                  <c:v>37.8632</c:v>
                </c:pt>
                <c:pt idx="23">
                  <c:v>38.8252</c:v>
                </c:pt>
                <c:pt idx="24">
                  <c:v>51.4011</c:v>
                </c:pt>
                <c:pt idx="25">
                  <c:v>61.1312</c:v>
                </c:pt>
                <c:pt idx="26">
                  <c:v>70.8512</c:v>
                </c:pt>
                <c:pt idx="27">
                  <c:v>80.5411</c:v>
                </c:pt>
                <c:pt idx="28">
                  <c:v>102.3412</c:v>
                </c:pt>
                <c:pt idx="29">
                  <c:v>131.4412</c:v>
                </c:pt>
                <c:pt idx="30">
                  <c:v>140.2111</c:v>
                </c:pt>
                <c:pt idx="31">
                  <c:v>487.2612</c:v>
                </c:pt>
                <c:pt idx="32">
                  <c:v>970.6778</c:v>
                </c:pt>
                <c:pt idx="33">
                  <c:v>1450.7012</c:v>
                </c:pt>
                <c:pt idx="34">
                  <c:v>1931.7545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153541"/>
        <c:axId val="297550405"/>
      </c:scatterChart>
      <c:valAx>
        <c:axId val="82315354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550405"/>
        <c:crosses val="autoZero"/>
        <c:crossBetween val="midCat"/>
      </c:valAx>
      <c:valAx>
        <c:axId val="2975504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1535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第一组数据6530中与标准板各个负载电流点之间的误差曲图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Sheet7!$M$2:$M$36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Sheet7!$J$2:$J$36</c:f>
              <c:numCache>
                <c:formatCode>0.00%</c:formatCode>
                <c:ptCount val="35"/>
                <c:pt idx="0">
                  <c:v>0.255582509174597</c:v>
                </c:pt>
                <c:pt idx="1">
                  <c:v>-0.19663622991313</c:v>
                </c:pt>
                <c:pt idx="2">
                  <c:v>-0.0233518872847452</c:v>
                </c:pt>
                <c:pt idx="3">
                  <c:v>-0.00148057829646406</c:v>
                </c:pt>
                <c:pt idx="4">
                  <c:v>0.0300846382694125</c:v>
                </c:pt>
                <c:pt idx="5">
                  <c:v>0.0132978974945852</c:v>
                </c:pt>
                <c:pt idx="6">
                  <c:v>-0.024303265886926</c:v>
                </c:pt>
                <c:pt idx="7">
                  <c:v>0.00663358618415134</c:v>
                </c:pt>
                <c:pt idx="8">
                  <c:v>0.0166723636389003</c:v>
                </c:pt>
                <c:pt idx="9">
                  <c:v>0.0118344707716688</c:v>
                </c:pt>
                <c:pt idx="10">
                  <c:v>-0.000410078276706463</c:v>
                </c:pt>
                <c:pt idx="11">
                  <c:v>-0.0086143217172156</c:v>
                </c:pt>
                <c:pt idx="12">
                  <c:v>0.00807038954392447</c:v>
                </c:pt>
                <c:pt idx="13">
                  <c:v>0.00422440569331473</c:v>
                </c:pt>
                <c:pt idx="14">
                  <c:v>0.00507691240483502</c:v>
                </c:pt>
                <c:pt idx="15">
                  <c:v>0.00287391439756213</c:v>
                </c:pt>
                <c:pt idx="16">
                  <c:v>0.00693263272992335</c:v>
                </c:pt>
                <c:pt idx="17">
                  <c:v>0.0072131450592267</c:v>
                </c:pt>
                <c:pt idx="18">
                  <c:v>0.00450983463939647</c:v>
                </c:pt>
                <c:pt idx="19">
                  <c:v>0.00331695181883575</c:v>
                </c:pt>
                <c:pt idx="20">
                  <c:v>0.000743060818491699</c:v>
                </c:pt>
                <c:pt idx="21">
                  <c:v>0.00293797787222705</c:v>
                </c:pt>
                <c:pt idx="22">
                  <c:v>0.00348716485571869</c:v>
                </c:pt>
                <c:pt idx="23">
                  <c:v>0.00618765971478017</c:v>
                </c:pt>
                <c:pt idx="24">
                  <c:v>0.00394814105139536</c:v>
                </c:pt>
                <c:pt idx="25">
                  <c:v>0.00318471337579615</c:v>
                </c:pt>
                <c:pt idx="26">
                  <c:v>0.00255861921676191</c:v>
                </c:pt>
                <c:pt idx="27">
                  <c:v>0.00221724557292441</c:v>
                </c:pt>
                <c:pt idx="28">
                  <c:v>0.00181007245179257</c:v>
                </c:pt>
                <c:pt idx="29">
                  <c:v>0.00166411634052684</c:v>
                </c:pt>
                <c:pt idx="30">
                  <c:v>0.00165987594085787</c:v>
                </c:pt>
                <c:pt idx="31">
                  <c:v>-0.000113123907500214</c:v>
                </c:pt>
                <c:pt idx="32">
                  <c:v>-0.00207421159634018</c:v>
                </c:pt>
                <c:pt idx="33">
                  <c:v>-0.00520286311377667</c:v>
                </c:pt>
                <c:pt idx="34">
                  <c:v>-0.00734129749400705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003522"/>
        <c:axId val="901652592"/>
      </c:lineChart>
      <c:catAx>
        <c:axId val="4850035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652592"/>
        <c:crosses val="autoZero"/>
        <c:auto val="1"/>
        <c:lblAlgn val="ctr"/>
        <c:lblOffset val="100"/>
        <c:noMultiLvlLbl val="0"/>
      </c:catAx>
      <c:valAx>
        <c:axId val="9016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0035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6530与标准板1-20w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Sheet7!$E$2:$E$13</c:f>
              <c:numCache>
                <c:formatCode>General</c:formatCode>
                <c:ptCount val="12"/>
                <c:pt idx="0">
                  <c:v>2.0186</c:v>
                </c:pt>
                <c:pt idx="1">
                  <c:v>2.8946</c:v>
                </c:pt>
                <c:pt idx="2">
                  <c:v>4.4918</c:v>
                </c:pt>
                <c:pt idx="3">
                  <c:v>6.879</c:v>
                </c:pt>
                <c:pt idx="4">
                  <c:v>8.9331</c:v>
                </c:pt>
                <c:pt idx="5">
                  <c:v>10.7137</c:v>
                </c:pt>
                <c:pt idx="6">
                  <c:v>11.2451</c:v>
                </c:pt>
                <c:pt idx="7">
                  <c:v>13.4297</c:v>
                </c:pt>
                <c:pt idx="8">
                  <c:v>14.5741</c:v>
                </c:pt>
                <c:pt idx="9">
                  <c:v>15.8344</c:v>
                </c:pt>
                <c:pt idx="10">
                  <c:v>16.5754</c:v>
                </c:pt>
                <c:pt idx="11">
                  <c:v>18.2526</c:v>
                </c:pt>
              </c:numCache>
            </c:numRef>
          </c:xVal>
          <c:yVal>
            <c:numRef>
              <c:f>Sheet7!$B$2:$B$13</c:f>
              <c:numCache>
                <c:formatCode>General</c:formatCode>
                <c:ptCount val="12"/>
                <c:pt idx="0">
                  <c:v>1.6077</c:v>
                </c:pt>
                <c:pt idx="1">
                  <c:v>3.6031</c:v>
                </c:pt>
                <c:pt idx="2">
                  <c:v>4.5992</c:v>
                </c:pt>
                <c:pt idx="3">
                  <c:v>6.8892</c:v>
                </c:pt>
                <c:pt idx="4">
                  <c:v>8.6722</c:v>
                </c:pt>
                <c:pt idx="5">
                  <c:v>10.5731</c:v>
                </c:pt>
                <c:pt idx="6">
                  <c:v>11.5252</c:v>
                </c:pt>
                <c:pt idx="7">
                  <c:v>13.3412</c:v>
                </c:pt>
                <c:pt idx="8">
                  <c:v>14.3351</c:v>
                </c:pt>
                <c:pt idx="9">
                  <c:v>15.6492</c:v>
                </c:pt>
                <c:pt idx="10">
                  <c:v>16.5822</c:v>
                </c:pt>
                <c:pt idx="11">
                  <c:v>18.4112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127575"/>
        <c:axId val="475627063"/>
      </c:scatterChart>
      <c:valAx>
        <c:axId val="787127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627063"/>
        <c:crosses val="autoZero"/>
        <c:crossBetween val="midCat"/>
      </c:valAx>
      <c:valAx>
        <c:axId val="475627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127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6530与标准板20-140w</a:t>
            </a:r>
            <a:endParaRPr lang="en-US" altLang="zh-CN"/>
          </a:p>
        </c:rich>
      </c:tx>
      <c:layout>
        <c:manualLayout>
          <c:xMode val="edge"/>
          <c:yMode val="edge"/>
          <c:x val="0.289355742296919"/>
          <c:y val="0.036621093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Sheet7!$E$14:$E$32</c:f>
              <c:numCache>
                <c:formatCode>General</c:formatCode>
                <c:ptCount val="19"/>
                <c:pt idx="0">
                  <c:v>20.4852</c:v>
                </c:pt>
                <c:pt idx="1">
                  <c:v>21.371</c:v>
                </c:pt>
                <c:pt idx="2">
                  <c:v>23.1823</c:v>
                </c:pt>
                <c:pt idx="3">
                  <c:v>25.439</c:v>
                </c:pt>
                <c:pt idx="4">
                  <c:v>26.5218</c:v>
                </c:pt>
                <c:pt idx="5">
                  <c:v>28.3321</c:v>
                </c:pt>
                <c:pt idx="6">
                  <c:v>30.1364</c:v>
                </c:pt>
                <c:pt idx="7">
                  <c:v>32.91</c:v>
                </c:pt>
                <c:pt idx="8">
                  <c:v>33.8043</c:v>
                </c:pt>
                <c:pt idx="9">
                  <c:v>36.1511</c:v>
                </c:pt>
                <c:pt idx="10">
                  <c:v>37.9851</c:v>
                </c:pt>
                <c:pt idx="11">
                  <c:v>39.0594</c:v>
                </c:pt>
                <c:pt idx="12">
                  <c:v>51.9756</c:v>
                </c:pt>
                <c:pt idx="13">
                  <c:v>61.677</c:v>
                </c:pt>
                <c:pt idx="14">
                  <c:v>71.3533</c:v>
                </c:pt>
                <c:pt idx="15">
                  <c:v>81.0906</c:v>
                </c:pt>
                <c:pt idx="16">
                  <c:v>102.4462</c:v>
                </c:pt>
                <c:pt idx="17">
                  <c:v>131.6398</c:v>
                </c:pt>
                <c:pt idx="18">
                  <c:v>140.4239</c:v>
                </c:pt>
              </c:numCache>
            </c:numRef>
          </c:xVal>
          <c:yVal>
            <c:numRef>
              <c:f>Sheet7!$B$14:$B$32</c:f>
              <c:numCache>
                <c:formatCode>General</c:formatCode>
                <c:ptCount val="19"/>
                <c:pt idx="0">
                  <c:v>20.3212</c:v>
                </c:pt>
                <c:pt idx="1">
                  <c:v>21.2811</c:v>
                </c:pt>
                <c:pt idx="2">
                  <c:v>23.0652</c:v>
                </c:pt>
                <c:pt idx="3">
                  <c:v>25.3661</c:v>
                </c:pt>
                <c:pt idx="4">
                  <c:v>26.3392</c:v>
                </c:pt>
                <c:pt idx="5">
                  <c:v>28.1292</c:v>
                </c:pt>
                <c:pt idx="6">
                  <c:v>30.0011</c:v>
                </c:pt>
                <c:pt idx="7">
                  <c:v>32.8012</c:v>
                </c:pt>
                <c:pt idx="8">
                  <c:v>33.7792</c:v>
                </c:pt>
                <c:pt idx="9">
                  <c:v>36.0452</c:v>
                </c:pt>
                <c:pt idx="10">
                  <c:v>37.8531</c:v>
                </c:pt>
                <c:pt idx="11">
                  <c:v>38.8192</c:v>
                </c:pt>
                <c:pt idx="12">
                  <c:v>51.7712</c:v>
                </c:pt>
                <c:pt idx="13">
                  <c:v>61.4812</c:v>
                </c:pt>
                <c:pt idx="14">
                  <c:v>71.1712</c:v>
                </c:pt>
                <c:pt idx="15">
                  <c:v>80.9112</c:v>
                </c:pt>
                <c:pt idx="16">
                  <c:v>102.2611</c:v>
                </c:pt>
                <c:pt idx="17">
                  <c:v>131.4211</c:v>
                </c:pt>
                <c:pt idx="18">
                  <c:v>140.1912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4026"/>
        <c:axId val="533803079"/>
      </c:scatterChart>
      <c:valAx>
        <c:axId val="243040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803079"/>
        <c:crosses val="autoZero"/>
        <c:crossBetween val="midCat"/>
      </c:valAx>
      <c:valAx>
        <c:axId val="533803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30402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第三组数据6530中与标准板各个负载电流点之间的误差曲图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Sheet1!$O$2:$O$35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Sheet1!$L$143:$L$177</c:f>
              <c:numCache>
                <c:formatCode>0.00%</c:formatCode>
                <c:ptCount val="35"/>
                <c:pt idx="0">
                  <c:v>0.218626256472738</c:v>
                </c:pt>
                <c:pt idx="1">
                  <c:v>-0.21251949209178</c:v>
                </c:pt>
                <c:pt idx="2">
                  <c:v>0.0643471948563726</c:v>
                </c:pt>
                <c:pt idx="3">
                  <c:v>-0.0616398413809191</c:v>
                </c:pt>
                <c:pt idx="4">
                  <c:v>-0.0132475616387638</c:v>
                </c:pt>
                <c:pt idx="5">
                  <c:v>-0.0690939063210549</c:v>
                </c:pt>
                <c:pt idx="6">
                  <c:v>-0.0179354289831671</c:v>
                </c:pt>
                <c:pt idx="7">
                  <c:v>-0.0108599390582548</c:v>
                </c:pt>
                <c:pt idx="8">
                  <c:v>-0.02583379373527</c:v>
                </c:pt>
                <c:pt idx="9">
                  <c:v>-0.0392356313014996</c:v>
                </c:pt>
                <c:pt idx="10">
                  <c:v>-0.0253836147712764</c:v>
                </c:pt>
                <c:pt idx="11">
                  <c:v>-0.0219972598569036</c:v>
                </c:pt>
                <c:pt idx="12">
                  <c:v>-0.0296346294070119</c:v>
                </c:pt>
                <c:pt idx="13">
                  <c:v>-0.0304777478607778</c:v>
                </c:pt>
                <c:pt idx="14">
                  <c:v>-0.0285525950596725</c:v>
                </c:pt>
                <c:pt idx="15">
                  <c:v>-0.0327074428654795</c:v>
                </c:pt>
                <c:pt idx="16">
                  <c:v>-0.0241668312994849</c:v>
                </c:pt>
                <c:pt idx="17">
                  <c:v>-0.0282115833191103</c:v>
                </c:pt>
                <c:pt idx="18">
                  <c:v>-0.0305881098800061</c:v>
                </c:pt>
                <c:pt idx="19">
                  <c:v>-0.0291910230282026</c:v>
                </c:pt>
                <c:pt idx="20">
                  <c:v>-0.0309757586172162</c:v>
                </c:pt>
                <c:pt idx="21">
                  <c:v>-0.0267918543002285</c:v>
                </c:pt>
                <c:pt idx="22">
                  <c:v>-0.0311726097126954</c:v>
                </c:pt>
                <c:pt idx="23">
                  <c:v>-0.0282692882082128</c:v>
                </c:pt>
                <c:pt idx="24">
                  <c:v>-0.0270732968933359</c:v>
                </c:pt>
                <c:pt idx="25">
                  <c:v>-0.027052463215932</c:v>
                </c:pt>
                <c:pt idx="26">
                  <c:v>-0.0269726146251885</c:v>
                </c:pt>
                <c:pt idx="27">
                  <c:v>-0.0281004112134752</c:v>
                </c:pt>
                <c:pt idx="28">
                  <c:v>-0.0280958393763952</c:v>
                </c:pt>
                <c:pt idx="29">
                  <c:v>-0.0271152454984781</c:v>
                </c:pt>
                <c:pt idx="30">
                  <c:v>-0.0264741558755512</c:v>
                </c:pt>
                <c:pt idx="31">
                  <c:v>-0.0279082117134145</c:v>
                </c:pt>
                <c:pt idx="32">
                  <c:v>-0.0294602565074856</c:v>
                </c:pt>
                <c:pt idx="33">
                  <c:v>-0.0318541650282259</c:v>
                </c:pt>
                <c:pt idx="34">
                  <c:v>-0.0336846785626703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2097208"/>
        <c:axId val="496674283"/>
      </c:lineChart>
      <c:catAx>
        <c:axId val="112097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674283"/>
        <c:crosses val="autoZero"/>
        <c:auto val="1"/>
        <c:lblAlgn val="ctr"/>
        <c:lblOffset val="100"/>
        <c:noMultiLvlLbl val="0"/>
      </c:catAx>
      <c:valAx>
        <c:axId val="4966742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09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500-2000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Sheet7!$E$33:$E$36</c:f>
              <c:numCache>
                <c:formatCode>General</c:formatCode>
                <c:ptCount val="4"/>
                <c:pt idx="0">
                  <c:v>488.7892</c:v>
                </c:pt>
                <c:pt idx="1">
                  <c:v>969.679</c:v>
                </c:pt>
                <c:pt idx="2">
                  <c:v>1444.6257</c:v>
                </c:pt>
                <c:pt idx="3">
                  <c:v>1919.5086</c:v>
                </c:pt>
              </c:numCache>
            </c:numRef>
          </c:xVal>
          <c:yVal>
            <c:numRef>
              <c:f>Sheet7!$B$33:$B$36</c:f>
              <c:numCache>
                <c:formatCode>General</c:formatCode>
                <c:ptCount val="4"/>
                <c:pt idx="0">
                  <c:v>488.8445</c:v>
                </c:pt>
                <c:pt idx="1">
                  <c:v>971.6945</c:v>
                </c:pt>
                <c:pt idx="2">
                  <c:v>1452.1812</c:v>
                </c:pt>
                <c:pt idx="3">
                  <c:v>1933.7045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77660"/>
        <c:axId val="496465523"/>
      </c:scatterChart>
      <c:valAx>
        <c:axId val="6611776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465523"/>
        <c:crosses val="autoZero"/>
        <c:crossBetween val="midCat"/>
      </c:valAx>
      <c:valAx>
        <c:axId val="4964655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1776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第一组数据6530中与标准板各个负载电流点之间的误差曲图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Sheet7!$M$2:$M$36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Sheet7!$L$2:$L$36</c:f>
              <c:numCache>
                <c:formatCode>0.00_ </c:formatCode>
                <c:ptCount val="35"/>
                <c:pt idx="0">
                  <c:v>0.0474</c:v>
                </c:pt>
                <c:pt idx="1">
                  <c:v>0.0454</c:v>
                </c:pt>
                <c:pt idx="2">
                  <c:v>0.0451</c:v>
                </c:pt>
                <c:pt idx="3">
                  <c:v>0.0362</c:v>
                </c:pt>
                <c:pt idx="4">
                  <c:v>0.0432</c:v>
                </c:pt>
                <c:pt idx="5">
                  <c:v>0.0448</c:v>
                </c:pt>
                <c:pt idx="6">
                  <c:v>0.0391</c:v>
                </c:pt>
                <c:pt idx="7">
                  <c:v>0.0434</c:v>
                </c:pt>
                <c:pt idx="8">
                  <c:v>0.0474</c:v>
                </c:pt>
                <c:pt idx="9">
                  <c:v>0.0401</c:v>
                </c:pt>
                <c:pt idx="10">
                  <c:v>0.042</c:v>
                </c:pt>
                <c:pt idx="11">
                  <c:v>0.0392</c:v>
                </c:pt>
                <c:pt idx="12">
                  <c:v>0.0466</c:v>
                </c:pt>
                <c:pt idx="13">
                  <c:v>0.041</c:v>
                </c:pt>
                <c:pt idx="14">
                  <c:v>0.0458</c:v>
                </c:pt>
                <c:pt idx="15">
                  <c:v>0.0443</c:v>
                </c:pt>
                <c:pt idx="16">
                  <c:v>0.0387</c:v>
                </c:pt>
                <c:pt idx="17">
                  <c:v>0.0471</c:v>
                </c:pt>
                <c:pt idx="18">
                  <c:v>0.0443</c:v>
                </c:pt>
                <c:pt idx="19">
                  <c:v>0.0441</c:v>
                </c:pt>
                <c:pt idx="20">
                  <c:v>0.0389</c:v>
                </c:pt>
                <c:pt idx="21">
                  <c:v>0.038</c:v>
                </c:pt>
                <c:pt idx="22">
                  <c:v>0.0448</c:v>
                </c:pt>
                <c:pt idx="23">
                  <c:v>0.0404</c:v>
                </c:pt>
                <c:pt idx="24">
                  <c:v>0.0433</c:v>
                </c:pt>
                <c:pt idx="25">
                  <c:v>0.0459</c:v>
                </c:pt>
                <c:pt idx="26">
                  <c:v>0.0392</c:v>
                </c:pt>
                <c:pt idx="27">
                  <c:v>0.0412</c:v>
                </c:pt>
                <c:pt idx="28">
                  <c:v>0.0375</c:v>
                </c:pt>
                <c:pt idx="29">
                  <c:v>0.0377999999999999</c:v>
                </c:pt>
                <c:pt idx="30">
                  <c:v>0.0375</c:v>
                </c:pt>
                <c:pt idx="31">
                  <c:v>0.0364</c:v>
                </c:pt>
                <c:pt idx="32">
                  <c:v>0.0273000000000003</c:v>
                </c:pt>
                <c:pt idx="33">
                  <c:v>0.0372999999999992</c:v>
                </c:pt>
                <c:pt idx="34">
                  <c:v>0.0199999999999996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1283967"/>
        <c:axId val="394671301"/>
      </c:lineChart>
      <c:catAx>
        <c:axId val="42128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4671301"/>
        <c:crosses val="autoZero"/>
        <c:auto val="1"/>
        <c:lblAlgn val="ctr"/>
        <c:lblOffset val="100"/>
        <c:noMultiLvlLbl val="0"/>
      </c:catAx>
      <c:valAx>
        <c:axId val="3946713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28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6530与标准板1-140w对应电流值</a:t>
            </a:r>
          </a:p>
        </c:rich>
      </c:tx>
      <c:layout>
        <c:manualLayout>
          <c:xMode val="edge"/>
          <c:yMode val="edge"/>
          <c:x val="0.22959112959113"/>
          <c:y val="0.03137254901960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Sheet7!$G$2:$G$32</c:f>
              <c:numCache>
                <c:formatCode>General</c:formatCode>
                <c:ptCount val="31"/>
                <c:pt idx="0">
                  <c:v>0.0751</c:v>
                </c:pt>
                <c:pt idx="1">
                  <c:v>0.0766</c:v>
                </c:pt>
                <c:pt idx="2">
                  <c:v>0.0763</c:v>
                </c:pt>
                <c:pt idx="3">
                  <c:v>0.0774</c:v>
                </c:pt>
                <c:pt idx="4">
                  <c:v>0.0844</c:v>
                </c:pt>
                <c:pt idx="5">
                  <c:v>0.086</c:v>
                </c:pt>
                <c:pt idx="6">
                  <c:v>0.0903</c:v>
                </c:pt>
                <c:pt idx="7">
                  <c:v>0.0946</c:v>
                </c:pt>
                <c:pt idx="8">
                  <c:v>0.0986</c:v>
                </c:pt>
                <c:pt idx="9">
                  <c:v>0.1013</c:v>
                </c:pt>
                <c:pt idx="10">
                  <c:v>0.1032</c:v>
                </c:pt>
                <c:pt idx="11">
                  <c:v>0.1104</c:v>
                </c:pt>
                <c:pt idx="12">
                  <c:v>0.1178</c:v>
                </c:pt>
                <c:pt idx="13">
                  <c:v>0.1221</c:v>
                </c:pt>
                <c:pt idx="14">
                  <c:v>0.1269</c:v>
                </c:pt>
                <c:pt idx="15">
                  <c:v>0.1354</c:v>
                </c:pt>
                <c:pt idx="16">
                  <c:v>0.1398</c:v>
                </c:pt>
                <c:pt idx="17">
                  <c:v>0.1482</c:v>
                </c:pt>
                <c:pt idx="18">
                  <c:v>0.1555</c:v>
                </c:pt>
                <c:pt idx="19">
                  <c:v>0.1653</c:v>
                </c:pt>
                <c:pt idx="20">
                  <c:v>0.1701</c:v>
                </c:pt>
                <c:pt idx="21">
                  <c:v>0.1792</c:v>
                </c:pt>
                <c:pt idx="22">
                  <c:v>0.186</c:v>
                </c:pt>
                <c:pt idx="23">
                  <c:v>0.1916</c:v>
                </c:pt>
                <c:pt idx="24">
                  <c:v>0.2445</c:v>
                </c:pt>
                <c:pt idx="25">
                  <c:v>0.2871</c:v>
                </c:pt>
                <c:pt idx="26">
                  <c:v>0.3304</c:v>
                </c:pt>
                <c:pt idx="27">
                  <c:v>0.3724</c:v>
                </c:pt>
                <c:pt idx="28">
                  <c:v>0.4687</c:v>
                </c:pt>
                <c:pt idx="29">
                  <c:v>0.599</c:v>
                </c:pt>
                <c:pt idx="30">
                  <c:v>0.6386</c:v>
                </c:pt>
              </c:numCache>
            </c:numRef>
          </c:xVal>
          <c:yVal>
            <c:numRef>
              <c:f>Sheet7!$D$2:$D$32</c:f>
              <c:numCache>
                <c:formatCode>General</c:formatCode>
                <c:ptCount val="31"/>
                <c:pt idx="0">
                  <c:v>0.0277</c:v>
                </c:pt>
                <c:pt idx="1">
                  <c:v>0.0312</c:v>
                </c:pt>
                <c:pt idx="2">
                  <c:v>0.0312</c:v>
                </c:pt>
                <c:pt idx="3">
                  <c:v>0.0412</c:v>
                </c:pt>
                <c:pt idx="4">
                  <c:v>0.0412</c:v>
                </c:pt>
                <c:pt idx="5">
                  <c:v>0.0412</c:v>
                </c:pt>
                <c:pt idx="6">
                  <c:v>0.0512</c:v>
                </c:pt>
                <c:pt idx="7">
                  <c:v>0.0512</c:v>
                </c:pt>
                <c:pt idx="8">
                  <c:v>0.0512</c:v>
                </c:pt>
                <c:pt idx="9">
                  <c:v>0.0612</c:v>
                </c:pt>
                <c:pt idx="10">
                  <c:v>0.0612</c:v>
                </c:pt>
                <c:pt idx="11">
                  <c:v>0.0712</c:v>
                </c:pt>
                <c:pt idx="12">
                  <c:v>0.0712</c:v>
                </c:pt>
                <c:pt idx="13">
                  <c:v>0.0811</c:v>
                </c:pt>
                <c:pt idx="14">
                  <c:v>0.0811</c:v>
                </c:pt>
                <c:pt idx="15">
                  <c:v>0.0911</c:v>
                </c:pt>
                <c:pt idx="16">
                  <c:v>0.1011</c:v>
                </c:pt>
                <c:pt idx="17">
                  <c:v>0.1011</c:v>
                </c:pt>
                <c:pt idx="18">
                  <c:v>0.1112</c:v>
                </c:pt>
                <c:pt idx="19">
                  <c:v>0.1212</c:v>
                </c:pt>
                <c:pt idx="20">
                  <c:v>0.1312</c:v>
                </c:pt>
                <c:pt idx="21">
                  <c:v>0.1412</c:v>
                </c:pt>
                <c:pt idx="22">
                  <c:v>0.1412</c:v>
                </c:pt>
                <c:pt idx="23">
                  <c:v>0.1512</c:v>
                </c:pt>
                <c:pt idx="24">
                  <c:v>0.2012</c:v>
                </c:pt>
                <c:pt idx="25">
                  <c:v>0.2412</c:v>
                </c:pt>
                <c:pt idx="26">
                  <c:v>0.2912</c:v>
                </c:pt>
                <c:pt idx="27">
                  <c:v>0.3312</c:v>
                </c:pt>
                <c:pt idx="28">
                  <c:v>0.4312</c:v>
                </c:pt>
                <c:pt idx="29">
                  <c:v>0.5612</c:v>
                </c:pt>
                <c:pt idx="30">
                  <c:v>0.6011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993987"/>
        <c:axId val="722917488"/>
      </c:scatterChart>
      <c:valAx>
        <c:axId val="6029939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917488"/>
        <c:crosses val="autoZero"/>
        <c:crossBetween val="midCat"/>
      </c:valAx>
      <c:valAx>
        <c:axId val="7229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9939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6530与标准板500-2000w对应电流值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Sheet7!$G$33:$G$36</c:f>
              <c:numCache>
                <c:formatCode>General</c:formatCode>
                <c:ptCount val="4"/>
                <c:pt idx="0">
                  <c:v>2.2176</c:v>
                </c:pt>
                <c:pt idx="1">
                  <c:v>4.4085</c:v>
                </c:pt>
                <c:pt idx="2">
                  <c:v>6.5985</c:v>
                </c:pt>
                <c:pt idx="3">
                  <c:v>8.7745</c:v>
                </c:pt>
              </c:numCache>
            </c:numRef>
          </c:xVal>
          <c:yVal>
            <c:numRef>
              <c:f>Sheet7!$D$33:$D$36</c:f>
              <c:numCache>
                <c:formatCode>General</c:formatCode>
                <c:ptCount val="4"/>
                <c:pt idx="0">
                  <c:v>2.1812</c:v>
                </c:pt>
                <c:pt idx="1">
                  <c:v>4.3812</c:v>
                </c:pt>
                <c:pt idx="2">
                  <c:v>6.5612</c:v>
                </c:pt>
                <c:pt idx="3">
                  <c:v>8.7545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27211"/>
        <c:axId val="543251811"/>
      </c:scatterChart>
      <c:valAx>
        <c:axId val="4885272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251811"/>
        <c:crosses val="autoZero"/>
        <c:crossBetween val="midCat"/>
      </c:valAx>
      <c:valAx>
        <c:axId val="5432518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5272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第二组数据6530中与标准板各个负载电流点之间的误差曲图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Sheet7!$M$2:$M$36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Sheet7!$J$71:$J$104</c:f>
              <c:numCache>
                <c:formatCode>0.00%</c:formatCode>
                <c:ptCount val="34"/>
                <c:pt idx="0">
                  <c:v>0.108897742363878</c:v>
                </c:pt>
                <c:pt idx="1">
                  <c:v>0.0614540618419594</c:v>
                </c:pt>
                <c:pt idx="2">
                  <c:v>0.021137821211989</c:v>
                </c:pt>
                <c:pt idx="3">
                  <c:v>0.00497577773886645</c:v>
                </c:pt>
                <c:pt idx="4">
                  <c:v>0.01660297190888</c:v>
                </c:pt>
                <c:pt idx="5">
                  <c:v>0.0295705033518919</c:v>
                </c:pt>
                <c:pt idx="6">
                  <c:v>0.00845506784824161</c:v>
                </c:pt>
                <c:pt idx="7">
                  <c:v>0.00402482349237751</c:v>
                </c:pt>
                <c:pt idx="8">
                  <c:v>0.0237315646601181</c:v>
                </c:pt>
                <c:pt idx="9">
                  <c:v>0.0171831850260817</c:v>
                </c:pt>
                <c:pt idx="10">
                  <c:v>-0.000294467614571894</c:v>
                </c:pt>
                <c:pt idx="11">
                  <c:v>0.000162891210390294</c:v>
                </c:pt>
                <c:pt idx="12">
                  <c:v>0.0150478459478616</c:v>
                </c:pt>
                <c:pt idx="13">
                  <c:v>0.0102712667895707</c:v>
                </c:pt>
                <c:pt idx="14">
                  <c:v>0.00378728788587865</c:v>
                </c:pt>
                <c:pt idx="15">
                  <c:v>0.00455207071882487</c:v>
                </c:pt>
                <c:pt idx="16">
                  <c:v>0.00705573192775648</c:v>
                </c:pt>
                <c:pt idx="17">
                  <c:v>0.00759515275644306</c:v>
                </c:pt>
                <c:pt idx="18">
                  <c:v>0.00365765909817716</c:v>
                </c:pt>
                <c:pt idx="19">
                  <c:v>0.0122987054956983</c:v>
                </c:pt>
                <c:pt idx="20">
                  <c:v>0.00201331154219679</c:v>
                </c:pt>
                <c:pt idx="21">
                  <c:v>0.000757636728452558</c:v>
                </c:pt>
                <c:pt idx="22">
                  <c:v>0.00287433755501649</c:v>
                </c:pt>
                <c:pt idx="23">
                  <c:v>0.00286242824606063</c:v>
                </c:pt>
                <c:pt idx="24">
                  <c:v>0.00490627509109994</c:v>
                </c:pt>
                <c:pt idx="25">
                  <c:v>0.00436576847281034</c:v>
                </c:pt>
                <c:pt idx="26">
                  <c:v>0.00177459421788589</c:v>
                </c:pt>
                <c:pt idx="27">
                  <c:v>0.00187242310088112</c:v>
                </c:pt>
                <c:pt idx="28">
                  <c:v>0.00189831780889937</c:v>
                </c:pt>
                <c:pt idx="29">
                  <c:v>0.001813529861219</c:v>
                </c:pt>
                <c:pt idx="30">
                  <c:v>6.44376688292373e-5</c:v>
                </c:pt>
                <c:pt idx="31">
                  <c:v>-0.00153557803588779</c:v>
                </c:pt>
                <c:pt idx="32">
                  <c:v>-0.00486771245563218</c:v>
                </c:pt>
                <c:pt idx="33">
                  <c:v>-0.00721454074804158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77028"/>
        <c:axId val="534567721"/>
      </c:lineChart>
      <c:catAx>
        <c:axId val="1411770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567721"/>
        <c:crosses val="autoZero"/>
        <c:auto val="1"/>
        <c:lblAlgn val="ctr"/>
        <c:lblOffset val="100"/>
        <c:noMultiLvlLbl val="0"/>
      </c:catAx>
      <c:valAx>
        <c:axId val="534567721"/>
        <c:scaling>
          <c:orientation val="minMax"/>
          <c:max val="0.15"/>
          <c:min val="-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1770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6530与标准板1-20w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Sheet7!$E$71:$E$82</c:f>
              <c:numCache>
                <c:formatCode>General</c:formatCode>
                <c:ptCount val="12"/>
                <c:pt idx="0">
                  <c:v>2.004</c:v>
                </c:pt>
                <c:pt idx="1">
                  <c:v>3.831</c:v>
                </c:pt>
                <c:pt idx="2">
                  <c:v>4.6811</c:v>
                </c:pt>
                <c:pt idx="3">
                  <c:v>6.8873</c:v>
                </c:pt>
                <c:pt idx="4">
                  <c:v>8.8049</c:v>
                </c:pt>
                <c:pt idx="5">
                  <c:v>10.8735</c:v>
                </c:pt>
                <c:pt idx="6">
                  <c:v>11.6529</c:v>
                </c:pt>
                <c:pt idx="7">
                  <c:v>13.3959</c:v>
                </c:pt>
                <c:pt idx="8">
                  <c:v>14.6324</c:v>
                </c:pt>
                <c:pt idx="9">
                  <c:v>15.912</c:v>
                </c:pt>
                <c:pt idx="10">
                  <c:v>16.6353</c:v>
                </c:pt>
                <c:pt idx="11">
                  <c:v>18.4202</c:v>
                </c:pt>
              </c:numCache>
            </c:numRef>
          </c:xVal>
          <c:yVal>
            <c:numRef>
              <c:f>Sheet7!$B$71:$B$82</c:f>
              <c:numCache>
                <c:formatCode>General</c:formatCode>
                <c:ptCount val="12"/>
                <c:pt idx="0">
                  <c:v>1.8072</c:v>
                </c:pt>
                <c:pt idx="1">
                  <c:v>3.6092</c:v>
                </c:pt>
                <c:pt idx="2">
                  <c:v>4.5842</c:v>
                </c:pt>
                <c:pt idx="3">
                  <c:v>6.8532</c:v>
                </c:pt>
                <c:pt idx="4">
                  <c:v>8.6611</c:v>
                </c:pt>
                <c:pt idx="5">
                  <c:v>10.5612</c:v>
                </c:pt>
                <c:pt idx="6">
                  <c:v>11.5552</c:v>
                </c:pt>
                <c:pt idx="7">
                  <c:v>13.3422</c:v>
                </c:pt>
                <c:pt idx="8">
                  <c:v>14.2932</c:v>
                </c:pt>
                <c:pt idx="9">
                  <c:v>15.6432</c:v>
                </c:pt>
                <c:pt idx="10">
                  <c:v>16.6402</c:v>
                </c:pt>
                <c:pt idx="11">
                  <c:v>18.4172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76459"/>
        <c:axId val="39106908"/>
      </c:scatterChart>
      <c:valAx>
        <c:axId val="4637764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06908"/>
        <c:crosses val="autoZero"/>
        <c:crossBetween val="midCat"/>
      </c:valAx>
      <c:valAx>
        <c:axId val="391069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7764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6530与标准板20-140w</a:t>
            </a:r>
            <a:endParaRPr lang="en-US" altLang="zh-CN"/>
          </a:p>
        </c:rich>
      </c:tx>
      <c:layout>
        <c:manualLayout>
          <c:xMode val="edge"/>
          <c:yMode val="edge"/>
          <c:x val="0.364579725829726"/>
          <c:y val="0.028289619300575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Sheet7!$E$83:$E$100</c:f>
              <c:numCache>
                <c:formatCode>General</c:formatCode>
                <c:ptCount val="18"/>
                <c:pt idx="0">
                  <c:v>20.6209</c:v>
                </c:pt>
                <c:pt idx="1">
                  <c:v>21.4816</c:v>
                </c:pt>
                <c:pt idx="2">
                  <c:v>23.1646</c:v>
                </c:pt>
                <c:pt idx="3">
                  <c:v>25.4665</c:v>
                </c:pt>
                <c:pt idx="4">
                  <c:v>26.519</c:v>
                </c:pt>
                <c:pt idx="5">
                  <c:v>28.3368</c:v>
                </c:pt>
                <c:pt idx="6">
                  <c:v>30.129</c:v>
                </c:pt>
                <c:pt idx="7">
                  <c:v>33.2036</c:v>
                </c:pt>
                <c:pt idx="8">
                  <c:v>33.8432</c:v>
                </c:pt>
                <c:pt idx="9">
                  <c:v>36.0604</c:v>
                </c:pt>
                <c:pt idx="10">
                  <c:v>37.961</c:v>
                </c:pt>
                <c:pt idx="11">
                  <c:v>38.9243</c:v>
                </c:pt>
                <c:pt idx="12">
                  <c:v>52.0654</c:v>
                </c:pt>
                <c:pt idx="13">
                  <c:v>61.7697</c:v>
                </c:pt>
                <c:pt idx="14">
                  <c:v>71.2975</c:v>
                </c:pt>
                <c:pt idx="15">
                  <c:v>81.0627</c:v>
                </c:pt>
                <c:pt idx="16">
                  <c:v>102.4953</c:v>
                </c:pt>
                <c:pt idx="17">
                  <c:v>131.6395</c:v>
                </c:pt>
              </c:numCache>
            </c:numRef>
          </c:xVal>
          <c:yVal>
            <c:numRef>
              <c:f>Sheet7!$B$83:$B$100</c:f>
              <c:numCache>
                <c:formatCode>General</c:formatCode>
                <c:ptCount val="18"/>
                <c:pt idx="0">
                  <c:v>20.3152</c:v>
                </c:pt>
                <c:pt idx="1">
                  <c:v>21.2632</c:v>
                </c:pt>
                <c:pt idx="2">
                  <c:v>23.0772</c:v>
                </c:pt>
                <c:pt idx="3">
                  <c:v>25.3511</c:v>
                </c:pt>
                <c:pt idx="4">
                  <c:v>26.3332</c:v>
                </c:pt>
                <c:pt idx="5">
                  <c:v>28.1232</c:v>
                </c:pt>
                <c:pt idx="6">
                  <c:v>30.0192</c:v>
                </c:pt>
                <c:pt idx="7">
                  <c:v>32.8002</c:v>
                </c:pt>
                <c:pt idx="8">
                  <c:v>33.7752</c:v>
                </c:pt>
                <c:pt idx="9">
                  <c:v>36.0331</c:v>
                </c:pt>
                <c:pt idx="10">
                  <c:v>37.8522</c:v>
                </c:pt>
                <c:pt idx="11">
                  <c:v>38.8132</c:v>
                </c:pt>
                <c:pt idx="12">
                  <c:v>51.8112</c:v>
                </c:pt>
                <c:pt idx="13">
                  <c:v>61.5012</c:v>
                </c:pt>
                <c:pt idx="14">
                  <c:v>71.1712</c:v>
                </c:pt>
                <c:pt idx="15">
                  <c:v>80.9112</c:v>
                </c:pt>
                <c:pt idx="16">
                  <c:v>102.3011</c:v>
                </c:pt>
                <c:pt idx="17">
                  <c:v>131.4012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14818"/>
        <c:axId val="191614269"/>
      </c:scatterChart>
      <c:valAx>
        <c:axId val="19691481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614269"/>
        <c:crosses val="autoZero"/>
        <c:crossBetween val="midCat"/>
      </c:valAx>
      <c:valAx>
        <c:axId val="1916142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9148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6530与标准板500-2000w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Sheet7!$E$101:$E$104</c:f>
              <c:numCache>
                <c:formatCode>General</c:formatCode>
                <c:ptCount val="4"/>
                <c:pt idx="0">
                  <c:v>488.876</c:v>
                </c:pt>
                <c:pt idx="1">
                  <c:v>969.2838</c:v>
                </c:pt>
                <c:pt idx="2">
                  <c:v>1443.9879</c:v>
                </c:pt>
                <c:pt idx="3">
                  <c:v>1918.2414</c:v>
                </c:pt>
              </c:numCache>
            </c:numRef>
          </c:xVal>
          <c:yVal>
            <c:numRef>
              <c:f>Sheet7!$B$101:$B$104</c:f>
              <c:numCache>
                <c:formatCode>General</c:formatCode>
                <c:ptCount val="4"/>
                <c:pt idx="0">
                  <c:v>488.8445</c:v>
                </c:pt>
                <c:pt idx="1">
                  <c:v>970.7745</c:v>
                </c:pt>
                <c:pt idx="2">
                  <c:v>1451.0512</c:v>
                </c:pt>
                <c:pt idx="3">
                  <c:v>1932.1812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97395"/>
        <c:axId val="77941581"/>
      </c:scatterChart>
      <c:valAx>
        <c:axId val="9062973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941581"/>
        <c:crosses val="autoZero"/>
        <c:crossBetween val="midCat"/>
      </c:valAx>
      <c:valAx>
        <c:axId val="77941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62973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第二组数据6530中与标准板各个负载电流点之间的误差曲图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117406868777268"/>
          <c:y val="0.027450980392156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Sheet7!$M$2:$M$36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Sheet7!$L$71:$L$104</c:f>
              <c:numCache>
                <c:formatCode>0.00_ </c:formatCode>
                <c:ptCount val="34"/>
                <c:pt idx="0">
                  <c:v>0.0434</c:v>
                </c:pt>
                <c:pt idx="1">
                  <c:v>0.0442</c:v>
                </c:pt>
                <c:pt idx="2">
                  <c:v>0.0445</c:v>
                </c:pt>
                <c:pt idx="3">
                  <c:v>0.0362</c:v>
                </c:pt>
                <c:pt idx="4">
                  <c:v>0.0423</c:v>
                </c:pt>
                <c:pt idx="5">
                  <c:v>0.0445</c:v>
                </c:pt>
                <c:pt idx="6">
                  <c:v>0.0404</c:v>
                </c:pt>
                <c:pt idx="7">
                  <c:v>0.0429</c:v>
                </c:pt>
                <c:pt idx="8">
                  <c:v>0.0453</c:v>
                </c:pt>
                <c:pt idx="9">
                  <c:v>0.0398</c:v>
                </c:pt>
                <c:pt idx="10">
                  <c:v>0.0433</c:v>
                </c:pt>
                <c:pt idx="11">
                  <c:v>0.0397</c:v>
                </c:pt>
                <c:pt idx="12">
                  <c:v>0.0463</c:v>
                </c:pt>
                <c:pt idx="13">
                  <c:v>0.0408</c:v>
                </c:pt>
                <c:pt idx="14">
                  <c:v>0.0461</c:v>
                </c:pt>
                <c:pt idx="15">
                  <c:v>0.0457</c:v>
                </c:pt>
                <c:pt idx="16">
                  <c:v>0.0378</c:v>
                </c:pt>
                <c:pt idx="17">
                  <c:v>0.0462</c:v>
                </c:pt>
                <c:pt idx="18">
                  <c:v>0.0429</c:v>
                </c:pt>
                <c:pt idx="19">
                  <c:v>0.0448</c:v>
                </c:pt>
                <c:pt idx="20">
                  <c:v>0.0384</c:v>
                </c:pt>
                <c:pt idx="21">
                  <c:v>0.0372</c:v>
                </c:pt>
                <c:pt idx="22">
                  <c:v>0.0457</c:v>
                </c:pt>
                <c:pt idx="23">
                  <c:v>0.0408</c:v>
                </c:pt>
                <c:pt idx="24">
                  <c:v>0.0446</c:v>
                </c:pt>
                <c:pt idx="25">
                  <c:v>0.0458</c:v>
                </c:pt>
                <c:pt idx="26">
                  <c:v>0.0383</c:v>
                </c:pt>
                <c:pt idx="27">
                  <c:v>0.0415</c:v>
                </c:pt>
                <c:pt idx="28">
                  <c:v>0.037</c:v>
                </c:pt>
                <c:pt idx="29">
                  <c:v>0.0378999999999999</c:v>
                </c:pt>
                <c:pt idx="30">
                  <c:v>0.0366</c:v>
                </c:pt>
                <c:pt idx="31">
                  <c:v>0.0369000000000002</c:v>
                </c:pt>
                <c:pt idx="32">
                  <c:v>0.0294999999999996</c:v>
                </c:pt>
                <c:pt idx="33">
                  <c:v>0.0324999999999989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39611"/>
        <c:axId val="980125717"/>
      </c:lineChart>
      <c:catAx>
        <c:axId val="8502396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125717"/>
        <c:crosses val="autoZero"/>
        <c:auto val="1"/>
        <c:lblAlgn val="ctr"/>
        <c:lblOffset val="100"/>
        <c:noMultiLvlLbl val="0"/>
      </c:catAx>
      <c:valAx>
        <c:axId val="9801257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02396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6530与标准板1-140w对应电流值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2941176470588"/>
          <c:y val="0.200723327305606"/>
          <c:w val="0.906498599439776"/>
          <c:h val="0.5834151382071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Sheet7!$G$71:$G$100</c:f>
              <c:numCache>
                <c:formatCode>General</c:formatCode>
                <c:ptCount val="30"/>
                <c:pt idx="0">
                  <c:v>0.0746</c:v>
                </c:pt>
                <c:pt idx="1">
                  <c:v>0.0754</c:v>
                </c:pt>
                <c:pt idx="2">
                  <c:v>0.0757</c:v>
                </c:pt>
                <c:pt idx="3">
                  <c:v>0.0774</c:v>
                </c:pt>
                <c:pt idx="4">
                  <c:v>0.0835</c:v>
                </c:pt>
                <c:pt idx="5">
                  <c:v>0.0857</c:v>
                </c:pt>
                <c:pt idx="6">
                  <c:v>0.0916</c:v>
                </c:pt>
                <c:pt idx="7">
                  <c:v>0.0941</c:v>
                </c:pt>
                <c:pt idx="8">
                  <c:v>0.0965</c:v>
                </c:pt>
                <c:pt idx="9">
                  <c:v>0.101</c:v>
                </c:pt>
                <c:pt idx="10">
                  <c:v>0.1045</c:v>
                </c:pt>
                <c:pt idx="11">
                  <c:v>0.1109</c:v>
                </c:pt>
                <c:pt idx="12">
                  <c:v>0.1175</c:v>
                </c:pt>
                <c:pt idx="13">
                  <c:v>0.1219</c:v>
                </c:pt>
                <c:pt idx="14">
                  <c:v>0.1272</c:v>
                </c:pt>
                <c:pt idx="15">
                  <c:v>0.1368</c:v>
                </c:pt>
                <c:pt idx="16">
                  <c:v>0.1389</c:v>
                </c:pt>
                <c:pt idx="17">
                  <c:v>0.1473</c:v>
                </c:pt>
                <c:pt idx="18">
                  <c:v>0.1541</c:v>
                </c:pt>
                <c:pt idx="19">
                  <c:v>0.166</c:v>
                </c:pt>
                <c:pt idx="20">
                  <c:v>0.1696</c:v>
                </c:pt>
                <c:pt idx="21">
                  <c:v>0.1784</c:v>
                </c:pt>
                <c:pt idx="22">
                  <c:v>0.1869</c:v>
                </c:pt>
                <c:pt idx="23">
                  <c:v>0.192</c:v>
                </c:pt>
                <c:pt idx="24">
                  <c:v>0.2458</c:v>
                </c:pt>
                <c:pt idx="25">
                  <c:v>0.287</c:v>
                </c:pt>
                <c:pt idx="26">
                  <c:v>0.3295</c:v>
                </c:pt>
                <c:pt idx="27">
                  <c:v>0.3727</c:v>
                </c:pt>
                <c:pt idx="28">
                  <c:v>0.4682</c:v>
                </c:pt>
                <c:pt idx="29">
                  <c:v>0.5991</c:v>
                </c:pt>
              </c:numCache>
            </c:numRef>
          </c:xVal>
          <c:yVal>
            <c:numRef>
              <c:f>Sheet7!$D$71:$D$100</c:f>
              <c:numCache>
                <c:formatCode>General</c:formatCode>
                <c:ptCount val="30"/>
                <c:pt idx="0">
                  <c:v>0.0312</c:v>
                </c:pt>
                <c:pt idx="1">
                  <c:v>0.0312</c:v>
                </c:pt>
                <c:pt idx="2">
                  <c:v>0.0312</c:v>
                </c:pt>
                <c:pt idx="3">
                  <c:v>0.0412</c:v>
                </c:pt>
                <c:pt idx="4">
                  <c:v>0.0412</c:v>
                </c:pt>
                <c:pt idx="5">
                  <c:v>0.0412</c:v>
                </c:pt>
                <c:pt idx="6">
                  <c:v>0.0512</c:v>
                </c:pt>
                <c:pt idx="7">
                  <c:v>0.0512</c:v>
                </c:pt>
                <c:pt idx="8">
                  <c:v>0.0512</c:v>
                </c:pt>
                <c:pt idx="9">
                  <c:v>0.0612</c:v>
                </c:pt>
                <c:pt idx="10">
                  <c:v>0.0612</c:v>
                </c:pt>
                <c:pt idx="11">
                  <c:v>0.0712</c:v>
                </c:pt>
                <c:pt idx="12">
                  <c:v>0.0712</c:v>
                </c:pt>
                <c:pt idx="13">
                  <c:v>0.0811</c:v>
                </c:pt>
                <c:pt idx="14">
                  <c:v>0.0811</c:v>
                </c:pt>
                <c:pt idx="15">
                  <c:v>0.0911</c:v>
                </c:pt>
                <c:pt idx="16">
                  <c:v>0.1011</c:v>
                </c:pt>
                <c:pt idx="17">
                  <c:v>0.1011</c:v>
                </c:pt>
                <c:pt idx="18">
                  <c:v>0.1112</c:v>
                </c:pt>
                <c:pt idx="19">
                  <c:v>0.1212</c:v>
                </c:pt>
                <c:pt idx="20">
                  <c:v>0.1312</c:v>
                </c:pt>
                <c:pt idx="21">
                  <c:v>0.1412</c:v>
                </c:pt>
                <c:pt idx="22">
                  <c:v>0.1412</c:v>
                </c:pt>
                <c:pt idx="23">
                  <c:v>0.1512</c:v>
                </c:pt>
                <c:pt idx="24">
                  <c:v>0.2012</c:v>
                </c:pt>
                <c:pt idx="25">
                  <c:v>0.2412</c:v>
                </c:pt>
                <c:pt idx="26">
                  <c:v>0.2912</c:v>
                </c:pt>
                <c:pt idx="27">
                  <c:v>0.3312</c:v>
                </c:pt>
                <c:pt idx="28">
                  <c:v>0.4312</c:v>
                </c:pt>
                <c:pt idx="29">
                  <c:v>0.5612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934865"/>
        <c:axId val="112783571"/>
      </c:scatterChart>
      <c:valAx>
        <c:axId val="2409348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783571"/>
        <c:crosses val="autoZero"/>
        <c:crossBetween val="midCat"/>
      </c:valAx>
      <c:valAx>
        <c:axId val="1127835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9348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1-20w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Sheet1!$E$143:$E$159</c:f>
              <c:numCache>
                <c:formatCode>General</c:formatCode>
                <c:ptCount val="17"/>
                <c:pt idx="0">
                  <c:v>1.6003</c:v>
                </c:pt>
                <c:pt idx="1">
                  <c:v>2.828</c:v>
                </c:pt>
                <c:pt idx="2">
                  <c:v>4.1054</c:v>
                </c:pt>
                <c:pt idx="3">
                  <c:v>6.4364</c:v>
                </c:pt>
                <c:pt idx="4">
                  <c:v>8.5286</c:v>
                </c:pt>
                <c:pt idx="5">
                  <c:v>9.8259</c:v>
                </c:pt>
                <c:pt idx="6">
                  <c:v>11.3125</c:v>
                </c:pt>
                <c:pt idx="7">
                  <c:v>13.1795</c:v>
                </c:pt>
                <c:pt idx="8">
                  <c:v>13.9297</c:v>
                </c:pt>
                <c:pt idx="9">
                  <c:v>15.0179</c:v>
                </c:pt>
                <c:pt idx="10">
                  <c:v>16.1837</c:v>
                </c:pt>
                <c:pt idx="11">
                  <c:v>17.9886</c:v>
                </c:pt>
                <c:pt idx="12">
                  <c:v>19.6957</c:v>
                </c:pt>
                <c:pt idx="13">
                  <c:v>20.6325</c:v>
                </c:pt>
                <c:pt idx="14">
                  <c:v>22.4008</c:v>
                </c:pt>
                <c:pt idx="15">
                  <c:v>24.5317</c:v>
                </c:pt>
                <c:pt idx="16">
                  <c:v>25.6851</c:v>
                </c:pt>
              </c:numCache>
            </c:numRef>
          </c:xVal>
          <c:yVal>
            <c:numRef>
              <c:f>Sheet1!$B$143:$B$159</c:f>
              <c:numCache>
                <c:formatCode>General</c:formatCode>
                <c:ptCount val="17"/>
                <c:pt idx="0">
                  <c:v>1.3132</c:v>
                </c:pt>
                <c:pt idx="1">
                  <c:v>3.5912</c:v>
                </c:pt>
                <c:pt idx="2">
                  <c:v>3.8572</c:v>
                </c:pt>
                <c:pt idx="3">
                  <c:v>6.8592</c:v>
                </c:pt>
                <c:pt idx="4">
                  <c:v>8.6431</c:v>
                </c:pt>
                <c:pt idx="5">
                  <c:v>10.5552</c:v>
                </c:pt>
                <c:pt idx="6">
                  <c:v>11.5191</c:v>
                </c:pt>
                <c:pt idx="7">
                  <c:v>13.3242</c:v>
                </c:pt>
                <c:pt idx="8">
                  <c:v>14.2991</c:v>
                </c:pt>
                <c:pt idx="9">
                  <c:v>15.6312</c:v>
                </c:pt>
                <c:pt idx="10">
                  <c:v>16.6052</c:v>
                </c:pt>
                <c:pt idx="11">
                  <c:v>18.3932</c:v>
                </c:pt>
                <c:pt idx="12">
                  <c:v>20.2972</c:v>
                </c:pt>
                <c:pt idx="13">
                  <c:v>21.2811</c:v>
                </c:pt>
                <c:pt idx="14">
                  <c:v>23.0592</c:v>
                </c:pt>
                <c:pt idx="15">
                  <c:v>25.3612</c:v>
                </c:pt>
                <c:pt idx="16">
                  <c:v>26.3212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807937"/>
        <c:axId val="594599793"/>
      </c:scatterChart>
      <c:valAx>
        <c:axId val="7258079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599793"/>
        <c:crosses val="autoZero"/>
        <c:crossBetween val="midCat"/>
      </c:valAx>
      <c:valAx>
        <c:axId val="5945997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8079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6530与标准板500-2000w对应电流值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Sheet7!$G$101:$G$104</c:f>
              <c:numCache>
                <c:formatCode>General</c:formatCode>
                <c:ptCount val="4"/>
                <c:pt idx="0">
                  <c:v>2.2178</c:v>
                </c:pt>
                <c:pt idx="1">
                  <c:v>4.4081</c:v>
                </c:pt>
                <c:pt idx="2">
                  <c:v>6.5873</c:v>
                </c:pt>
                <c:pt idx="3">
                  <c:v>8.7837</c:v>
                </c:pt>
              </c:numCache>
            </c:numRef>
          </c:xVal>
          <c:yVal>
            <c:numRef>
              <c:f>Sheet7!$D$101:$D$104</c:f>
              <c:numCache>
                <c:formatCode>General</c:formatCode>
                <c:ptCount val="4"/>
                <c:pt idx="0">
                  <c:v>2.1812</c:v>
                </c:pt>
                <c:pt idx="1">
                  <c:v>4.3712</c:v>
                </c:pt>
                <c:pt idx="2">
                  <c:v>6.5578</c:v>
                </c:pt>
                <c:pt idx="3">
                  <c:v>8.7512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99994"/>
        <c:axId val="24067775"/>
      </c:scatterChart>
      <c:valAx>
        <c:axId val="3916999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67775"/>
        <c:crosses val="autoZero"/>
        <c:crossBetween val="midCat"/>
      </c:valAx>
      <c:valAx>
        <c:axId val="240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69999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第三组数据6530中与标准板各个负载电流点之间的误图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59391324097206"/>
          <c:y val="0.212237093690249"/>
          <c:w val="0.919077901430843"/>
          <c:h val="0.53548210871346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Sheet7!$M$2:$M$36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Sheet7!$J$138:$J$172</c:f>
              <c:numCache>
                <c:formatCode>0.00%</c:formatCode>
                <c:ptCount val="35"/>
                <c:pt idx="0">
                  <c:v>0.0648833557649171</c:v>
                </c:pt>
                <c:pt idx="1">
                  <c:v>0.0537943223240914</c:v>
                </c:pt>
                <c:pt idx="2">
                  <c:v>0.0437179992122882</c:v>
                </c:pt>
                <c:pt idx="3">
                  <c:v>0.00642703425812831</c:v>
                </c:pt>
                <c:pt idx="4">
                  <c:v>-0.00917897264781604</c:v>
                </c:pt>
                <c:pt idx="5">
                  <c:v>-0.000473162237868026</c:v>
                </c:pt>
                <c:pt idx="6">
                  <c:v>0.0169021168839053</c:v>
                </c:pt>
                <c:pt idx="7">
                  <c:v>0.0189093251055928</c:v>
                </c:pt>
                <c:pt idx="8">
                  <c:v>0.0121616045765119</c:v>
                </c:pt>
                <c:pt idx="9">
                  <c:v>0.0102014694211914</c:v>
                </c:pt>
                <c:pt idx="10">
                  <c:v>0.0132938371504947</c:v>
                </c:pt>
                <c:pt idx="11">
                  <c:v>0.00974406882766998</c:v>
                </c:pt>
                <c:pt idx="12">
                  <c:v>0.0083238110248631</c:v>
                </c:pt>
                <c:pt idx="13">
                  <c:v>0.00266187591707737</c:v>
                </c:pt>
                <c:pt idx="14">
                  <c:v>0.00827438538090776</c:v>
                </c:pt>
                <c:pt idx="15">
                  <c:v>0.00277360225044483</c:v>
                </c:pt>
                <c:pt idx="16">
                  <c:v>0.00258988653107094</c:v>
                </c:pt>
                <c:pt idx="17">
                  <c:v>0.00353724954851183</c:v>
                </c:pt>
                <c:pt idx="18">
                  <c:v>0.00467445409172991</c:v>
                </c:pt>
                <c:pt idx="19">
                  <c:v>0.00217946607653432</c:v>
                </c:pt>
                <c:pt idx="20">
                  <c:v>0.00222392002179498</c:v>
                </c:pt>
                <c:pt idx="21">
                  <c:v>0.00409836065573761</c:v>
                </c:pt>
                <c:pt idx="22">
                  <c:v>0.00552222093109239</c:v>
                </c:pt>
                <c:pt idx="23">
                  <c:v>0.00163296003626496</c:v>
                </c:pt>
                <c:pt idx="24">
                  <c:v>0.00232561733164378</c:v>
                </c:pt>
                <c:pt idx="25">
                  <c:v>0.000594723534802701</c:v>
                </c:pt>
                <c:pt idx="26">
                  <c:v>0.00243637875994786</c:v>
                </c:pt>
                <c:pt idx="27">
                  <c:v>0.00334606139144716</c:v>
                </c:pt>
                <c:pt idx="28">
                  <c:v>0.00230195059509431</c:v>
                </c:pt>
                <c:pt idx="29">
                  <c:v>0.00178080565474295</c:v>
                </c:pt>
                <c:pt idx="30">
                  <c:v>0.0022211741470455</c:v>
                </c:pt>
                <c:pt idx="31">
                  <c:v>0.000869420569294277</c:v>
                </c:pt>
                <c:pt idx="32">
                  <c:v>-0.00198190755742542</c:v>
                </c:pt>
                <c:pt idx="33">
                  <c:v>-0.00471486121773596</c:v>
                </c:pt>
                <c:pt idx="34">
                  <c:v>-0.00719788932741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35029"/>
        <c:axId val="994860861"/>
      </c:lineChart>
      <c:catAx>
        <c:axId val="1755350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860861"/>
        <c:crosses val="autoZero"/>
        <c:auto val="1"/>
        <c:lblAlgn val="ctr"/>
        <c:lblOffset val="100"/>
        <c:noMultiLvlLbl val="0"/>
      </c:catAx>
      <c:valAx>
        <c:axId val="994860861"/>
        <c:scaling>
          <c:orientation val="minMax"/>
          <c:max val="0.15"/>
          <c:min val="-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5350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6530与标准板1-20w</a:t>
            </a:r>
            <a:endParaRPr lang="en-US" altLang="zh-CN"/>
          </a:p>
        </c:rich>
      </c:tx>
      <c:layout>
        <c:manualLayout>
          <c:xMode val="edge"/>
          <c:yMode val="edge"/>
          <c:x val="0.313055555555556"/>
          <c:y val="0.02904564315352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Sheet7!$E$138:$E$149</c:f>
              <c:numCache>
                <c:formatCode>General</c:formatCode>
                <c:ptCount val="12"/>
                <c:pt idx="0">
                  <c:v>1.8989</c:v>
                </c:pt>
                <c:pt idx="1">
                  <c:v>3.816</c:v>
                </c:pt>
                <c:pt idx="2">
                  <c:v>4.77</c:v>
                </c:pt>
                <c:pt idx="3">
                  <c:v>6.9214</c:v>
                </c:pt>
                <c:pt idx="4">
                  <c:v>8.5816</c:v>
                </c:pt>
                <c:pt idx="5">
                  <c:v>10.5622</c:v>
                </c:pt>
                <c:pt idx="6">
                  <c:v>11.726</c:v>
                </c:pt>
                <c:pt idx="7">
                  <c:v>13.6057</c:v>
                </c:pt>
                <c:pt idx="8">
                  <c:v>14.473</c:v>
                </c:pt>
                <c:pt idx="9">
                  <c:v>15.7846</c:v>
                </c:pt>
                <c:pt idx="10">
                  <c:v>16.83</c:v>
                </c:pt>
                <c:pt idx="11">
                  <c:v>18.5906</c:v>
                </c:pt>
              </c:numCache>
            </c:numRef>
          </c:xVal>
          <c:yVal>
            <c:numRef>
              <c:f>Sheet7!$B$138:$B$149</c:f>
              <c:numCache>
                <c:formatCode>General</c:formatCode>
                <c:ptCount val="12"/>
                <c:pt idx="0">
                  <c:v>1.7832</c:v>
                </c:pt>
                <c:pt idx="1">
                  <c:v>3.6212</c:v>
                </c:pt>
                <c:pt idx="2">
                  <c:v>4.5702</c:v>
                </c:pt>
                <c:pt idx="3">
                  <c:v>6.8772</c:v>
                </c:pt>
                <c:pt idx="4">
                  <c:v>8.6611</c:v>
                </c:pt>
                <c:pt idx="5">
                  <c:v>10.5672</c:v>
                </c:pt>
                <c:pt idx="6">
                  <c:v>11.5311</c:v>
                </c:pt>
                <c:pt idx="7">
                  <c:v>13.3532</c:v>
                </c:pt>
                <c:pt idx="8">
                  <c:v>14.2991</c:v>
                </c:pt>
                <c:pt idx="9">
                  <c:v>15.6252</c:v>
                </c:pt>
                <c:pt idx="10">
                  <c:v>16.6092</c:v>
                </c:pt>
                <c:pt idx="11">
                  <c:v>18.4112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29247"/>
        <c:axId val="534396351"/>
      </c:scatterChart>
      <c:valAx>
        <c:axId val="11962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396351"/>
        <c:crosses val="autoZero"/>
        <c:crossBetween val="midCat"/>
      </c:valAx>
      <c:valAx>
        <c:axId val="53439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62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6530与标准板20-140w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Sheet7!$E$150:$E$168</c:f>
              <c:numCache>
                <c:formatCode>General</c:formatCode>
                <c:ptCount val="19"/>
                <c:pt idx="0">
                  <c:v>20.4722</c:v>
                </c:pt>
                <c:pt idx="1">
                  <c:v>21.3198</c:v>
                </c:pt>
                <c:pt idx="2">
                  <c:v>23.2621</c:v>
                </c:pt>
                <c:pt idx="3">
                  <c:v>25.4164</c:v>
                </c:pt>
                <c:pt idx="4">
                  <c:v>26.4014</c:v>
                </c:pt>
                <c:pt idx="5">
                  <c:v>28.2287</c:v>
                </c:pt>
                <c:pt idx="6">
                  <c:v>30.1545</c:v>
                </c:pt>
                <c:pt idx="7">
                  <c:v>32.8777</c:v>
                </c:pt>
                <c:pt idx="8">
                  <c:v>33.8443</c:v>
                </c:pt>
                <c:pt idx="9">
                  <c:v>36.211</c:v>
                </c:pt>
                <c:pt idx="10">
                  <c:v>38.0743</c:v>
                </c:pt>
                <c:pt idx="11">
                  <c:v>38.8886</c:v>
                </c:pt>
                <c:pt idx="12">
                  <c:v>51.8916</c:v>
                </c:pt>
                <c:pt idx="13">
                  <c:v>61.5778</c:v>
                </c:pt>
                <c:pt idx="14">
                  <c:v>71.3446</c:v>
                </c:pt>
                <c:pt idx="15">
                  <c:v>81.1418</c:v>
                </c:pt>
                <c:pt idx="16">
                  <c:v>102.4965</c:v>
                </c:pt>
                <c:pt idx="17">
                  <c:v>131.6352</c:v>
                </c:pt>
                <c:pt idx="18">
                  <c:v>140.4624</c:v>
                </c:pt>
              </c:numCache>
            </c:numRef>
          </c:xVal>
          <c:yVal>
            <c:numRef>
              <c:f>Sheet7!$B$150:$B$168</c:f>
              <c:numCache>
                <c:formatCode>General</c:formatCode>
                <c:ptCount val="19"/>
                <c:pt idx="0">
                  <c:v>20.3032</c:v>
                </c:pt>
                <c:pt idx="1">
                  <c:v>21.2632</c:v>
                </c:pt>
                <c:pt idx="2">
                  <c:v>23.0712</c:v>
                </c:pt>
                <c:pt idx="3">
                  <c:v>25.3461</c:v>
                </c:pt>
                <c:pt idx="4">
                  <c:v>26.3332</c:v>
                </c:pt>
                <c:pt idx="5">
                  <c:v>28.1292</c:v>
                </c:pt>
                <c:pt idx="6">
                  <c:v>30.0142</c:v>
                </c:pt>
                <c:pt idx="7">
                  <c:v>32.8062</c:v>
                </c:pt>
                <c:pt idx="8">
                  <c:v>33.7692</c:v>
                </c:pt>
                <c:pt idx="9">
                  <c:v>36.0632</c:v>
                </c:pt>
                <c:pt idx="10">
                  <c:v>37.8652</c:v>
                </c:pt>
                <c:pt idx="11">
                  <c:v>38.8252</c:v>
                </c:pt>
                <c:pt idx="12">
                  <c:v>51.7712</c:v>
                </c:pt>
                <c:pt idx="13">
                  <c:v>61.5412</c:v>
                </c:pt>
                <c:pt idx="14">
                  <c:v>71.1712</c:v>
                </c:pt>
                <c:pt idx="15">
                  <c:v>80.8712</c:v>
                </c:pt>
                <c:pt idx="16">
                  <c:v>102.2611</c:v>
                </c:pt>
                <c:pt idx="17">
                  <c:v>131.4012</c:v>
                </c:pt>
                <c:pt idx="18">
                  <c:v>140.1511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58919"/>
        <c:axId val="634813731"/>
      </c:scatterChart>
      <c:valAx>
        <c:axId val="515658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813731"/>
        <c:crosses val="autoZero"/>
        <c:crossBetween val="midCat"/>
      </c:valAx>
      <c:valAx>
        <c:axId val="6348137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658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6530与标准板500-2000w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Sheet7!$E$169:$E$172</c:f>
              <c:numCache>
                <c:formatCode>General</c:formatCode>
                <c:ptCount val="4"/>
                <c:pt idx="0">
                  <c:v>488.5656</c:v>
                </c:pt>
                <c:pt idx="1">
                  <c:v>968.4047</c:v>
                </c:pt>
                <c:pt idx="2">
                  <c:v>1443.4698</c:v>
                </c:pt>
                <c:pt idx="3">
                  <c:v>1917.5389</c:v>
                </c:pt>
              </c:numCache>
            </c:numRef>
          </c:xVal>
          <c:yVal>
            <c:numRef>
              <c:f>Sheet7!$B$169:$B$172</c:f>
              <c:numCache>
                <c:formatCode>General</c:formatCode>
                <c:ptCount val="4"/>
                <c:pt idx="0">
                  <c:v>488.1412</c:v>
                </c:pt>
                <c:pt idx="1">
                  <c:v>970.3278</c:v>
                </c:pt>
                <c:pt idx="2">
                  <c:v>1450.3078</c:v>
                </c:pt>
                <c:pt idx="3">
                  <c:v>1931.4412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29100"/>
        <c:axId val="960989976"/>
      </c:scatterChart>
      <c:valAx>
        <c:axId val="1656291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989976"/>
        <c:crosses val="autoZero"/>
        <c:crossBetween val="midCat"/>
      </c:valAx>
      <c:valAx>
        <c:axId val="9609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6291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第三组数据6530中与标准板各个负载电流点之间的误差曲图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Sheet7!$M$2:$M$36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Sheet7!$L$138:$L$172</c:f>
              <c:numCache>
                <c:formatCode>0.00_ </c:formatCode>
                <c:ptCount val="35"/>
                <c:pt idx="0">
                  <c:v>0.0441</c:v>
                </c:pt>
                <c:pt idx="1">
                  <c:v>0.0446</c:v>
                </c:pt>
                <c:pt idx="2">
                  <c:v>0.0456</c:v>
                </c:pt>
                <c:pt idx="3">
                  <c:v>0.0355</c:v>
                </c:pt>
                <c:pt idx="4">
                  <c:v>0.0433</c:v>
                </c:pt>
                <c:pt idx="5">
                  <c:v>0.0444</c:v>
                </c:pt>
                <c:pt idx="6">
                  <c:v>0.0392</c:v>
                </c:pt>
                <c:pt idx="7">
                  <c:v>0.043</c:v>
                </c:pt>
                <c:pt idx="8">
                  <c:v>0.0461</c:v>
                </c:pt>
                <c:pt idx="9">
                  <c:v>0.0397</c:v>
                </c:pt>
                <c:pt idx="10">
                  <c:v>0.0417</c:v>
                </c:pt>
                <c:pt idx="11">
                  <c:v>0.0393</c:v>
                </c:pt>
                <c:pt idx="12">
                  <c:v>0.045</c:v>
                </c:pt>
                <c:pt idx="13">
                  <c:v>0.0394</c:v>
                </c:pt>
                <c:pt idx="14">
                  <c:v>0.0469</c:v>
                </c:pt>
                <c:pt idx="15">
                  <c:v>0.0441</c:v>
                </c:pt>
                <c:pt idx="16">
                  <c:v>0.0377</c:v>
                </c:pt>
                <c:pt idx="17">
                  <c:v>0.0457</c:v>
                </c:pt>
                <c:pt idx="18">
                  <c:v>0.0427</c:v>
                </c:pt>
                <c:pt idx="19">
                  <c:v>0.0444</c:v>
                </c:pt>
                <c:pt idx="20">
                  <c:v>0.0388</c:v>
                </c:pt>
                <c:pt idx="21">
                  <c:v>0.0371</c:v>
                </c:pt>
                <c:pt idx="22">
                  <c:v>0.045</c:v>
                </c:pt>
                <c:pt idx="23">
                  <c:v>0.0385</c:v>
                </c:pt>
                <c:pt idx="24">
                  <c:v>0.0429</c:v>
                </c:pt>
                <c:pt idx="25">
                  <c:v>0.0459</c:v>
                </c:pt>
                <c:pt idx="26">
                  <c:v>0.0385</c:v>
                </c:pt>
                <c:pt idx="27">
                  <c:v>0.0415</c:v>
                </c:pt>
                <c:pt idx="28">
                  <c:v>0.0377</c:v>
                </c:pt>
                <c:pt idx="29">
                  <c:v>0.0379999999999999</c:v>
                </c:pt>
                <c:pt idx="30">
                  <c:v>0.0376000000000001</c:v>
                </c:pt>
                <c:pt idx="31">
                  <c:v>0.0341</c:v>
                </c:pt>
                <c:pt idx="32">
                  <c:v>0.0338000000000003</c:v>
                </c:pt>
                <c:pt idx="33">
                  <c:v>0.0282999999999998</c:v>
                </c:pt>
                <c:pt idx="34">
                  <c:v>0.0328999999999997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728431"/>
        <c:axId val="110086208"/>
      </c:lineChart>
      <c:catAx>
        <c:axId val="2272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086208"/>
        <c:crosses val="autoZero"/>
        <c:auto val="1"/>
        <c:lblAlgn val="ctr"/>
        <c:lblOffset val="100"/>
        <c:noMultiLvlLbl val="0"/>
      </c:catAx>
      <c:valAx>
        <c:axId val="1100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2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6530与标准板1-140w对应电流值</a:t>
            </a:r>
          </a:p>
        </c:rich>
      </c:tx>
      <c:layout>
        <c:manualLayout>
          <c:xMode val="edge"/>
          <c:yMode val="edge"/>
          <c:x val="0.214751773049645"/>
          <c:y val="0.03487470937742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Sheet7!$G$138:$G$168</c:f>
              <c:numCache>
                <c:formatCode>General</c:formatCode>
                <c:ptCount val="31"/>
                <c:pt idx="0">
                  <c:v>0.0753</c:v>
                </c:pt>
                <c:pt idx="1">
                  <c:v>0.0758</c:v>
                </c:pt>
                <c:pt idx="2">
                  <c:v>0.0768</c:v>
                </c:pt>
                <c:pt idx="3">
                  <c:v>0.0767</c:v>
                </c:pt>
                <c:pt idx="4">
                  <c:v>0.0845</c:v>
                </c:pt>
                <c:pt idx="5">
                  <c:v>0.0856</c:v>
                </c:pt>
                <c:pt idx="6">
                  <c:v>0.0904</c:v>
                </c:pt>
                <c:pt idx="7">
                  <c:v>0.0942</c:v>
                </c:pt>
                <c:pt idx="8">
                  <c:v>0.0973</c:v>
                </c:pt>
                <c:pt idx="9">
                  <c:v>0.1009</c:v>
                </c:pt>
                <c:pt idx="10">
                  <c:v>0.1029</c:v>
                </c:pt>
                <c:pt idx="11">
                  <c:v>0.1105</c:v>
                </c:pt>
                <c:pt idx="12">
                  <c:v>0.1162</c:v>
                </c:pt>
                <c:pt idx="13">
                  <c:v>0.1205</c:v>
                </c:pt>
                <c:pt idx="14">
                  <c:v>0.128</c:v>
                </c:pt>
                <c:pt idx="15">
                  <c:v>0.1352</c:v>
                </c:pt>
                <c:pt idx="16">
                  <c:v>0.1388</c:v>
                </c:pt>
                <c:pt idx="17">
                  <c:v>0.1468</c:v>
                </c:pt>
                <c:pt idx="18">
                  <c:v>0.1539</c:v>
                </c:pt>
                <c:pt idx="19">
                  <c:v>0.1656</c:v>
                </c:pt>
                <c:pt idx="20">
                  <c:v>0.17</c:v>
                </c:pt>
                <c:pt idx="21">
                  <c:v>0.1783</c:v>
                </c:pt>
                <c:pt idx="22">
                  <c:v>0.1862</c:v>
                </c:pt>
                <c:pt idx="23">
                  <c:v>0.1897</c:v>
                </c:pt>
                <c:pt idx="24">
                  <c:v>0.2441</c:v>
                </c:pt>
                <c:pt idx="25">
                  <c:v>0.2871</c:v>
                </c:pt>
                <c:pt idx="26">
                  <c:v>0.3297</c:v>
                </c:pt>
                <c:pt idx="27">
                  <c:v>0.3727</c:v>
                </c:pt>
                <c:pt idx="28">
                  <c:v>0.4689</c:v>
                </c:pt>
                <c:pt idx="29">
                  <c:v>0.5992</c:v>
                </c:pt>
                <c:pt idx="30">
                  <c:v>0.6387</c:v>
                </c:pt>
              </c:numCache>
            </c:numRef>
          </c:xVal>
          <c:yVal>
            <c:numRef>
              <c:f>Sheet7!$D$138:$D$168</c:f>
              <c:numCache>
                <c:formatCode>General</c:formatCode>
                <c:ptCount val="31"/>
                <c:pt idx="0">
                  <c:v>0.0312</c:v>
                </c:pt>
                <c:pt idx="1">
                  <c:v>0.0312</c:v>
                </c:pt>
                <c:pt idx="2">
                  <c:v>0.0312</c:v>
                </c:pt>
                <c:pt idx="3">
                  <c:v>0.0412</c:v>
                </c:pt>
                <c:pt idx="4">
                  <c:v>0.0412</c:v>
                </c:pt>
                <c:pt idx="5">
                  <c:v>0.0412</c:v>
                </c:pt>
                <c:pt idx="6">
                  <c:v>0.0512</c:v>
                </c:pt>
                <c:pt idx="7">
                  <c:v>0.0512</c:v>
                </c:pt>
                <c:pt idx="8">
                  <c:v>0.0512</c:v>
                </c:pt>
                <c:pt idx="9">
                  <c:v>0.0612</c:v>
                </c:pt>
                <c:pt idx="10">
                  <c:v>0.0612</c:v>
                </c:pt>
                <c:pt idx="11">
                  <c:v>0.0712</c:v>
                </c:pt>
                <c:pt idx="12">
                  <c:v>0.0712</c:v>
                </c:pt>
                <c:pt idx="13">
                  <c:v>0.0811</c:v>
                </c:pt>
                <c:pt idx="14">
                  <c:v>0.0811</c:v>
                </c:pt>
                <c:pt idx="15">
                  <c:v>0.0911</c:v>
                </c:pt>
                <c:pt idx="16">
                  <c:v>0.1011</c:v>
                </c:pt>
                <c:pt idx="17">
                  <c:v>0.1011</c:v>
                </c:pt>
                <c:pt idx="18">
                  <c:v>0.1112</c:v>
                </c:pt>
                <c:pt idx="19">
                  <c:v>0.1212</c:v>
                </c:pt>
                <c:pt idx="20">
                  <c:v>0.1312</c:v>
                </c:pt>
                <c:pt idx="21">
                  <c:v>0.1412</c:v>
                </c:pt>
                <c:pt idx="22">
                  <c:v>0.1412</c:v>
                </c:pt>
                <c:pt idx="23">
                  <c:v>0.1512</c:v>
                </c:pt>
                <c:pt idx="24">
                  <c:v>0.2012</c:v>
                </c:pt>
                <c:pt idx="25">
                  <c:v>0.2412</c:v>
                </c:pt>
                <c:pt idx="26">
                  <c:v>0.2912</c:v>
                </c:pt>
                <c:pt idx="27">
                  <c:v>0.3312</c:v>
                </c:pt>
                <c:pt idx="28">
                  <c:v>0.4312</c:v>
                </c:pt>
                <c:pt idx="29">
                  <c:v>0.5612</c:v>
                </c:pt>
                <c:pt idx="30">
                  <c:v>0.6011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74618"/>
        <c:axId val="16850343"/>
      </c:scatterChart>
      <c:valAx>
        <c:axId val="23867461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50343"/>
        <c:crosses val="autoZero"/>
        <c:crossBetween val="midCat"/>
      </c:valAx>
      <c:valAx>
        <c:axId val="16850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86746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6530与标准板500-2000w对应电流值</a:t>
            </a:r>
          </a:p>
        </c:rich>
      </c:tx>
      <c:layout>
        <c:manualLayout>
          <c:xMode val="edge"/>
          <c:yMode val="edge"/>
          <c:x val="0.215935977731385"/>
          <c:y val="0.04063939311839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Sheet7!$G$169:$G$172</c:f>
              <c:numCache>
                <c:formatCode>General</c:formatCode>
                <c:ptCount val="4"/>
                <c:pt idx="0">
                  <c:v>2.2153</c:v>
                </c:pt>
                <c:pt idx="1">
                  <c:v>4.405</c:v>
                </c:pt>
                <c:pt idx="2">
                  <c:v>6.5794</c:v>
                </c:pt>
                <c:pt idx="3">
                  <c:v>8.7774</c:v>
                </c:pt>
              </c:numCache>
            </c:numRef>
          </c:xVal>
          <c:yVal>
            <c:numRef>
              <c:f>Sheet7!$D$169:$D$172</c:f>
              <c:numCache>
                <c:formatCode>General</c:formatCode>
                <c:ptCount val="4"/>
                <c:pt idx="0">
                  <c:v>2.1812</c:v>
                </c:pt>
                <c:pt idx="1">
                  <c:v>4.3712</c:v>
                </c:pt>
                <c:pt idx="2">
                  <c:v>6.5511</c:v>
                </c:pt>
                <c:pt idx="3">
                  <c:v>8.7445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16505"/>
        <c:axId val="419686171"/>
      </c:scatterChart>
      <c:valAx>
        <c:axId val="6399165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686171"/>
        <c:crosses val="autoZero"/>
        <c:crossBetween val="midCat"/>
      </c:valAx>
      <c:valAx>
        <c:axId val="4196861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91650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Sheet7!$E$2:$E$36</c:f>
              <c:numCache>
                <c:formatCode>General</c:formatCode>
                <c:ptCount val="35"/>
                <c:pt idx="0">
                  <c:v>2.0186</c:v>
                </c:pt>
                <c:pt idx="1">
                  <c:v>2.8946</c:v>
                </c:pt>
                <c:pt idx="2">
                  <c:v>4.4918</c:v>
                </c:pt>
                <c:pt idx="3">
                  <c:v>6.879</c:v>
                </c:pt>
                <c:pt idx="4">
                  <c:v>8.9331</c:v>
                </c:pt>
                <c:pt idx="5">
                  <c:v>10.7137</c:v>
                </c:pt>
                <c:pt idx="6">
                  <c:v>11.2451</c:v>
                </c:pt>
                <c:pt idx="7">
                  <c:v>13.4297</c:v>
                </c:pt>
                <c:pt idx="8">
                  <c:v>14.5741</c:v>
                </c:pt>
                <c:pt idx="9">
                  <c:v>15.8344</c:v>
                </c:pt>
                <c:pt idx="10">
                  <c:v>16.5754</c:v>
                </c:pt>
                <c:pt idx="11">
                  <c:v>18.2526</c:v>
                </c:pt>
                <c:pt idx="12">
                  <c:v>20.4852</c:v>
                </c:pt>
                <c:pt idx="13">
                  <c:v>21.371</c:v>
                </c:pt>
                <c:pt idx="14">
                  <c:v>23.1823</c:v>
                </c:pt>
                <c:pt idx="15">
                  <c:v>25.439</c:v>
                </c:pt>
                <c:pt idx="16">
                  <c:v>26.5218</c:v>
                </c:pt>
                <c:pt idx="17">
                  <c:v>28.3321</c:v>
                </c:pt>
                <c:pt idx="18">
                  <c:v>30.1364</c:v>
                </c:pt>
                <c:pt idx="19">
                  <c:v>32.91</c:v>
                </c:pt>
                <c:pt idx="20">
                  <c:v>33.8043</c:v>
                </c:pt>
                <c:pt idx="21">
                  <c:v>36.1511</c:v>
                </c:pt>
                <c:pt idx="22">
                  <c:v>37.9851</c:v>
                </c:pt>
                <c:pt idx="23">
                  <c:v>39.0594</c:v>
                </c:pt>
                <c:pt idx="24">
                  <c:v>51.9756</c:v>
                </c:pt>
                <c:pt idx="25">
                  <c:v>61.677</c:v>
                </c:pt>
                <c:pt idx="26">
                  <c:v>71.3533</c:v>
                </c:pt>
                <c:pt idx="27">
                  <c:v>81.0906</c:v>
                </c:pt>
                <c:pt idx="28">
                  <c:v>102.4462</c:v>
                </c:pt>
                <c:pt idx="29">
                  <c:v>131.6398</c:v>
                </c:pt>
                <c:pt idx="30">
                  <c:v>140.4239</c:v>
                </c:pt>
                <c:pt idx="31">
                  <c:v>488.7892</c:v>
                </c:pt>
                <c:pt idx="32">
                  <c:v>969.679</c:v>
                </c:pt>
                <c:pt idx="33">
                  <c:v>1444.6257</c:v>
                </c:pt>
                <c:pt idx="34">
                  <c:v>1919.5086</c:v>
                </c:pt>
              </c:numCache>
            </c:numRef>
          </c:xVal>
          <c:yVal>
            <c:numRef>
              <c:f>Sheet7!$B$2:$B$36</c:f>
              <c:numCache>
                <c:formatCode>General</c:formatCode>
                <c:ptCount val="35"/>
                <c:pt idx="0">
                  <c:v>1.6077</c:v>
                </c:pt>
                <c:pt idx="1">
                  <c:v>3.6031</c:v>
                </c:pt>
                <c:pt idx="2">
                  <c:v>4.5992</c:v>
                </c:pt>
                <c:pt idx="3">
                  <c:v>6.8892</c:v>
                </c:pt>
                <c:pt idx="4">
                  <c:v>8.6722</c:v>
                </c:pt>
                <c:pt idx="5">
                  <c:v>10.5731</c:v>
                </c:pt>
                <c:pt idx="6">
                  <c:v>11.5252</c:v>
                </c:pt>
                <c:pt idx="7">
                  <c:v>13.3412</c:v>
                </c:pt>
                <c:pt idx="8">
                  <c:v>14.3351</c:v>
                </c:pt>
                <c:pt idx="9">
                  <c:v>15.6492</c:v>
                </c:pt>
                <c:pt idx="10">
                  <c:v>16.5822</c:v>
                </c:pt>
                <c:pt idx="11">
                  <c:v>18.4112</c:v>
                </c:pt>
                <c:pt idx="12">
                  <c:v>20.3212</c:v>
                </c:pt>
                <c:pt idx="13">
                  <c:v>21.2811</c:v>
                </c:pt>
                <c:pt idx="14">
                  <c:v>23.0652</c:v>
                </c:pt>
                <c:pt idx="15">
                  <c:v>25.3661</c:v>
                </c:pt>
                <c:pt idx="16">
                  <c:v>26.3392</c:v>
                </c:pt>
                <c:pt idx="17">
                  <c:v>28.1292</c:v>
                </c:pt>
                <c:pt idx="18">
                  <c:v>30.0011</c:v>
                </c:pt>
                <c:pt idx="19">
                  <c:v>32.8012</c:v>
                </c:pt>
                <c:pt idx="20">
                  <c:v>33.7792</c:v>
                </c:pt>
                <c:pt idx="21">
                  <c:v>36.0452</c:v>
                </c:pt>
                <c:pt idx="22">
                  <c:v>37.8531</c:v>
                </c:pt>
                <c:pt idx="23">
                  <c:v>38.8192</c:v>
                </c:pt>
                <c:pt idx="24">
                  <c:v>51.7712</c:v>
                </c:pt>
                <c:pt idx="25">
                  <c:v>61.4812</c:v>
                </c:pt>
                <c:pt idx="26">
                  <c:v>71.1712</c:v>
                </c:pt>
                <c:pt idx="27">
                  <c:v>80.9112</c:v>
                </c:pt>
                <c:pt idx="28">
                  <c:v>102.2611</c:v>
                </c:pt>
                <c:pt idx="29">
                  <c:v>131.4211</c:v>
                </c:pt>
                <c:pt idx="30">
                  <c:v>140.1912</c:v>
                </c:pt>
                <c:pt idx="31">
                  <c:v>488.8445</c:v>
                </c:pt>
                <c:pt idx="32">
                  <c:v>971.6945</c:v>
                </c:pt>
                <c:pt idx="33">
                  <c:v>1452.1812</c:v>
                </c:pt>
                <c:pt idx="34">
                  <c:v>1933.7045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00255"/>
        <c:axId val="549003306"/>
      </c:scatterChart>
      <c:valAx>
        <c:axId val="33520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003306"/>
        <c:crosses val="autoZero"/>
        <c:crossBetween val="midCat"/>
      </c:valAx>
      <c:valAx>
        <c:axId val="5490033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20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Sheet7!$E$71:$E$104</c:f>
              <c:numCache>
                <c:formatCode>General</c:formatCode>
                <c:ptCount val="34"/>
                <c:pt idx="0">
                  <c:v>2.004</c:v>
                </c:pt>
                <c:pt idx="1">
                  <c:v>3.831</c:v>
                </c:pt>
                <c:pt idx="2">
                  <c:v>4.6811</c:v>
                </c:pt>
                <c:pt idx="3">
                  <c:v>6.8873</c:v>
                </c:pt>
                <c:pt idx="4">
                  <c:v>8.8049</c:v>
                </c:pt>
                <c:pt idx="5">
                  <c:v>10.8735</c:v>
                </c:pt>
                <c:pt idx="6">
                  <c:v>11.6529</c:v>
                </c:pt>
                <c:pt idx="7">
                  <c:v>13.3959</c:v>
                </c:pt>
                <c:pt idx="8">
                  <c:v>14.6324</c:v>
                </c:pt>
                <c:pt idx="9">
                  <c:v>15.912</c:v>
                </c:pt>
                <c:pt idx="10">
                  <c:v>16.6353</c:v>
                </c:pt>
                <c:pt idx="11">
                  <c:v>18.4202</c:v>
                </c:pt>
                <c:pt idx="12">
                  <c:v>20.6209</c:v>
                </c:pt>
                <c:pt idx="13">
                  <c:v>21.4816</c:v>
                </c:pt>
                <c:pt idx="14">
                  <c:v>23.1646</c:v>
                </c:pt>
                <c:pt idx="15">
                  <c:v>25.4665</c:v>
                </c:pt>
                <c:pt idx="16">
                  <c:v>26.519</c:v>
                </c:pt>
                <c:pt idx="17">
                  <c:v>28.3368</c:v>
                </c:pt>
                <c:pt idx="18">
                  <c:v>30.129</c:v>
                </c:pt>
                <c:pt idx="19">
                  <c:v>33.2036</c:v>
                </c:pt>
                <c:pt idx="20">
                  <c:v>33.8432</c:v>
                </c:pt>
                <c:pt idx="21">
                  <c:v>36.0604</c:v>
                </c:pt>
                <c:pt idx="22">
                  <c:v>37.961</c:v>
                </c:pt>
                <c:pt idx="23">
                  <c:v>38.9243</c:v>
                </c:pt>
                <c:pt idx="24">
                  <c:v>52.0654</c:v>
                </c:pt>
                <c:pt idx="25">
                  <c:v>61.7697</c:v>
                </c:pt>
                <c:pt idx="26">
                  <c:v>71.2975</c:v>
                </c:pt>
                <c:pt idx="27">
                  <c:v>81.0627</c:v>
                </c:pt>
                <c:pt idx="28">
                  <c:v>102.4953</c:v>
                </c:pt>
                <c:pt idx="29">
                  <c:v>131.6395</c:v>
                </c:pt>
                <c:pt idx="30">
                  <c:v>488.876</c:v>
                </c:pt>
                <c:pt idx="31">
                  <c:v>969.2838</c:v>
                </c:pt>
                <c:pt idx="32">
                  <c:v>1443.9879</c:v>
                </c:pt>
                <c:pt idx="33">
                  <c:v>1918.2414</c:v>
                </c:pt>
              </c:numCache>
            </c:numRef>
          </c:xVal>
          <c:yVal>
            <c:numRef>
              <c:f>Sheet7!$B$71:$B$104</c:f>
              <c:numCache>
                <c:formatCode>General</c:formatCode>
                <c:ptCount val="34"/>
                <c:pt idx="0">
                  <c:v>1.8072</c:v>
                </c:pt>
                <c:pt idx="1">
                  <c:v>3.6092</c:v>
                </c:pt>
                <c:pt idx="2">
                  <c:v>4.5842</c:v>
                </c:pt>
                <c:pt idx="3">
                  <c:v>6.8532</c:v>
                </c:pt>
                <c:pt idx="4">
                  <c:v>8.6611</c:v>
                </c:pt>
                <c:pt idx="5">
                  <c:v>10.5612</c:v>
                </c:pt>
                <c:pt idx="6">
                  <c:v>11.5552</c:v>
                </c:pt>
                <c:pt idx="7">
                  <c:v>13.3422</c:v>
                </c:pt>
                <c:pt idx="8">
                  <c:v>14.2932</c:v>
                </c:pt>
                <c:pt idx="9">
                  <c:v>15.6432</c:v>
                </c:pt>
                <c:pt idx="10">
                  <c:v>16.6402</c:v>
                </c:pt>
                <c:pt idx="11">
                  <c:v>18.4172</c:v>
                </c:pt>
                <c:pt idx="12">
                  <c:v>20.3152</c:v>
                </c:pt>
                <c:pt idx="13">
                  <c:v>21.2632</c:v>
                </c:pt>
                <c:pt idx="14">
                  <c:v>23.0772</c:v>
                </c:pt>
                <c:pt idx="15">
                  <c:v>25.3511</c:v>
                </c:pt>
                <c:pt idx="16">
                  <c:v>26.3332</c:v>
                </c:pt>
                <c:pt idx="17">
                  <c:v>28.1232</c:v>
                </c:pt>
                <c:pt idx="18">
                  <c:v>30.0192</c:v>
                </c:pt>
                <c:pt idx="19">
                  <c:v>32.8002</c:v>
                </c:pt>
                <c:pt idx="20">
                  <c:v>33.7752</c:v>
                </c:pt>
                <c:pt idx="21">
                  <c:v>36.0331</c:v>
                </c:pt>
                <c:pt idx="22">
                  <c:v>37.8522</c:v>
                </c:pt>
                <c:pt idx="23">
                  <c:v>38.8132</c:v>
                </c:pt>
                <c:pt idx="24">
                  <c:v>51.8112</c:v>
                </c:pt>
                <c:pt idx="25">
                  <c:v>61.5012</c:v>
                </c:pt>
                <c:pt idx="26">
                  <c:v>71.1712</c:v>
                </c:pt>
                <c:pt idx="27">
                  <c:v>80.9112</c:v>
                </c:pt>
                <c:pt idx="28">
                  <c:v>102.3011</c:v>
                </c:pt>
                <c:pt idx="29">
                  <c:v>131.4012</c:v>
                </c:pt>
                <c:pt idx="30">
                  <c:v>488.8445</c:v>
                </c:pt>
                <c:pt idx="31">
                  <c:v>970.7745</c:v>
                </c:pt>
                <c:pt idx="32">
                  <c:v>1451.0512</c:v>
                </c:pt>
                <c:pt idx="33">
                  <c:v>1932.1812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9271"/>
        <c:axId val="668070157"/>
      </c:scatterChart>
      <c:valAx>
        <c:axId val="85339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070157"/>
        <c:crosses val="autoZero"/>
        <c:crossBetween val="midCat"/>
      </c:valAx>
      <c:valAx>
        <c:axId val="6680701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339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20-140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Sheet1!$E$155:$E$173</c:f>
              <c:numCache>
                <c:formatCode>General</c:formatCode>
                <c:ptCount val="19"/>
                <c:pt idx="0">
                  <c:v>19.6957</c:v>
                </c:pt>
                <c:pt idx="1">
                  <c:v>20.6325</c:v>
                </c:pt>
                <c:pt idx="2">
                  <c:v>22.4008</c:v>
                </c:pt>
                <c:pt idx="3">
                  <c:v>24.5317</c:v>
                </c:pt>
                <c:pt idx="4">
                  <c:v>25.6851</c:v>
                </c:pt>
                <c:pt idx="5">
                  <c:v>27.3298</c:v>
                </c:pt>
                <c:pt idx="6">
                  <c:v>29.1</c:v>
                </c:pt>
                <c:pt idx="7">
                  <c:v>31.8204</c:v>
                </c:pt>
                <c:pt idx="8">
                  <c:v>32.7067</c:v>
                </c:pt>
                <c:pt idx="9">
                  <c:v>35.097</c:v>
                </c:pt>
                <c:pt idx="10">
                  <c:v>36.6955</c:v>
                </c:pt>
                <c:pt idx="11">
                  <c:v>37.7393</c:v>
                </c:pt>
                <c:pt idx="12">
                  <c:v>50.4085</c:v>
                </c:pt>
                <c:pt idx="13">
                  <c:v>59.8569</c:v>
                </c:pt>
                <c:pt idx="14">
                  <c:v>69.3066</c:v>
                </c:pt>
                <c:pt idx="15">
                  <c:v>78.657</c:v>
                </c:pt>
                <c:pt idx="16">
                  <c:v>99.4464</c:v>
                </c:pt>
                <c:pt idx="17">
                  <c:v>127.8965</c:v>
                </c:pt>
                <c:pt idx="18">
                  <c:v>136.5186</c:v>
                </c:pt>
              </c:numCache>
            </c:numRef>
          </c:xVal>
          <c:yVal>
            <c:numRef>
              <c:f>Sheet1!$B$155:$B$173</c:f>
              <c:numCache>
                <c:formatCode>General</c:formatCode>
                <c:ptCount val="19"/>
                <c:pt idx="0">
                  <c:v>20.2972</c:v>
                </c:pt>
                <c:pt idx="1">
                  <c:v>21.2811</c:v>
                </c:pt>
                <c:pt idx="2">
                  <c:v>23.0592</c:v>
                </c:pt>
                <c:pt idx="3">
                  <c:v>25.3612</c:v>
                </c:pt>
                <c:pt idx="4">
                  <c:v>26.3212</c:v>
                </c:pt>
                <c:pt idx="5">
                  <c:v>28.1232</c:v>
                </c:pt>
                <c:pt idx="6">
                  <c:v>30.0182</c:v>
                </c:pt>
                <c:pt idx="7">
                  <c:v>32.7772</c:v>
                </c:pt>
                <c:pt idx="8">
                  <c:v>33.7522</c:v>
                </c:pt>
                <c:pt idx="9">
                  <c:v>36.0632</c:v>
                </c:pt>
                <c:pt idx="10">
                  <c:v>37.8762</c:v>
                </c:pt>
                <c:pt idx="11">
                  <c:v>38.8372</c:v>
                </c:pt>
                <c:pt idx="12">
                  <c:v>51.8112</c:v>
                </c:pt>
                <c:pt idx="13">
                  <c:v>61.5212</c:v>
                </c:pt>
                <c:pt idx="14">
                  <c:v>71.2278</c:v>
                </c:pt>
                <c:pt idx="15">
                  <c:v>80.9312</c:v>
                </c:pt>
                <c:pt idx="16">
                  <c:v>102.3212</c:v>
                </c:pt>
                <c:pt idx="17">
                  <c:v>131.4611</c:v>
                </c:pt>
                <c:pt idx="18">
                  <c:v>140.2311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467508"/>
        <c:axId val="528722550"/>
      </c:scatterChart>
      <c:valAx>
        <c:axId val="7954675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722550"/>
        <c:crosses val="autoZero"/>
        <c:crossBetween val="midCat"/>
      </c:valAx>
      <c:valAx>
        <c:axId val="5287225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4675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Sheet7!$E$138:$E$172</c:f>
              <c:numCache>
                <c:formatCode>General</c:formatCode>
                <c:ptCount val="35"/>
                <c:pt idx="0">
                  <c:v>1.8989</c:v>
                </c:pt>
                <c:pt idx="1">
                  <c:v>3.816</c:v>
                </c:pt>
                <c:pt idx="2">
                  <c:v>4.77</c:v>
                </c:pt>
                <c:pt idx="3">
                  <c:v>6.9214</c:v>
                </c:pt>
                <c:pt idx="4">
                  <c:v>8.5816</c:v>
                </c:pt>
                <c:pt idx="5">
                  <c:v>10.5622</c:v>
                </c:pt>
                <c:pt idx="6">
                  <c:v>11.726</c:v>
                </c:pt>
                <c:pt idx="7">
                  <c:v>13.6057</c:v>
                </c:pt>
                <c:pt idx="8">
                  <c:v>14.473</c:v>
                </c:pt>
                <c:pt idx="9">
                  <c:v>15.7846</c:v>
                </c:pt>
                <c:pt idx="10">
                  <c:v>16.83</c:v>
                </c:pt>
                <c:pt idx="11">
                  <c:v>18.5906</c:v>
                </c:pt>
                <c:pt idx="12">
                  <c:v>20.4722</c:v>
                </c:pt>
                <c:pt idx="13">
                  <c:v>21.3198</c:v>
                </c:pt>
                <c:pt idx="14">
                  <c:v>23.2621</c:v>
                </c:pt>
                <c:pt idx="15">
                  <c:v>25.4164</c:v>
                </c:pt>
                <c:pt idx="16">
                  <c:v>26.4014</c:v>
                </c:pt>
                <c:pt idx="17">
                  <c:v>28.2287</c:v>
                </c:pt>
                <c:pt idx="18">
                  <c:v>30.1545</c:v>
                </c:pt>
                <c:pt idx="19">
                  <c:v>32.8777</c:v>
                </c:pt>
                <c:pt idx="20">
                  <c:v>33.8443</c:v>
                </c:pt>
                <c:pt idx="21">
                  <c:v>36.211</c:v>
                </c:pt>
                <c:pt idx="22">
                  <c:v>38.0743</c:v>
                </c:pt>
                <c:pt idx="23">
                  <c:v>38.8886</c:v>
                </c:pt>
                <c:pt idx="24">
                  <c:v>51.8916</c:v>
                </c:pt>
                <c:pt idx="25">
                  <c:v>61.5778</c:v>
                </c:pt>
                <c:pt idx="26">
                  <c:v>71.3446</c:v>
                </c:pt>
                <c:pt idx="27">
                  <c:v>81.1418</c:v>
                </c:pt>
                <c:pt idx="28">
                  <c:v>102.4965</c:v>
                </c:pt>
                <c:pt idx="29">
                  <c:v>131.6352</c:v>
                </c:pt>
                <c:pt idx="30">
                  <c:v>140.4624</c:v>
                </c:pt>
                <c:pt idx="31">
                  <c:v>488.5656</c:v>
                </c:pt>
                <c:pt idx="32">
                  <c:v>968.4047</c:v>
                </c:pt>
                <c:pt idx="33">
                  <c:v>1443.4698</c:v>
                </c:pt>
                <c:pt idx="34">
                  <c:v>1917.5389</c:v>
                </c:pt>
              </c:numCache>
            </c:numRef>
          </c:xVal>
          <c:yVal>
            <c:numRef>
              <c:f>Sheet7!$B$138:$B$172</c:f>
              <c:numCache>
                <c:formatCode>General</c:formatCode>
                <c:ptCount val="35"/>
                <c:pt idx="0">
                  <c:v>1.7832</c:v>
                </c:pt>
                <c:pt idx="1">
                  <c:v>3.6212</c:v>
                </c:pt>
                <c:pt idx="2">
                  <c:v>4.5702</c:v>
                </c:pt>
                <c:pt idx="3">
                  <c:v>6.8772</c:v>
                </c:pt>
                <c:pt idx="4">
                  <c:v>8.6611</c:v>
                </c:pt>
                <c:pt idx="5">
                  <c:v>10.5672</c:v>
                </c:pt>
                <c:pt idx="6">
                  <c:v>11.5311</c:v>
                </c:pt>
                <c:pt idx="7">
                  <c:v>13.3532</c:v>
                </c:pt>
                <c:pt idx="8">
                  <c:v>14.2991</c:v>
                </c:pt>
                <c:pt idx="9">
                  <c:v>15.6252</c:v>
                </c:pt>
                <c:pt idx="10">
                  <c:v>16.6092</c:v>
                </c:pt>
                <c:pt idx="11">
                  <c:v>18.4112</c:v>
                </c:pt>
                <c:pt idx="12">
                  <c:v>20.3032</c:v>
                </c:pt>
                <c:pt idx="13">
                  <c:v>21.2632</c:v>
                </c:pt>
                <c:pt idx="14">
                  <c:v>23.0712</c:v>
                </c:pt>
                <c:pt idx="15">
                  <c:v>25.3461</c:v>
                </c:pt>
                <c:pt idx="16">
                  <c:v>26.3332</c:v>
                </c:pt>
                <c:pt idx="17">
                  <c:v>28.1292</c:v>
                </c:pt>
                <c:pt idx="18">
                  <c:v>30.0142</c:v>
                </c:pt>
                <c:pt idx="19">
                  <c:v>32.8062</c:v>
                </c:pt>
                <c:pt idx="20">
                  <c:v>33.7692</c:v>
                </c:pt>
                <c:pt idx="21">
                  <c:v>36.0632</c:v>
                </c:pt>
                <c:pt idx="22">
                  <c:v>37.8652</c:v>
                </c:pt>
                <c:pt idx="23">
                  <c:v>38.8252</c:v>
                </c:pt>
                <c:pt idx="24">
                  <c:v>51.7712</c:v>
                </c:pt>
                <c:pt idx="25">
                  <c:v>61.5412</c:v>
                </c:pt>
                <c:pt idx="26">
                  <c:v>71.1712</c:v>
                </c:pt>
                <c:pt idx="27">
                  <c:v>80.8712</c:v>
                </c:pt>
                <c:pt idx="28">
                  <c:v>102.2611</c:v>
                </c:pt>
                <c:pt idx="29">
                  <c:v>131.4012</c:v>
                </c:pt>
                <c:pt idx="30">
                  <c:v>140.1511</c:v>
                </c:pt>
                <c:pt idx="31">
                  <c:v>488.1412</c:v>
                </c:pt>
                <c:pt idx="32">
                  <c:v>970.3278</c:v>
                </c:pt>
                <c:pt idx="33">
                  <c:v>1450.3078</c:v>
                </c:pt>
                <c:pt idx="34">
                  <c:v>1931.4412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7066"/>
        <c:axId val="482933271"/>
      </c:scatterChart>
      <c:valAx>
        <c:axId val="506370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933271"/>
        <c:crosses val="autoZero"/>
        <c:crossBetween val="midCat"/>
      </c:valAx>
      <c:valAx>
        <c:axId val="482933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3706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1-50w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其他!$E$2:$E$60</c:f>
              <c:numCache>
                <c:formatCode>General</c:formatCode>
                <c:ptCount val="59"/>
                <c:pt idx="0">
                  <c:v>1.7356</c:v>
                </c:pt>
                <c:pt idx="2">
                  <c:v>3.3871</c:v>
                </c:pt>
                <c:pt idx="4">
                  <c:v>4.5252</c:v>
                </c:pt>
                <c:pt idx="6">
                  <c:v>6.5717</c:v>
                </c:pt>
                <c:pt idx="8">
                  <c:v>8.5388</c:v>
                </c:pt>
                <c:pt idx="10">
                  <c:v>10.3856</c:v>
                </c:pt>
                <c:pt idx="12">
                  <c:v>11.2356</c:v>
                </c:pt>
                <c:pt idx="14">
                  <c:v>13.0582</c:v>
                </c:pt>
                <c:pt idx="16">
                  <c:v>13.7538</c:v>
                </c:pt>
                <c:pt idx="18">
                  <c:v>15.1452</c:v>
                </c:pt>
                <c:pt idx="20">
                  <c:v>16.3427</c:v>
                </c:pt>
                <c:pt idx="22">
                  <c:v>17.6954</c:v>
                </c:pt>
                <c:pt idx="24">
                  <c:v>19.6822</c:v>
                </c:pt>
                <c:pt idx="26">
                  <c:v>20.5773</c:v>
                </c:pt>
                <c:pt idx="28">
                  <c:v>22.3877</c:v>
                </c:pt>
                <c:pt idx="30">
                  <c:v>24.7381</c:v>
                </c:pt>
                <c:pt idx="32">
                  <c:v>25.5406</c:v>
                </c:pt>
                <c:pt idx="34">
                  <c:v>27.1692</c:v>
                </c:pt>
                <c:pt idx="36">
                  <c:v>29.1619</c:v>
                </c:pt>
                <c:pt idx="38">
                  <c:v>31.8808</c:v>
                </c:pt>
                <c:pt idx="40">
                  <c:v>32.7585</c:v>
                </c:pt>
                <c:pt idx="42">
                  <c:v>35.0612</c:v>
                </c:pt>
                <c:pt idx="44">
                  <c:v>36.7376</c:v>
                </c:pt>
                <c:pt idx="46">
                  <c:v>37.6804</c:v>
                </c:pt>
                <c:pt idx="48">
                  <c:v>50.3821</c:v>
                </c:pt>
                <c:pt idx="50">
                  <c:v>59.7127</c:v>
                </c:pt>
                <c:pt idx="52">
                  <c:v>69.2627</c:v>
                </c:pt>
                <c:pt idx="54">
                  <c:v>78.5798</c:v>
                </c:pt>
                <c:pt idx="56">
                  <c:v>99.444</c:v>
                </c:pt>
                <c:pt idx="58">
                  <c:v>136.3099</c:v>
                </c:pt>
              </c:numCache>
            </c:numRef>
          </c:xVal>
          <c:yVal>
            <c:numRef>
              <c:f>其他!$B$2:$B$60</c:f>
              <c:numCache>
                <c:formatCode>General</c:formatCode>
                <c:ptCount val="59"/>
                <c:pt idx="0">
                  <c:v>1.5192</c:v>
                </c:pt>
                <c:pt idx="2">
                  <c:v>2.8572</c:v>
                </c:pt>
                <c:pt idx="4">
                  <c:v>3.8681</c:v>
                </c:pt>
                <c:pt idx="6">
                  <c:v>6.8652</c:v>
                </c:pt>
                <c:pt idx="8">
                  <c:v>8.6822</c:v>
                </c:pt>
                <c:pt idx="10">
                  <c:v>10.5852</c:v>
                </c:pt>
                <c:pt idx="12">
                  <c:v>11.5491</c:v>
                </c:pt>
                <c:pt idx="14">
                  <c:v>13.3302</c:v>
                </c:pt>
                <c:pt idx="16">
                  <c:v>14.3231</c:v>
                </c:pt>
                <c:pt idx="18">
                  <c:v>15.6312</c:v>
                </c:pt>
                <c:pt idx="20">
                  <c:v>16.6041</c:v>
                </c:pt>
                <c:pt idx="22">
                  <c:v>18.3812</c:v>
                </c:pt>
                <c:pt idx="24">
                  <c:v>20.2912</c:v>
                </c:pt>
                <c:pt idx="26">
                  <c:v>21.2692</c:v>
                </c:pt>
                <c:pt idx="28">
                  <c:v>23.0712</c:v>
                </c:pt>
                <c:pt idx="30">
                  <c:v>25.3561</c:v>
                </c:pt>
                <c:pt idx="32">
                  <c:v>26.3152</c:v>
                </c:pt>
                <c:pt idx="34">
                  <c:v>28.1172</c:v>
                </c:pt>
                <c:pt idx="36">
                  <c:v>30.0232</c:v>
                </c:pt>
                <c:pt idx="38">
                  <c:v>32.8012</c:v>
                </c:pt>
                <c:pt idx="40">
                  <c:v>33.7732</c:v>
                </c:pt>
                <c:pt idx="42">
                  <c:v>36.0752</c:v>
                </c:pt>
                <c:pt idx="44">
                  <c:v>37.8582</c:v>
                </c:pt>
                <c:pt idx="46">
                  <c:v>38.8252</c:v>
                </c:pt>
                <c:pt idx="48">
                  <c:v>51.7712</c:v>
                </c:pt>
                <c:pt idx="50">
                  <c:v>61.4812</c:v>
                </c:pt>
                <c:pt idx="52">
                  <c:v>71.2112</c:v>
                </c:pt>
                <c:pt idx="54">
                  <c:v>80.9112</c:v>
                </c:pt>
                <c:pt idx="56">
                  <c:v>102.3412</c:v>
                </c:pt>
                <c:pt idx="58">
                  <c:v>140.2111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13085"/>
        <c:axId val="513703658"/>
      </c:scatterChart>
      <c:valAx>
        <c:axId val="7383130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703658"/>
        <c:crosses val="autoZero"/>
        <c:crossBetween val="midCat"/>
      </c:valAx>
      <c:valAx>
        <c:axId val="5137036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31308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1-2000w</a:t>
            </a:r>
            <a:endParaRPr lang="en-US" altLang="zh-CN"/>
          </a:p>
        </c:rich>
      </c:tx>
      <c:layout>
        <c:manualLayout>
          <c:xMode val="edge"/>
          <c:yMode val="edge"/>
          <c:x val="0.416527777777778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74444444444444"/>
          <c:y val="0.180555555555556"/>
          <c:w val="0.873388888888889"/>
          <c:h val="0.60564814814814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其他!$E$2:$E$68</c:f>
              <c:numCache>
                <c:formatCode>General</c:formatCode>
                <c:ptCount val="67"/>
                <c:pt idx="0">
                  <c:v>1.7356</c:v>
                </c:pt>
                <c:pt idx="2">
                  <c:v>3.3871</c:v>
                </c:pt>
                <c:pt idx="4">
                  <c:v>4.5252</c:v>
                </c:pt>
                <c:pt idx="6">
                  <c:v>6.5717</c:v>
                </c:pt>
                <c:pt idx="8">
                  <c:v>8.5388</c:v>
                </c:pt>
                <c:pt idx="10">
                  <c:v>10.3856</c:v>
                </c:pt>
                <c:pt idx="12">
                  <c:v>11.2356</c:v>
                </c:pt>
                <c:pt idx="14">
                  <c:v>13.0582</c:v>
                </c:pt>
                <c:pt idx="16">
                  <c:v>13.7538</c:v>
                </c:pt>
                <c:pt idx="18">
                  <c:v>15.1452</c:v>
                </c:pt>
                <c:pt idx="20">
                  <c:v>16.3427</c:v>
                </c:pt>
                <c:pt idx="22">
                  <c:v>17.6954</c:v>
                </c:pt>
                <c:pt idx="24">
                  <c:v>19.6822</c:v>
                </c:pt>
                <c:pt idx="26">
                  <c:v>20.5773</c:v>
                </c:pt>
                <c:pt idx="28">
                  <c:v>22.3877</c:v>
                </c:pt>
                <c:pt idx="30">
                  <c:v>24.7381</c:v>
                </c:pt>
                <c:pt idx="32">
                  <c:v>25.5406</c:v>
                </c:pt>
                <c:pt idx="34">
                  <c:v>27.1692</c:v>
                </c:pt>
                <c:pt idx="36">
                  <c:v>29.1619</c:v>
                </c:pt>
                <c:pt idx="38">
                  <c:v>31.8808</c:v>
                </c:pt>
                <c:pt idx="40">
                  <c:v>32.7585</c:v>
                </c:pt>
                <c:pt idx="42">
                  <c:v>35.0612</c:v>
                </c:pt>
                <c:pt idx="44">
                  <c:v>36.7376</c:v>
                </c:pt>
                <c:pt idx="46">
                  <c:v>37.6804</c:v>
                </c:pt>
                <c:pt idx="48">
                  <c:v>50.3821</c:v>
                </c:pt>
                <c:pt idx="50">
                  <c:v>59.7127</c:v>
                </c:pt>
                <c:pt idx="52">
                  <c:v>69.2627</c:v>
                </c:pt>
                <c:pt idx="54">
                  <c:v>78.5798</c:v>
                </c:pt>
                <c:pt idx="56">
                  <c:v>99.444</c:v>
                </c:pt>
                <c:pt idx="58">
                  <c:v>136.3099</c:v>
                </c:pt>
                <c:pt idx="60">
                  <c:v>479.5248</c:v>
                </c:pt>
                <c:pt idx="62">
                  <c:v>944.7618</c:v>
                </c:pt>
                <c:pt idx="64">
                  <c:v>1413.2232</c:v>
                </c:pt>
                <c:pt idx="66">
                  <c:v>1873.1801</c:v>
                </c:pt>
              </c:numCache>
            </c:numRef>
          </c:xVal>
          <c:yVal>
            <c:numRef>
              <c:f>其他!$B$2:$B$68</c:f>
              <c:numCache>
                <c:formatCode>General</c:formatCode>
                <c:ptCount val="67"/>
                <c:pt idx="0">
                  <c:v>1.5192</c:v>
                </c:pt>
                <c:pt idx="2">
                  <c:v>2.8572</c:v>
                </c:pt>
                <c:pt idx="4">
                  <c:v>3.8681</c:v>
                </c:pt>
                <c:pt idx="6">
                  <c:v>6.8652</c:v>
                </c:pt>
                <c:pt idx="8">
                  <c:v>8.6822</c:v>
                </c:pt>
                <c:pt idx="10">
                  <c:v>10.5852</c:v>
                </c:pt>
                <c:pt idx="12">
                  <c:v>11.5491</c:v>
                </c:pt>
                <c:pt idx="14">
                  <c:v>13.3302</c:v>
                </c:pt>
                <c:pt idx="16">
                  <c:v>14.3231</c:v>
                </c:pt>
                <c:pt idx="18">
                  <c:v>15.6312</c:v>
                </c:pt>
                <c:pt idx="20">
                  <c:v>16.6041</c:v>
                </c:pt>
                <c:pt idx="22">
                  <c:v>18.3812</c:v>
                </c:pt>
                <c:pt idx="24">
                  <c:v>20.2912</c:v>
                </c:pt>
                <c:pt idx="26">
                  <c:v>21.2692</c:v>
                </c:pt>
                <c:pt idx="28">
                  <c:v>23.0712</c:v>
                </c:pt>
                <c:pt idx="30">
                  <c:v>25.3561</c:v>
                </c:pt>
                <c:pt idx="32">
                  <c:v>26.3152</c:v>
                </c:pt>
                <c:pt idx="34">
                  <c:v>28.1172</c:v>
                </c:pt>
                <c:pt idx="36">
                  <c:v>30.0232</c:v>
                </c:pt>
                <c:pt idx="38">
                  <c:v>32.8012</c:v>
                </c:pt>
                <c:pt idx="40">
                  <c:v>33.7732</c:v>
                </c:pt>
                <c:pt idx="42">
                  <c:v>36.0752</c:v>
                </c:pt>
                <c:pt idx="44">
                  <c:v>37.8582</c:v>
                </c:pt>
                <c:pt idx="46">
                  <c:v>38.8252</c:v>
                </c:pt>
                <c:pt idx="48">
                  <c:v>51.7712</c:v>
                </c:pt>
                <c:pt idx="50">
                  <c:v>61.4812</c:v>
                </c:pt>
                <c:pt idx="52">
                  <c:v>71.2112</c:v>
                </c:pt>
                <c:pt idx="54">
                  <c:v>80.9112</c:v>
                </c:pt>
                <c:pt idx="56">
                  <c:v>102.3412</c:v>
                </c:pt>
                <c:pt idx="58">
                  <c:v>140.2111</c:v>
                </c:pt>
                <c:pt idx="60">
                  <c:v>493.5678</c:v>
                </c:pt>
                <c:pt idx="62">
                  <c:v>973.7845</c:v>
                </c:pt>
                <c:pt idx="64">
                  <c:v>1460.5812</c:v>
                </c:pt>
                <c:pt idx="66">
                  <c:v>1938.9412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887373"/>
        <c:axId val="590374994"/>
      </c:scatterChart>
      <c:valAx>
        <c:axId val="9708873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374994"/>
        <c:crosses val="autoZero"/>
        <c:crossBetween val="midCat"/>
      </c:valAx>
      <c:valAx>
        <c:axId val="5903749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88737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电流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其他!$G$2:$G$68</c:f>
              <c:numCache>
                <c:formatCode>General</c:formatCode>
                <c:ptCount val="67"/>
                <c:pt idx="0">
                  <c:v>0.0729</c:v>
                </c:pt>
                <c:pt idx="2">
                  <c:v>0.0735</c:v>
                </c:pt>
                <c:pt idx="4">
                  <c:v>0.0752</c:v>
                </c:pt>
                <c:pt idx="6">
                  <c:v>0.0766</c:v>
                </c:pt>
                <c:pt idx="8">
                  <c:v>0.0816</c:v>
                </c:pt>
                <c:pt idx="10">
                  <c:v>0.0838</c:v>
                </c:pt>
                <c:pt idx="12">
                  <c:v>0.0912</c:v>
                </c:pt>
                <c:pt idx="14">
                  <c:v>0.0921</c:v>
                </c:pt>
                <c:pt idx="16">
                  <c:v>0.0967</c:v>
                </c:pt>
                <c:pt idx="18">
                  <c:v>0.0985</c:v>
                </c:pt>
                <c:pt idx="20">
                  <c:v>0.1042</c:v>
                </c:pt>
                <c:pt idx="22">
                  <c:v>0.1087</c:v>
                </c:pt>
                <c:pt idx="24">
                  <c:v>0.1145</c:v>
                </c:pt>
                <c:pt idx="26">
                  <c:v>0.119</c:v>
                </c:pt>
                <c:pt idx="28">
                  <c:v>0.1255</c:v>
                </c:pt>
                <c:pt idx="30">
                  <c:v>0.1345</c:v>
                </c:pt>
                <c:pt idx="32">
                  <c:v>0.1379</c:v>
                </c:pt>
                <c:pt idx="34">
                  <c:v>0.146</c:v>
                </c:pt>
                <c:pt idx="36">
                  <c:v>0.1521</c:v>
                </c:pt>
                <c:pt idx="38">
                  <c:v>0.1637</c:v>
                </c:pt>
                <c:pt idx="40">
                  <c:v>0.1682</c:v>
                </c:pt>
                <c:pt idx="42">
                  <c:v>0.1781</c:v>
                </c:pt>
                <c:pt idx="44">
                  <c:v>0.1844</c:v>
                </c:pt>
                <c:pt idx="46">
                  <c:v>0.1879</c:v>
                </c:pt>
                <c:pt idx="48">
                  <c:v>0.2427</c:v>
                </c:pt>
                <c:pt idx="50">
                  <c:v>0.2849</c:v>
                </c:pt>
                <c:pt idx="52">
                  <c:v>0.3265</c:v>
                </c:pt>
                <c:pt idx="54">
                  <c:v>0.3698</c:v>
                </c:pt>
                <c:pt idx="56">
                  <c:v>0.4642</c:v>
                </c:pt>
                <c:pt idx="58">
                  <c:v>0.6349</c:v>
                </c:pt>
                <c:pt idx="60">
                  <c:v>2.225</c:v>
                </c:pt>
                <c:pt idx="62">
                  <c:v>4.3918</c:v>
                </c:pt>
                <c:pt idx="64">
                  <c:v>6.5914</c:v>
                </c:pt>
                <c:pt idx="66">
                  <c:v>8.7596</c:v>
                </c:pt>
              </c:numCache>
            </c:numRef>
          </c:xVal>
          <c:yVal>
            <c:numRef>
              <c:f>其他!$D$2:$D$68</c:f>
              <c:numCache>
                <c:formatCode>General</c:formatCode>
                <c:ptCount val="67"/>
                <c:pt idx="0">
                  <c:v>0.0312</c:v>
                </c:pt>
                <c:pt idx="2">
                  <c:v>0.0312</c:v>
                </c:pt>
                <c:pt idx="4">
                  <c:v>0.0312</c:v>
                </c:pt>
                <c:pt idx="6">
                  <c:v>0.0412</c:v>
                </c:pt>
                <c:pt idx="8">
                  <c:v>0.0412</c:v>
                </c:pt>
                <c:pt idx="10">
                  <c:v>0.0412</c:v>
                </c:pt>
                <c:pt idx="12">
                  <c:v>0.0512</c:v>
                </c:pt>
                <c:pt idx="14">
                  <c:v>0.0512</c:v>
                </c:pt>
                <c:pt idx="16">
                  <c:v>0.0512</c:v>
                </c:pt>
                <c:pt idx="18">
                  <c:v>0.0612</c:v>
                </c:pt>
                <c:pt idx="20">
                  <c:v>0.0612</c:v>
                </c:pt>
                <c:pt idx="22">
                  <c:v>0.0712</c:v>
                </c:pt>
                <c:pt idx="24">
                  <c:v>0.0712</c:v>
                </c:pt>
                <c:pt idx="26">
                  <c:v>0.0811</c:v>
                </c:pt>
                <c:pt idx="28">
                  <c:v>0.0811</c:v>
                </c:pt>
                <c:pt idx="30">
                  <c:v>0.0911</c:v>
                </c:pt>
                <c:pt idx="32">
                  <c:v>0.1011</c:v>
                </c:pt>
                <c:pt idx="34">
                  <c:v>0.1011</c:v>
                </c:pt>
                <c:pt idx="36">
                  <c:v>0.1112</c:v>
                </c:pt>
                <c:pt idx="38">
                  <c:v>0.1212</c:v>
                </c:pt>
                <c:pt idx="40">
                  <c:v>0.1312</c:v>
                </c:pt>
                <c:pt idx="42">
                  <c:v>0.1312</c:v>
                </c:pt>
                <c:pt idx="44">
                  <c:v>0.1412</c:v>
                </c:pt>
                <c:pt idx="46">
                  <c:v>0.1512</c:v>
                </c:pt>
                <c:pt idx="48">
                  <c:v>0.2012</c:v>
                </c:pt>
                <c:pt idx="50">
                  <c:v>0.2412</c:v>
                </c:pt>
                <c:pt idx="52">
                  <c:v>0.2912</c:v>
                </c:pt>
                <c:pt idx="54">
                  <c:v>0.3312</c:v>
                </c:pt>
                <c:pt idx="56">
                  <c:v>0.4312</c:v>
                </c:pt>
                <c:pt idx="58">
                  <c:v>0.6011</c:v>
                </c:pt>
                <c:pt idx="60">
                  <c:v>2.2012</c:v>
                </c:pt>
                <c:pt idx="62">
                  <c:v>4.3878</c:v>
                </c:pt>
                <c:pt idx="64">
                  <c:v>6.6012</c:v>
                </c:pt>
                <c:pt idx="66">
                  <c:v>8.7778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473140"/>
        <c:axId val="362088266"/>
      </c:scatterChart>
      <c:valAx>
        <c:axId val="9314731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088266"/>
        <c:crosses val="autoZero"/>
        <c:crossBetween val="midCat"/>
      </c:valAx>
      <c:valAx>
        <c:axId val="3620882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4731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1-2000</a:t>
            </a:r>
            <a:endParaRPr lang="en-US" altLang="zh-CN"/>
          </a:p>
        </c:rich>
      </c:tx>
      <c:layout>
        <c:manualLayout>
          <c:xMode val="edge"/>
          <c:yMode val="edge"/>
          <c:x val="0.412361111111111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其他!$E$71:$E$135</c:f>
              <c:numCache>
                <c:formatCode>General</c:formatCode>
                <c:ptCount val="65"/>
                <c:pt idx="0">
                  <c:v>1.8152</c:v>
                </c:pt>
                <c:pt idx="2">
                  <c:v>3.5775</c:v>
                </c:pt>
                <c:pt idx="4">
                  <c:v>4.4396</c:v>
                </c:pt>
                <c:pt idx="6">
                  <c:v>6.5235</c:v>
                </c:pt>
                <c:pt idx="8">
                  <c:v>7.582</c:v>
                </c:pt>
                <c:pt idx="10">
                  <c:v>10.3667</c:v>
                </c:pt>
                <c:pt idx="12">
                  <c:v>10.7704</c:v>
                </c:pt>
                <c:pt idx="14">
                  <c:v>13.064</c:v>
                </c:pt>
                <c:pt idx="16">
                  <c:v>13.7413</c:v>
                </c:pt>
                <c:pt idx="18">
                  <c:v>14.9904</c:v>
                </c:pt>
                <c:pt idx="20">
                  <c:v>16.0054</c:v>
                </c:pt>
                <c:pt idx="22">
                  <c:v>17.9375</c:v>
                </c:pt>
                <c:pt idx="24">
                  <c:v>19.8057</c:v>
                </c:pt>
                <c:pt idx="26">
                  <c:v>20.6067</c:v>
                </c:pt>
                <c:pt idx="28">
                  <c:v>22.4142</c:v>
                </c:pt>
                <c:pt idx="30">
                  <c:v>24.6097</c:v>
                </c:pt>
                <c:pt idx="32">
                  <c:v>25.488</c:v>
                </c:pt>
                <c:pt idx="34">
                  <c:v>27.2195</c:v>
                </c:pt>
                <c:pt idx="36">
                  <c:v>29.2057</c:v>
                </c:pt>
                <c:pt idx="38">
                  <c:v>31.8712</c:v>
                </c:pt>
                <c:pt idx="40">
                  <c:v>32.803</c:v>
                </c:pt>
                <c:pt idx="42">
                  <c:v>35.0861</c:v>
                </c:pt>
                <c:pt idx="44">
                  <c:v>36.6914</c:v>
                </c:pt>
                <c:pt idx="46">
                  <c:v>59.7409</c:v>
                </c:pt>
                <c:pt idx="48">
                  <c:v>69.2369</c:v>
                </c:pt>
                <c:pt idx="50">
                  <c:v>78.6896</c:v>
                </c:pt>
                <c:pt idx="52">
                  <c:v>99.3993</c:v>
                </c:pt>
                <c:pt idx="54">
                  <c:v>127.7976</c:v>
                </c:pt>
                <c:pt idx="56">
                  <c:v>136.4183</c:v>
                </c:pt>
                <c:pt idx="58">
                  <c:v>479.7709</c:v>
                </c:pt>
                <c:pt idx="60">
                  <c:v>944.5362</c:v>
                </c:pt>
                <c:pt idx="62">
                  <c:v>1413.3396</c:v>
                </c:pt>
                <c:pt idx="64">
                  <c:v>1872.8391</c:v>
                </c:pt>
              </c:numCache>
            </c:numRef>
          </c:xVal>
          <c:yVal>
            <c:numRef>
              <c:f>其他!$B$71:$B$135</c:f>
              <c:numCache>
                <c:formatCode>General</c:formatCode>
                <c:ptCount val="65"/>
                <c:pt idx="0">
                  <c:v>1.6132</c:v>
                </c:pt>
                <c:pt idx="2">
                  <c:v>3.4092</c:v>
                </c:pt>
                <c:pt idx="4">
                  <c:v>4.3372</c:v>
                </c:pt>
                <c:pt idx="6">
                  <c:v>6.8652</c:v>
                </c:pt>
                <c:pt idx="8">
                  <c:v>8.6672</c:v>
                </c:pt>
                <c:pt idx="10">
                  <c:v>10.5311</c:v>
                </c:pt>
                <c:pt idx="12">
                  <c:v>11.5311</c:v>
                </c:pt>
                <c:pt idx="14">
                  <c:v>13.3352</c:v>
                </c:pt>
                <c:pt idx="16">
                  <c:v>14.3052</c:v>
                </c:pt>
                <c:pt idx="18">
                  <c:v>15.6252</c:v>
                </c:pt>
                <c:pt idx="20">
                  <c:v>16.5952</c:v>
                </c:pt>
                <c:pt idx="22">
                  <c:v>18.3872</c:v>
                </c:pt>
                <c:pt idx="24">
                  <c:v>20.3032</c:v>
                </c:pt>
                <c:pt idx="26">
                  <c:v>21.2872</c:v>
                </c:pt>
                <c:pt idx="28">
                  <c:v>23.0712</c:v>
                </c:pt>
                <c:pt idx="30">
                  <c:v>25.3622</c:v>
                </c:pt>
                <c:pt idx="32">
                  <c:v>26.3092</c:v>
                </c:pt>
                <c:pt idx="34">
                  <c:v>28.1232</c:v>
                </c:pt>
                <c:pt idx="36">
                  <c:v>30.0352</c:v>
                </c:pt>
                <c:pt idx="38">
                  <c:v>32.8242</c:v>
                </c:pt>
                <c:pt idx="40">
                  <c:v>33.7512</c:v>
                </c:pt>
                <c:pt idx="42">
                  <c:v>36.0391</c:v>
                </c:pt>
                <c:pt idx="44">
                  <c:v>37.8641</c:v>
                </c:pt>
                <c:pt idx="46">
                  <c:v>61.5212</c:v>
                </c:pt>
                <c:pt idx="48">
                  <c:v>71.2112</c:v>
                </c:pt>
                <c:pt idx="50">
                  <c:v>80.9112</c:v>
                </c:pt>
                <c:pt idx="52">
                  <c:v>102.3011</c:v>
                </c:pt>
                <c:pt idx="54">
                  <c:v>131.4211</c:v>
                </c:pt>
                <c:pt idx="56">
                  <c:v>140.2111</c:v>
                </c:pt>
                <c:pt idx="58">
                  <c:v>493.5512</c:v>
                </c:pt>
                <c:pt idx="60">
                  <c:v>973.2778</c:v>
                </c:pt>
                <c:pt idx="62">
                  <c:v>1459.6412</c:v>
                </c:pt>
                <c:pt idx="64">
                  <c:v>1937.8078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031"/>
        <c:axId val="508423390"/>
      </c:scatterChart>
      <c:valAx>
        <c:axId val="17611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423390"/>
        <c:crosses val="autoZero"/>
        <c:crossBetween val="midCat"/>
      </c:valAx>
      <c:valAx>
        <c:axId val="5084233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11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1-38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其他!$E$71:$E$115</c:f>
              <c:numCache>
                <c:formatCode>General</c:formatCode>
                <c:ptCount val="45"/>
                <c:pt idx="0">
                  <c:v>1.8152</c:v>
                </c:pt>
                <c:pt idx="2">
                  <c:v>3.5775</c:v>
                </c:pt>
                <c:pt idx="4">
                  <c:v>4.4396</c:v>
                </c:pt>
                <c:pt idx="6">
                  <c:v>6.5235</c:v>
                </c:pt>
                <c:pt idx="8">
                  <c:v>7.582</c:v>
                </c:pt>
                <c:pt idx="10">
                  <c:v>10.3667</c:v>
                </c:pt>
                <c:pt idx="12">
                  <c:v>10.7704</c:v>
                </c:pt>
                <c:pt idx="14">
                  <c:v>13.064</c:v>
                </c:pt>
                <c:pt idx="16">
                  <c:v>13.7413</c:v>
                </c:pt>
                <c:pt idx="18">
                  <c:v>14.9904</c:v>
                </c:pt>
                <c:pt idx="20">
                  <c:v>16.0054</c:v>
                </c:pt>
                <c:pt idx="22">
                  <c:v>17.9375</c:v>
                </c:pt>
                <c:pt idx="24">
                  <c:v>19.8057</c:v>
                </c:pt>
                <c:pt idx="26">
                  <c:v>20.6067</c:v>
                </c:pt>
                <c:pt idx="28">
                  <c:v>22.4142</c:v>
                </c:pt>
                <c:pt idx="30">
                  <c:v>24.6097</c:v>
                </c:pt>
                <c:pt idx="32">
                  <c:v>25.488</c:v>
                </c:pt>
                <c:pt idx="34">
                  <c:v>27.2195</c:v>
                </c:pt>
                <c:pt idx="36">
                  <c:v>29.2057</c:v>
                </c:pt>
                <c:pt idx="38">
                  <c:v>31.8712</c:v>
                </c:pt>
                <c:pt idx="40">
                  <c:v>32.803</c:v>
                </c:pt>
                <c:pt idx="42">
                  <c:v>35.0861</c:v>
                </c:pt>
                <c:pt idx="44">
                  <c:v>36.6914</c:v>
                </c:pt>
              </c:numCache>
            </c:numRef>
          </c:xVal>
          <c:yVal>
            <c:numRef>
              <c:f>其他!$B$71:$B$115</c:f>
              <c:numCache>
                <c:formatCode>General</c:formatCode>
                <c:ptCount val="45"/>
                <c:pt idx="0">
                  <c:v>1.6132</c:v>
                </c:pt>
                <c:pt idx="2">
                  <c:v>3.4092</c:v>
                </c:pt>
                <c:pt idx="4">
                  <c:v>4.3372</c:v>
                </c:pt>
                <c:pt idx="6">
                  <c:v>6.8652</c:v>
                </c:pt>
                <c:pt idx="8">
                  <c:v>8.6672</c:v>
                </c:pt>
                <c:pt idx="10">
                  <c:v>10.5311</c:v>
                </c:pt>
                <c:pt idx="12">
                  <c:v>11.5311</c:v>
                </c:pt>
                <c:pt idx="14">
                  <c:v>13.3352</c:v>
                </c:pt>
                <c:pt idx="16">
                  <c:v>14.3052</c:v>
                </c:pt>
                <c:pt idx="18">
                  <c:v>15.6252</c:v>
                </c:pt>
                <c:pt idx="20">
                  <c:v>16.5952</c:v>
                </c:pt>
                <c:pt idx="22">
                  <c:v>18.3872</c:v>
                </c:pt>
                <c:pt idx="24">
                  <c:v>20.3032</c:v>
                </c:pt>
                <c:pt idx="26">
                  <c:v>21.2872</c:v>
                </c:pt>
                <c:pt idx="28">
                  <c:v>23.0712</c:v>
                </c:pt>
                <c:pt idx="30">
                  <c:v>25.3622</c:v>
                </c:pt>
                <c:pt idx="32">
                  <c:v>26.3092</c:v>
                </c:pt>
                <c:pt idx="34">
                  <c:v>28.1232</c:v>
                </c:pt>
                <c:pt idx="36">
                  <c:v>30.0352</c:v>
                </c:pt>
                <c:pt idx="38">
                  <c:v>32.8242</c:v>
                </c:pt>
                <c:pt idx="40">
                  <c:v>33.7512</c:v>
                </c:pt>
                <c:pt idx="42">
                  <c:v>36.0391</c:v>
                </c:pt>
                <c:pt idx="44">
                  <c:v>37.8641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360023"/>
        <c:axId val="401234424"/>
      </c:scatterChart>
      <c:valAx>
        <c:axId val="708360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234424"/>
        <c:crosses val="autoZero"/>
        <c:crossBetween val="midCat"/>
      </c:valAx>
      <c:valAx>
        <c:axId val="4012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360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电流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其他!$G$71:$G$135</c:f>
              <c:numCache>
                <c:formatCode>General</c:formatCode>
                <c:ptCount val="65"/>
                <c:pt idx="0">
                  <c:v>0.0738</c:v>
                </c:pt>
                <c:pt idx="2">
                  <c:v>0.0737</c:v>
                </c:pt>
                <c:pt idx="4">
                  <c:v>0.0747</c:v>
                </c:pt>
                <c:pt idx="6">
                  <c:v>0.0764</c:v>
                </c:pt>
                <c:pt idx="8">
                  <c:v>0.0755</c:v>
                </c:pt>
                <c:pt idx="10">
                  <c:v>0.084</c:v>
                </c:pt>
                <c:pt idx="12">
                  <c:v>0.0907</c:v>
                </c:pt>
                <c:pt idx="14">
                  <c:v>0.0927</c:v>
                </c:pt>
                <c:pt idx="16">
                  <c:v>0.0976</c:v>
                </c:pt>
                <c:pt idx="18">
                  <c:v>0.0994</c:v>
                </c:pt>
                <c:pt idx="20">
                  <c:v>0.1028</c:v>
                </c:pt>
                <c:pt idx="22">
                  <c:v>0.1088</c:v>
                </c:pt>
                <c:pt idx="24">
                  <c:v>0.1155</c:v>
                </c:pt>
                <c:pt idx="26">
                  <c:v>0.1187</c:v>
                </c:pt>
                <c:pt idx="28">
                  <c:v>0.1245</c:v>
                </c:pt>
                <c:pt idx="30">
                  <c:v>0.1344</c:v>
                </c:pt>
                <c:pt idx="32">
                  <c:v>0.1386</c:v>
                </c:pt>
                <c:pt idx="34">
                  <c:v>0.1455</c:v>
                </c:pt>
                <c:pt idx="36">
                  <c:v>0.1521</c:v>
                </c:pt>
                <c:pt idx="38">
                  <c:v>0.1646</c:v>
                </c:pt>
                <c:pt idx="40">
                  <c:v>0.1678</c:v>
                </c:pt>
                <c:pt idx="42">
                  <c:v>0.1772</c:v>
                </c:pt>
                <c:pt idx="44">
                  <c:v>0.1848</c:v>
                </c:pt>
                <c:pt idx="46">
                  <c:v>0.2842</c:v>
                </c:pt>
                <c:pt idx="48">
                  <c:v>0.3271</c:v>
                </c:pt>
                <c:pt idx="50">
                  <c:v>0.3702</c:v>
                </c:pt>
                <c:pt idx="52">
                  <c:v>0.4648</c:v>
                </c:pt>
                <c:pt idx="54">
                  <c:v>0.5951</c:v>
                </c:pt>
                <c:pt idx="56">
                  <c:v>0.6341</c:v>
                </c:pt>
                <c:pt idx="58">
                  <c:v>2.225</c:v>
                </c:pt>
                <c:pt idx="60">
                  <c:v>4.3906</c:v>
                </c:pt>
                <c:pt idx="62">
                  <c:v>6.586</c:v>
                </c:pt>
                <c:pt idx="64">
                  <c:v>8.7548</c:v>
                </c:pt>
              </c:numCache>
            </c:numRef>
          </c:xVal>
          <c:yVal>
            <c:numRef>
              <c:f>其他!$D$71:$D$135</c:f>
              <c:numCache>
                <c:formatCode>General</c:formatCode>
                <c:ptCount val="65"/>
                <c:pt idx="0">
                  <c:v>0.0312</c:v>
                </c:pt>
                <c:pt idx="2">
                  <c:v>0.0312</c:v>
                </c:pt>
                <c:pt idx="4">
                  <c:v>0.0312</c:v>
                </c:pt>
                <c:pt idx="6">
                  <c:v>0.0412</c:v>
                </c:pt>
                <c:pt idx="8">
                  <c:v>0.0412</c:v>
                </c:pt>
                <c:pt idx="10">
                  <c:v>0.0412</c:v>
                </c:pt>
                <c:pt idx="12">
                  <c:v>0.0512</c:v>
                </c:pt>
                <c:pt idx="14">
                  <c:v>0.0512</c:v>
                </c:pt>
                <c:pt idx="16">
                  <c:v>0.0512</c:v>
                </c:pt>
                <c:pt idx="18">
                  <c:v>0.0612</c:v>
                </c:pt>
                <c:pt idx="20">
                  <c:v>0.0612</c:v>
                </c:pt>
                <c:pt idx="22">
                  <c:v>0.0712</c:v>
                </c:pt>
                <c:pt idx="24">
                  <c:v>0.0712</c:v>
                </c:pt>
                <c:pt idx="26">
                  <c:v>0.0811</c:v>
                </c:pt>
                <c:pt idx="28">
                  <c:v>0.0811</c:v>
                </c:pt>
                <c:pt idx="30">
                  <c:v>0.0911</c:v>
                </c:pt>
                <c:pt idx="32">
                  <c:v>0.1011</c:v>
                </c:pt>
                <c:pt idx="34">
                  <c:v>0.1011</c:v>
                </c:pt>
                <c:pt idx="36">
                  <c:v>0.1112</c:v>
                </c:pt>
                <c:pt idx="38">
                  <c:v>0.1212</c:v>
                </c:pt>
                <c:pt idx="40">
                  <c:v>0.1312</c:v>
                </c:pt>
                <c:pt idx="42">
                  <c:v>0.1312</c:v>
                </c:pt>
                <c:pt idx="44">
                  <c:v>0.1412</c:v>
                </c:pt>
                <c:pt idx="46">
                  <c:v>0.2412</c:v>
                </c:pt>
                <c:pt idx="48">
                  <c:v>0.2912</c:v>
                </c:pt>
                <c:pt idx="50">
                  <c:v>0.3312</c:v>
                </c:pt>
                <c:pt idx="52">
                  <c:v>0.4312</c:v>
                </c:pt>
                <c:pt idx="54">
                  <c:v>0.5612</c:v>
                </c:pt>
                <c:pt idx="56">
                  <c:v>0.6011</c:v>
                </c:pt>
                <c:pt idx="58">
                  <c:v>2.2012</c:v>
                </c:pt>
                <c:pt idx="60">
                  <c:v>4.3812</c:v>
                </c:pt>
                <c:pt idx="62">
                  <c:v>6.5945</c:v>
                </c:pt>
                <c:pt idx="64">
                  <c:v>8.7712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71385"/>
        <c:axId val="71925391"/>
      </c:scatterChart>
      <c:valAx>
        <c:axId val="1568713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25391"/>
        <c:crosses val="autoZero"/>
        <c:crossBetween val="midCat"/>
      </c:valAx>
      <c:valAx>
        <c:axId val="719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87138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1-50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其他!$E$138:$E$186</c:f>
              <c:numCache>
                <c:formatCode>General</c:formatCode>
                <c:ptCount val="49"/>
                <c:pt idx="0">
                  <c:v>1.6003</c:v>
                </c:pt>
                <c:pt idx="2">
                  <c:v>2.828</c:v>
                </c:pt>
                <c:pt idx="4">
                  <c:v>4.1054</c:v>
                </c:pt>
                <c:pt idx="6">
                  <c:v>6.4364</c:v>
                </c:pt>
                <c:pt idx="8">
                  <c:v>8.5286</c:v>
                </c:pt>
                <c:pt idx="10">
                  <c:v>9.8259</c:v>
                </c:pt>
                <c:pt idx="12">
                  <c:v>11.3125</c:v>
                </c:pt>
                <c:pt idx="14">
                  <c:v>13.1795</c:v>
                </c:pt>
                <c:pt idx="16">
                  <c:v>13.9297</c:v>
                </c:pt>
                <c:pt idx="18">
                  <c:v>15.0179</c:v>
                </c:pt>
                <c:pt idx="20">
                  <c:v>16.1837</c:v>
                </c:pt>
                <c:pt idx="22">
                  <c:v>17.9886</c:v>
                </c:pt>
                <c:pt idx="24">
                  <c:v>19.6957</c:v>
                </c:pt>
                <c:pt idx="26">
                  <c:v>20.6325</c:v>
                </c:pt>
                <c:pt idx="28">
                  <c:v>22.4008</c:v>
                </c:pt>
                <c:pt idx="30">
                  <c:v>24.5317</c:v>
                </c:pt>
                <c:pt idx="32">
                  <c:v>25.6851</c:v>
                </c:pt>
                <c:pt idx="34">
                  <c:v>27.3298</c:v>
                </c:pt>
                <c:pt idx="36">
                  <c:v>29.1</c:v>
                </c:pt>
                <c:pt idx="38">
                  <c:v>31.8204</c:v>
                </c:pt>
                <c:pt idx="40">
                  <c:v>32.7067</c:v>
                </c:pt>
                <c:pt idx="42">
                  <c:v>35.097</c:v>
                </c:pt>
                <c:pt idx="44">
                  <c:v>36.6955</c:v>
                </c:pt>
                <c:pt idx="46">
                  <c:v>37.7393</c:v>
                </c:pt>
                <c:pt idx="48">
                  <c:v>50.4085</c:v>
                </c:pt>
              </c:numCache>
            </c:numRef>
          </c:xVal>
          <c:yVal>
            <c:numRef>
              <c:f>其他!$B$138:$B$186</c:f>
              <c:numCache>
                <c:formatCode>General</c:formatCode>
                <c:ptCount val="49"/>
                <c:pt idx="0">
                  <c:v>1.3132</c:v>
                </c:pt>
                <c:pt idx="2">
                  <c:v>3.5912</c:v>
                </c:pt>
                <c:pt idx="4">
                  <c:v>3.8572</c:v>
                </c:pt>
                <c:pt idx="6">
                  <c:v>6.8592</c:v>
                </c:pt>
                <c:pt idx="8">
                  <c:v>8.6431</c:v>
                </c:pt>
                <c:pt idx="10">
                  <c:v>10.5552</c:v>
                </c:pt>
                <c:pt idx="12">
                  <c:v>11.5191</c:v>
                </c:pt>
                <c:pt idx="14">
                  <c:v>13.3242</c:v>
                </c:pt>
                <c:pt idx="16">
                  <c:v>14.2991</c:v>
                </c:pt>
                <c:pt idx="18">
                  <c:v>15.6312</c:v>
                </c:pt>
                <c:pt idx="20">
                  <c:v>16.6052</c:v>
                </c:pt>
                <c:pt idx="22">
                  <c:v>18.3932</c:v>
                </c:pt>
                <c:pt idx="24">
                  <c:v>20.2972</c:v>
                </c:pt>
                <c:pt idx="26">
                  <c:v>21.2811</c:v>
                </c:pt>
                <c:pt idx="28">
                  <c:v>23.0592</c:v>
                </c:pt>
                <c:pt idx="30">
                  <c:v>25.3612</c:v>
                </c:pt>
                <c:pt idx="32">
                  <c:v>26.3212</c:v>
                </c:pt>
                <c:pt idx="34">
                  <c:v>28.1232</c:v>
                </c:pt>
                <c:pt idx="36">
                  <c:v>30.0182</c:v>
                </c:pt>
                <c:pt idx="38">
                  <c:v>32.7772</c:v>
                </c:pt>
                <c:pt idx="40">
                  <c:v>33.7522</c:v>
                </c:pt>
                <c:pt idx="42">
                  <c:v>36.0632</c:v>
                </c:pt>
                <c:pt idx="44">
                  <c:v>37.8762</c:v>
                </c:pt>
                <c:pt idx="46">
                  <c:v>38.8372</c:v>
                </c:pt>
                <c:pt idx="48">
                  <c:v>51.8112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468558"/>
        <c:axId val="32280442"/>
      </c:scatterChart>
      <c:valAx>
        <c:axId val="9814685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280442"/>
        <c:crosses val="autoZero"/>
        <c:crossBetween val="midCat"/>
      </c:valAx>
      <c:valAx>
        <c:axId val="322804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46855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1-2000</a:t>
            </a:r>
            <a:endParaRPr lang="en-US" altLang="zh-CN"/>
          </a:p>
        </c:rich>
      </c:tx>
      <c:layout>
        <c:manualLayout>
          <c:xMode val="edge"/>
          <c:yMode val="edge"/>
          <c:x val="0.406111111111111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其他!$E$138:$E$206</c:f>
              <c:numCache>
                <c:formatCode>General</c:formatCode>
                <c:ptCount val="69"/>
                <c:pt idx="0">
                  <c:v>1.6003</c:v>
                </c:pt>
                <c:pt idx="2">
                  <c:v>2.828</c:v>
                </c:pt>
                <c:pt idx="4">
                  <c:v>4.1054</c:v>
                </c:pt>
                <c:pt idx="6">
                  <c:v>6.4364</c:v>
                </c:pt>
                <c:pt idx="8">
                  <c:v>8.5286</c:v>
                </c:pt>
                <c:pt idx="10">
                  <c:v>9.8259</c:v>
                </c:pt>
                <c:pt idx="12">
                  <c:v>11.3125</c:v>
                </c:pt>
                <c:pt idx="14">
                  <c:v>13.1795</c:v>
                </c:pt>
                <c:pt idx="16">
                  <c:v>13.9297</c:v>
                </c:pt>
                <c:pt idx="18">
                  <c:v>15.0179</c:v>
                </c:pt>
                <c:pt idx="20">
                  <c:v>16.1837</c:v>
                </c:pt>
                <c:pt idx="22">
                  <c:v>17.9886</c:v>
                </c:pt>
                <c:pt idx="24">
                  <c:v>19.6957</c:v>
                </c:pt>
                <c:pt idx="26">
                  <c:v>20.6325</c:v>
                </c:pt>
                <c:pt idx="28">
                  <c:v>22.4008</c:v>
                </c:pt>
                <c:pt idx="30">
                  <c:v>24.5317</c:v>
                </c:pt>
                <c:pt idx="32">
                  <c:v>25.6851</c:v>
                </c:pt>
                <c:pt idx="34">
                  <c:v>27.3298</c:v>
                </c:pt>
                <c:pt idx="36">
                  <c:v>29.1</c:v>
                </c:pt>
                <c:pt idx="38">
                  <c:v>31.8204</c:v>
                </c:pt>
                <c:pt idx="40">
                  <c:v>32.7067</c:v>
                </c:pt>
                <c:pt idx="42">
                  <c:v>35.097</c:v>
                </c:pt>
                <c:pt idx="44">
                  <c:v>36.6955</c:v>
                </c:pt>
                <c:pt idx="46">
                  <c:v>37.7393</c:v>
                </c:pt>
                <c:pt idx="48">
                  <c:v>50.4085</c:v>
                </c:pt>
                <c:pt idx="50">
                  <c:v>59.8569</c:v>
                </c:pt>
                <c:pt idx="52">
                  <c:v>69.3066</c:v>
                </c:pt>
                <c:pt idx="54">
                  <c:v>78.657</c:v>
                </c:pt>
                <c:pt idx="56">
                  <c:v>99.4464</c:v>
                </c:pt>
                <c:pt idx="58">
                  <c:v>127.8965</c:v>
                </c:pt>
                <c:pt idx="60">
                  <c:v>136.5186</c:v>
                </c:pt>
                <c:pt idx="62">
                  <c:v>479.6053</c:v>
                </c:pt>
                <c:pt idx="64">
                  <c:v>944.4495</c:v>
                </c:pt>
                <c:pt idx="66">
                  <c:v>1413.223</c:v>
                </c:pt>
                <c:pt idx="68">
                  <c:v>1872.498</c:v>
                </c:pt>
              </c:numCache>
            </c:numRef>
          </c:xVal>
          <c:yVal>
            <c:numRef>
              <c:f>其他!$B$138:$B$206</c:f>
              <c:numCache>
                <c:formatCode>General</c:formatCode>
                <c:ptCount val="69"/>
                <c:pt idx="0">
                  <c:v>1.3132</c:v>
                </c:pt>
                <c:pt idx="2">
                  <c:v>3.5912</c:v>
                </c:pt>
                <c:pt idx="4">
                  <c:v>3.8572</c:v>
                </c:pt>
                <c:pt idx="6">
                  <c:v>6.8592</c:v>
                </c:pt>
                <c:pt idx="8">
                  <c:v>8.6431</c:v>
                </c:pt>
                <c:pt idx="10">
                  <c:v>10.5552</c:v>
                </c:pt>
                <c:pt idx="12">
                  <c:v>11.5191</c:v>
                </c:pt>
                <c:pt idx="14">
                  <c:v>13.3242</c:v>
                </c:pt>
                <c:pt idx="16">
                  <c:v>14.2991</c:v>
                </c:pt>
                <c:pt idx="18">
                  <c:v>15.6312</c:v>
                </c:pt>
                <c:pt idx="20">
                  <c:v>16.6052</c:v>
                </c:pt>
                <c:pt idx="22">
                  <c:v>18.3932</c:v>
                </c:pt>
                <c:pt idx="24">
                  <c:v>20.2972</c:v>
                </c:pt>
                <c:pt idx="26">
                  <c:v>21.2811</c:v>
                </c:pt>
                <c:pt idx="28">
                  <c:v>23.0592</c:v>
                </c:pt>
                <c:pt idx="30">
                  <c:v>25.3612</c:v>
                </c:pt>
                <c:pt idx="32">
                  <c:v>26.3212</c:v>
                </c:pt>
                <c:pt idx="34">
                  <c:v>28.1232</c:v>
                </c:pt>
                <c:pt idx="36">
                  <c:v>30.0182</c:v>
                </c:pt>
                <c:pt idx="38">
                  <c:v>32.7772</c:v>
                </c:pt>
                <c:pt idx="40">
                  <c:v>33.7522</c:v>
                </c:pt>
                <c:pt idx="42">
                  <c:v>36.0632</c:v>
                </c:pt>
                <c:pt idx="44">
                  <c:v>37.8762</c:v>
                </c:pt>
                <c:pt idx="46">
                  <c:v>38.8372</c:v>
                </c:pt>
                <c:pt idx="48">
                  <c:v>51.8112</c:v>
                </c:pt>
                <c:pt idx="50">
                  <c:v>61.5212</c:v>
                </c:pt>
                <c:pt idx="52">
                  <c:v>71.2278</c:v>
                </c:pt>
                <c:pt idx="54">
                  <c:v>80.9312</c:v>
                </c:pt>
                <c:pt idx="56">
                  <c:v>102.3212</c:v>
                </c:pt>
                <c:pt idx="58">
                  <c:v>131.4611</c:v>
                </c:pt>
                <c:pt idx="60">
                  <c:v>140.2311</c:v>
                </c:pt>
                <c:pt idx="62">
                  <c:v>493.3745</c:v>
                </c:pt>
                <c:pt idx="64">
                  <c:v>973.1178</c:v>
                </c:pt>
                <c:pt idx="66">
                  <c:v>1459.7212</c:v>
                </c:pt>
                <c:pt idx="68">
                  <c:v>1937.7712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973847"/>
        <c:axId val="936294101"/>
      </c:scatterChart>
      <c:valAx>
        <c:axId val="869973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294101"/>
        <c:crosses val="autoZero"/>
        <c:crossBetween val="midCat"/>
      </c:valAx>
      <c:valAx>
        <c:axId val="9362941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973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电流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其他!$G$138:$G$206</c:f>
              <c:numCache>
                <c:formatCode>General</c:formatCode>
                <c:ptCount val="69"/>
                <c:pt idx="0">
                  <c:v>0.0737</c:v>
                </c:pt>
                <c:pt idx="2">
                  <c:v>0.0741</c:v>
                </c:pt>
                <c:pt idx="4">
                  <c:v>0.0759</c:v>
                </c:pt>
                <c:pt idx="6">
                  <c:v>0.0752</c:v>
                </c:pt>
                <c:pt idx="8">
                  <c:v>0.0813</c:v>
                </c:pt>
                <c:pt idx="10">
                  <c:v>0.0849</c:v>
                </c:pt>
                <c:pt idx="12">
                  <c:v>0.0917</c:v>
                </c:pt>
                <c:pt idx="14">
                  <c:v>0.0923</c:v>
                </c:pt>
                <c:pt idx="16">
                  <c:v>0.0975</c:v>
                </c:pt>
                <c:pt idx="18">
                  <c:v>0.1001</c:v>
                </c:pt>
                <c:pt idx="20">
                  <c:v>0.1041</c:v>
                </c:pt>
                <c:pt idx="22">
                  <c:v>0.1092</c:v>
                </c:pt>
                <c:pt idx="24">
                  <c:v>0.1141</c:v>
                </c:pt>
                <c:pt idx="26">
                  <c:v>0.1199</c:v>
                </c:pt>
                <c:pt idx="28">
                  <c:v>0.1258</c:v>
                </c:pt>
                <c:pt idx="30">
                  <c:v>0.1341</c:v>
                </c:pt>
                <c:pt idx="32">
                  <c:v>0.1373</c:v>
                </c:pt>
                <c:pt idx="34">
                  <c:v>0.1448</c:v>
                </c:pt>
                <c:pt idx="36">
                  <c:v>0.1541</c:v>
                </c:pt>
                <c:pt idx="38">
                  <c:v>0.1635</c:v>
                </c:pt>
                <c:pt idx="40">
                  <c:v>0.1693</c:v>
                </c:pt>
                <c:pt idx="42">
                  <c:v>0.178</c:v>
                </c:pt>
                <c:pt idx="44">
                  <c:v>0.1851</c:v>
                </c:pt>
                <c:pt idx="46">
                  <c:v>0.1887</c:v>
                </c:pt>
                <c:pt idx="48">
                  <c:v>0.2423</c:v>
                </c:pt>
                <c:pt idx="50">
                  <c:v>0.2849</c:v>
                </c:pt>
                <c:pt idx="52">
                  <c:v>0.327</c:v>
                </c:pt>
                <c:pt idx="54">
                  <c:v>0.3703</c:v>
                </c:pt>
                <c:pt idx="56">
                  <c:v>0.4652</c:v>
                </c:pt>
                <c:pt idx="58">
                  <c:v>0.596</c:v>
                </c:pt>
                <c:pt idx="60">
                  <c:v>0.6346</c:v>
                </c:pt>
                <c:pt idx="62">
                  <c:v>2.2269</c:v>
                </c:pt>
                <c:pt idx="64">
                  <c:v>4.3906</c:v>
                </c:pt>
                <c:pt idx="66">
                  <c:v>6.5871</c:v>
                </c:pt>
                <c:pt idx="68">
                  <c:v>8.7548</c:v>
                </c:pt>
              </c:numCache>
            </c:numRef>
          </c:xVal>
          <c:yVal>
            <c:numRef>
              <c:f>其他!$D$138:$D$206</c:f>
              <c:numCache>
                <c:formatCode>General</c:formatCode>
                <c:ptCount val="69"/>
                <c:pt idx="0">
                  <c:v>0.0312</c:v>
                </c:pt>
                <c:pt idx="2">
                  <c:v>0.0312</c:v>
                </c:pt>
                <c:pt idx="4">
                  <c:v>0.0312</c:v>
                </c:pt>
                <c:pt idx="6">
                  <c:v>0.0412</c:v>
                </c:pt>
                <c:pt idx="8">
                  <c:v>0.0412</c:v>
                </c:pt>
                <c:pt idx="10">
                  <c:v>0.0412</c:v>
                </c:pt>
                <c:pt idx="12">
                  <c:v>0.0512</c:v>
                </c:pt>
                <c:pt idx="14">
                  <c:v>0.0512</c:v>
                </c:pt>
                <c:pt idx="16">
                  <c:v>0.0512</c:v>
                </c:pt>
                <c:pt idx="18">
                  <c:v>0.0612</c:v>
                </c:pt>
                <c:pt idx="20">
                  <c:v>0.0612</c:v>
                </c:pt>
                <c:pt idx="22">
                  <c:v>0.0712</c:v>
                </c:pt>
                <c:pt idx="24">
                  <c:v>0.0712</c:v>
                </c:pt>
                <c:pt idx="26">
                  <c:v>0.0811</c:v>
                </c:pt>
                <c:pt idx="28">
                  <c:v>0.0811</c:v>
                </c:pt>
                <c:pt idx="30">
                  <c:v>0.0911</c:v>
                </c:pt>
                <c:pt idx="32">
                  <c:v>0.1011</c:v>
                </c:pt>
                <c:pt idx="34">
                  <c:v>0.1011</c:v>
                </c:pt>
                <c:pt idx="36">
                  <c:v>0.1112</c:v>
                </c:pt>
                <c:pt idx="38">
                  <c:v>0.1212</c:v>
                </c:pt>
                <c:pt idx="40">
                  <c:v>0.1312</c:v>
                </c:pt>
                <c:pt idx="42">
                  <c:v>0.1312</c:v>
                </c:pt>
                <c:pt idx="44">
                  <c:v>0.1412</c:v>
                </c:pt>
                <c:pt idx="46">
                  <c:v>0.1512</c:v>
                </c:pt>
                <c:pt idx="48">
                  <c:v>0.2012</c:v>
                </c:pt>
                <c:pt idx="50">
                  <c:v>0.2412</c:v>
                </c:pt>
                <c:pt idx="52">
                  <c:v>0.2912</c:v>
                </c:pt>
                <c:pt idx="54">
                  <c:v>0.3312</c:v>
                </c:pt>
                <c:pt idx="56">
                  <c:v>0.4312</c:v>
                </c:pt>
                <c:pt idx="58">
                  <c:v>0.5612</c:v>
                </c:pt>
                <c:pt idx="60">
                  <c:v>0.6011</c:v>
                </c:pt>
                <c:pt idx="62">
                  <c:v>2.2012</c:v>
                </c:pt>
                <c:pt idx="64">
                  <c:v>4.3812</c:v>
                </c:pt>
                <c:pt idx="66">
                  <c:v>6.5945</c:v>
                </c:pt>
                <c:pt idx="68">
                  <c:v>8.7712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17416"/>
        <c:axId val="279985743"/>
      </c:scatterChart>
      <c:valAx>
        <c:axId val="3562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985743"/>
        <c:crosses val="autoZero"/>
        <c:crossBetween val="midCat"/>
      </c:valAx>
      <c:valAx>
        <c:axId val="2799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21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500-2000</a:t>
            </a:r>
            <a:endParaRPr lang="en-US" altLang="zh-CN"/>
          </a:p>
        </c:rich>
      </c:tx>
      <c:layout>
        <c:manualLayout>
          <c:xMode val="edge"/>
          <c:yMode val="edge"/>
          <c:x val="0.412250712250712"/>
          <c:y val="0.026515151515151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Sheet1!$E$174:$E$177</c:f>
              <c:numCache>
                <c:formatCode>General</c:formatCode>
                <c:ptCount val="4"/>
                <c:pt idx="0">
                  <c:v>479.6053</c:v>
                </c:pt>
                <c:pt idx="1">
                  <c:v>944.4495</c:v>
                </c:pt>
                <c:pt idx="2">
                  <c:v>1413.223</c:v>
                </c:pt>
                <c:pt idx="3">
                  <c:v>1872.498</c:v>
                </c:pt>
              </c:numCache>
            </c:numRef>
          </c:xVal>
          <c:yVal>
            <c:numRef>
              <c:f>Sheet1!$B$174:$B$177</c:f>
              <c:numCache>
                <c:formatCode>General</c:formatCode>
                <c:ptCount val="4"/>
                <c:pt idx="0">
                  <c:v>493.3745</c:v>
                </c:pt>
                <c:pt idx="1">
                  <c:v>973.1178</c:v>
                </c:pt>
                <c:pt idx="2">
                  <c:v>1459.7212</c:v>
                </c:pt>
                <c:pt idx="3">
                  <c:v>1937.7712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101097"/>
        <c:axId val="695593932"/>
      </c:scatterChart>
      <c:valAx>
        <c:axId val="2641010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593932"/>
        <c:crosses val="autoZero"/>
        <c:crossBetween val="midCat"/>
      </c:valAx>
      <c:valAx>
        <c:axId val="6955939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10109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1-50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其他!$E$209:$E$257</c:f>
              <c:numCache>
                <c:formatCode>General</c:formatCode>
                <c:ptCount val="49"/>
                <c:pt idx="0">
                  <c:v>1.5993</c:v>
                </c:pt>
                <c:pt idx="2">
                  <c:v>3.5552</c:v>
                </c:pt>
                <c:pt idx="4">
                  <c:v>4.3625</c:v>
                </c:pt>
                <c:pt idx="6">
                  <c:v>6.7835</c:v>
                </c:pt>
                <c:pt idx="8">
                  <c:v>8.51</c:v>
                </c:pt>
                <c:pt idx="10">
                  <c:v>10.0978</c:v>
                </c:pt>
                <c:pt idx="12">
                  <c:v>11.1134</c:v>
                </c:pt>
                <c:pt idx="14">
                  <c:v>12.9019</c:v>
                </c:pt>
                <c:pt idx="16">
                  <c:v>14.0345</c:v>
                </c:pt>
                <c:pt idx="18">
                  <c:v>15.1843</c:v>
                </c:pt>
                <c:pt idx="20">
                  <c:v>15.8193</c:v>
                </c:pt>
                <c:pt idx="22">
                  <c:v>17.976</c:v>
                </c:pt>
                <c:pt idx="24">
                  <c:v>19.7184</c:v>
                </c:pt>
                <c:pt idx="26">
                  <c:v>20.6246</c:v>
                </c:pt>
                <c:pt idx="28">
                  <c:v>22.3962</c:v>
                </c:pt>
                <c:pt idx="30">
                  <c:v>24.6083</c:v>
                </c:pt>
                <c:pt idx="32">
                  <c:v>25.5044</c:v>
                </c:pt>
                <c:pt idx="34">
                  <c:v>27.3917</c:v>
                </c:pt>
                <c:pt idx="36">
                  <c:v>29.0698</c:v>
                </c:pt>
                <c:pt idx="38">
                  <c:v>31.7885</c:v>
                </c:pt>
                <c:pt idx="40">
                  <c:v>32.683</c:v>
                </c:pt>
                <c:pt idx="42">
                  <c:v>35.0225</c:v>
                </c:pt>
                <c:pt idx="44">
                  <c:v>36.7856</c:v>
                </c:pt>
                <c:pt idx="46">
                  <c:v>37.6806</c:v>
                </c:pt>
                <c:pt idx="48">
                  <c:v>50.3599</c:v>
                </c:pt>
              </c:numCache>
            </c:numRef>
          </c:xVal>
          <c:yVal>
            <c:numRef>
              <c:f>其他!$B$209:$B$257</c:f>
              <c:numCache>
                <c:formatCode>General</c:formatCode>
                <c:ptCount val="49"/>
                <c:pt idx="0">
                  <c:v>1.5012</c:v>
                </c:pt>
                <c:pt idx="2">
                  <c:v>3.4031</c:v>
                </c:pt>
                <c:pt idx="4">
                  <c:v>4.1142</c:v>
                </c:pt>
                <c:pt idx="6">
                  <c:v>6.8592</c:v>
                </c:pt>
                <c:pt idx="8">
                  <c:v>8.6611</c:v>
                </c:pt>
                <c:pt idx="10">
                  <c:v>10.5552</c:v>
                </c:pt>
                <c:pt idx="12">
                  <c:v>11.5431</c:v>
                </c:pt>
                <c:pt idx="14">
                  <c:v>13.3242</c:v>
                </c:pt>
                <c:pt idx="16">
                  <c:v>14.3412</c:v>
                </c:pt>
                <c:pt idx="18">
                  <c:v>15.6252</c:v>
                </c:pt>
                <c:pt idx="20">
                  <c:v>16.6052</c:v>
                </c:pt>
                <c:pt idx="22">
                  <c:v>18.3812</c:v>
                </c:pt>
                <c:pt idx="24">
                  <c:v>20.2972</c:v>
                </c:pt>
                <c:pt idx="26">
                  <c:v>21.2572</c:v>
                </c:pt>
                <c:pt idx="28">
                  <c:v>23.0652</c:v>
                </c:pt>
                <c:pt idx="30">
                  <c:v>25.3461</c:v>
                </c:pt>
                <c:pt idx="32">
                  <c:v>26.3392</c:v>
                </c:pt>
                <c:pt idx="34">
                  <c:v>28.1172</c:v>
                </c:pt>
                <c:pt idx="36">
                  <c:v>30.0072</c:v>
                </c:pt>
                <c:pt idx="38">
                  <c:v>32.7942</c:v>
                </c:pt>
                <c:pt idx="40">
                  <c:v>33.7522</c:v>
                </c:pt>
                <c:pt idx="42">
                  <c:v>36.0572</c:v>
                </c:pt>
                <c:pt idx="44">
                  <c:v>37.8522</c:v>
                </c:pt>
                <c:pt idx="46">
                  <c:v>38.8192</c:v>
                </c:pt>
                <c:pt idx="48">
                  <c:v>51.7712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450228"/>
        <c:axId val="512145191"/>
      </c:scatterChart>
      <c:valAx>
        <c:axId val="8754502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145191"/>
        <c:crosses val="autoZero"/>
        <c:crossBetween val="midCat"/>
      </c:valAx>
      <c:valAx>
        <c:axId val="512145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4502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1-2000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其他!$E$209:$E$277</c:f>
              <c:numCache>
                <c:formatCode>General</c:formatCode>
                <c:ptCount val="69"/>
                <c:pt idx="0">
                  <c:v>1.5993</c:v>
                </c:pt>
                <c:pt idx="2">
                  <c:v>3.5552</c:v>
                </c:pt>
                <c:pt idx="4">
                  <c:v>4.3625</c:v>
                </c:pt>
                <c:pt idx="6">
                  <c:v>6.7835</c:v>
                </c:pt>
                <c:pt idx="8">
                  <c:v>8.51</c:v>
                </c:pt>
                <c:pt idx="10">
                  <c:v>10.0978</c:v>
                </c:pt>
                <c:pt idx="12">
                  <c:v>11.1134</c:v>
                </c:pt>
                <c:pt idx="14">
                  <c:v>12.9019</c:v>
                </c:pt>
                <c:pt idx="16">
                  <c:v>14.0345</c:v>
                </c:pt>
                <c:pt idx="18">
                  <c:v>15.1843</c:v>
                </c:pt>
                <c:pt idx="20">
                  <c:v>15.8193</c:v>
                </c:pt>
                <c:pt idx="22">
                  <c:v>17.976</c:v>
                </c:pt>
                <c:pt idx="24">
                  <c:v>19.7184</c:v>
                </c:pt>
                <c:pt idx="26">
                  <c:v>20.6246</c:v>
                </c:pt>
                <c:pt idx="28">
                  <c:v>22.3962</c:v>
                </c:pt>
                <c:pt idx="30">
                  <c:v>24.6083</c:v>
                </c:pt>
                <c:pt idx="32">
                  <c:v>25.5044</c:v>
                </c:pt>
                <c:pt idx="34">
                  <c:v>27.3917</c:v>
                </c:pt>
                <c:pt idx="36">
                  <c:v>29.0698</c:v>
                </c:pt>
                <c:pt idx="38">
                  <c:v>31.7885</c:v>
                </c:pt>
                <c:pt idx="40">
                  <c:v>32.683</c:v>
                </c:pt>
                <c:pt idx="42">
                  <c:v>35.0225</c:v>
                </c:pt>
                <c:pt idx="44">
                  <c:v>36.7856</c:v>
                </c:pt>
                <c:pt idx="46">
                  <c:v>37.6806</c:v>
                </c:pt>
                <c:pt idx="48">
                  <c:v>50.3599</c:v>
                </c:pt>
                <c:pt idx="50">
                  <c:v>59.7842</c:v>
                </c:pt>
                <c:pt idx="52">
                  <c:v>69.339</c:v>
                </c:pt>
                <c:pt idx="54">
                  <c:v>78.6685</c:v>
                </c:pt>
                <c:pt idx="56">
                  <c:v>99.3438</c:v>
                </c:pt>
                <c:pt idx="58">
                  <c:v>127.8742</c:v>
                </c:pt>
                <c:pt idx="60">
                  <c:v>136.3735</c:v>
                </c:pt>
                <c:pt idx="62">
                  <c:v>479.2165</c:v>
                </c:pt>
                <c:pt idx="64">
                  <c:v>943.9122</c:v>
                </c:pt>
                <c:pt idx="66">
                  <c:v>1411.8652</c:v>
                </c:pt>
                <c:pt idx="68">
                  <c:v>1871.4073</c:v>
                </c:pt>
              </c:numCache>
            </c:numRef>
          </c:xVal>
          <c:yVal>
            <c:numRef>
              <c:f>其他!$B$209:$B$277</c:f>
              <c:numCache>
                <c:formatCode>General</c:formatCode>
                <c:ptCount val="69"/>
                <c:pt idx="0">
                  <c:v>1.5012</c:v>
                </c:pt>
                <c:pt idx="2">
                  <c:v>3.4031</c:v>
                </c:pt>
                <c:pt idx="4">
                  <c:v>4.1142</c:v>
                </c:pt>
                <c:pt idx="6">
                  <c:v>6.8592</c:v>
                </c:pt>
                <c:pt idx="8">
                  <c:v>8.6611</c:v>
                </c:pt>
                <c:pt idx="10">
                  <c:v>10.5552</c:v>
                </c:pt>
                <c:pt idx="12">
                  <c:v>11.5431</c:v>
                </c:pt>
                <c:pt idx="14">
                  <c:v>13.3242</c:v>
                </c:pt>
                <c:pt idx="16">
                  <c:v>14.3412</c:v>
                </c:pt>
                <c:pt idx="18">
                  <c:v>15.6252</c:v>
                </c:pt>
                <c:pt idx="20">
                  <c:v>16.6052</c:v>
                </c:pt>
                <c:pt idx="22">
                  <c:v>18.3812</c:v>
                </c:pt>
                <c:pt idx="24">
                  <c:v>20.2972</c:v>
                </c:pt>
                <c:pt idx="26">
                  <c:v>21.2572</c:v>
                </c:pt>
                <c:pt idx="28">
                  <c:v>23.0652</c:v>
                </c:pt>
                <c:pt idx="30">
                  <c:v>25.3461</c:v>
                </c:pt>
                <c:pt idx="32">
                  <c:v>26.3392</c:v>
                </c:pt>
                <c:pt idx="34">
                  <c:v>28.1172</c:v>
                </c:pt>
                <c:pt idx="36">
                  <c:v>30.0072</c:v>
                </c:pt>
                <c:pt idx="38">
                  <c:v>32.7942</c:v>
                </c:pt>
                <c:pt idx="40">
                  <c:v>33.7522</c:v>
                </c:pt>
                <c:pt idx="42">
                  <c:v>36.0572</c:v>
                </c:pt>
                <c:pt idx="44">
                  <c:v>37.8522</c:v>
                </c:pt>
                <c:pt idx="46">
                  <c:v>38.8192</c:v>
                </c:pt>
                <c:pt idx="48">
                  <c:v>51.7712</c:v>
                </c:pt>
                <c:pt idx="50">
                  <c:v>61.5212</c:v>
                </c:pt>
                <c:pt idx="52">
                  <c:v>71.1712</c:v>
                </c:pt>
                <c:pt idx="54">
                  <c:v>80.9112</c:v>
                </c:pt>
                <c:pt idx="56">
                  <c:v>102.2412</c:v>
                </c:pt>
                <c:pt idx="58">
                  <c:v>131.4211</c:v>
                </c:pt>
                <c:pt idx="60">
                  <c:v>140.2111</c:v>
                </c:pt>
                <c:pt idx="62">
                  <c:v>492.8845</c:v>
                </c:pt>
                <c:pt idx="64">
                  <c:v>972.3778</c:v>
                </c:pt>
                <c:pt idx="66">
                  <c:v>1458.4712</c:v>
                </c:pt>
                <c:pt idx="68">
                  <c:v>1936.4412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309983"/>
        <c:axId val="841888813"/>
      </c:scatterChart>
      <c:valAx>
        <c:axId val="87330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888813"/>
        <c:crosses val="autoZero"/>
        <c:crossBetween val="midCat"/>
      </c:valAx>
      <c:valAx>
        <c:axId val="8418888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30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电流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其他!$G$209:$G$277</c:f>
              <c:numCache>
                <c:formatCode>General</c:formatCode>
                <c:ptCount val="69"/>
                <c:pt idx="0">
                  <c:v>0.0741</c:v>
                </c:pt>
                <c:pt idx="2">
                  <c:v>0.0738</c:v>
                </c:pt>
                <c:pt idx="4">
                  <c:v>0.0744</c:v>
                </c:pt>
                <c:pt idx="6">
                  <c:v>0.0751</c:v>
                </c:pt>
                <c:pt idx="8">
                  <c:v>0.0811</c:v>
                </c:pt>
                <c:pt idx="10">
                  <c:v>0.0849</c:v>
                </c:pt>
                <c:pt idx="12">
                  <c:v>0.0857</c:v>
                </c:pt>
                <c:pt idx="14">
                  <c:v>0.0918</c:v>
                </c:pt>
                <c:pt idx="16">
                  <c:v>0.0944</c:v>
                </c:pt>
                <c:pt idx="18">
                  <c:v>0.0992</c:v>
                </c:pt>
                <c:pt idx="20">
                  <c:v>0.1031</c:v>
                </c:pt>
                <c:pt idx="22">
                  <c:v>0.109</c:v>
                </c:pt>
                <c:pt idx="24">
                  <c:v>0.1138</c:v>
                </c:pt>
                <c:pt idx="26">
                  <c:v>0.1197</c:v>
                </c:pt>
                <c:pt idx="28">
                  <c:v>0.1249</c:v>
                </c:pt>
                <c:pt idx="30">
                  <c:v>0.1345</c:v>
                </c:pt>
                <c:pt idx="32">
                  <c:v>0.1372</c:v>
                </c:pt>
                <c:pt idx="34">
                  <c:v>0.1451</c:v>
                </c:pt>
                <c:pt idx="36">
                  <c:v>0.152</c:v>
                </c:pt>
                <c:pt idx="38">
                  <c:v>0.1652</c:v>
                </c:pt>
                <c:pt idx="40">
                  <c:v>0.168</c:v>
                </c:pt>
                <c:pt idx="42">
                  <c:v>0.1769</c:v>
                </c:pt>
                <c:pt idx="44">
                  <c:v>0.1851</c:v>
                </c:pt>
                <c:pt idx="46">
                  <c:v>0.1895</c:v>
                </c:pt>
                <c:pt idx="48">
                  <c:v>0.2431</c:v>
                </c:pt>
                <c:pt idx="50">
                  <c:v>0.2799</c:v>
                </c:pt>
                <c:pt idx="52">
                  <c:v>0.3268</c:v>
                </c:pt>
                <c:pt idx="54">
                  <c:v>0.37</c:v>
                </c:pt>
                <c:pt idx="56">
                  <c:v>0.4646</c:v>
                </c:pt>
                <c:pt idx="58">
                  <c:v>0.5954</c:v>
                </c:pt>
                <c:pt idx="60">
                  <c:v>0.6343</c:v>
                </c:pt>
                <c:pt idx="62">
                  <c:v>2.2245</c:v>
                </c:pt>
                <c:pt idx="64">
                  <c:v>4.3858</c:v>
                </c:pt>
                <c:pt idx="66">
                  <c:v>6.5805</c:v>
                </c:pt>
                <c:pt idx="68">
                  <c:v>8.7495</c:v>
                </c:pt>
              </c:numCache>
            </c:numRef>
          </c:xVal>
          <c:yVal>
            <c:numRef>
              <c:f>其他!$D$209:$D$277</c:f>
              <c:numCache>
                <c:formatCode>General</c:formatCode>
                <c:ptCount val="69"/>
                <c:pt idx="0">
                  <c:v>0.0312</c:v>
                </c:pt>
                <c:pt idx="2">
                  <c:v>0.0312</c:v>
                </c:pt>
                <c:pt idx="4">
                  <c:v>0.0312</c:v>
                </c:pt>
                <c:pt idx="6">
                  <c:v>0.0412</c:v>
                </c:pt>
                <c:pt idx="8">
                  <c:v>0.0412</c:v>
                </c:pt>
                <c:pt idx="10">
                  <c:v>0.0412</c:v>
                </c:pt>
                <c:pt idx="12">
                  <c:v>0.0512</c:v>
                </c:pt>
                <c:pt idx="14">
                  <c:v>0.0512</c:v>
                </c:pt>
                <c:pt idx="16">
                  <c:v>0.0512</c:v>
                </c:pt>
                <c:pt idx="18">
                  <c:v>0.0612</c:v>
                </c:pt>
                <c:pt idx="20">
                  <c:v>0.0612</c:v>
                </c:pt>
                <c:pt idx="22">
                  <c:v>0.0712</c:v>
                </c:pt>
                <c:pt idx="24">
                  <c:v>0.0712</c:v>
                </c:pt>
                <c:pt idx="26">
                  <c:v>0.0811</c:v>
                </c:pt>
                <c:pt idx="28">
                  <c:v>0.0811</c:v>
                </c:pt>
                <c:pt idx="30">
                  <c:v>0.0911</c:v>
                </c:pt>
                <c:pt idx="32">
                  <c:v>0.1011</c:v>
                </c:pt>
                <c:pt idx="34">
                  <c:v>0.1011</c:v>
                </c:pt>
                <c:pt idx="36">
                  <c:v>0.1112</c:v>
                </c:pt>
                <c:pt idx="38">
                  <c:v>0.1212</c:v>
                </c:pt>
                <c:pt idx="40">
                  <c:v>0.1312</c:v>
                </c:pt>
                <c:pt idx="42">
                  <c:v>0.1312</c:v>
                </c:pt>
                <c:pt idx="44">
                  <c:v>0.1412</c:v>
                </c:pt>
                <c:pt idx="46">
                  <c:v>0.1512</c:v>
                </c:pt>
                <c:pt idx="48">
                  <c:v>0.2012</c:v>
                </c:pt>
                <c:pt idx="50">
                  <c:v>0.2412</c:v>
                </c:pt>
                <c:pt idx="52">
                  <c:v>0.2912</c:v>
                </c:pt>
                <c:pt idx="54">
                  <c:v>0.3312</c:v>
                </c:pt>
                <c:pt idx="56">
                  <c:v>0.4312</c:v>
                </c:pt>
                <c:pt idx="58">
                  <c:v>0.5612</c:v>
                </c:pt>
                <c:pt idx="60">
                  <c:v>0.6011</c:v>
                </c:pt>
                <c:pt idx="62">
                  <c:v>2.2012</c:v>
                </c:pt>
                <c:pt idx="64">
                  <c:v>4.3812</c:v>
                </c:pt>
                <c:pt idx="66">
                  <c:v>6.5911</c:v>
                </c:pt>
                <c:pt idx="68">
                  <c:v>8.7645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77690"/>
        <c:axId val="65753036"/>
      </c:scatterChart>
      <c:valAx>
        <c:axId val="7715776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53036"/>
        <c:crosses val="autoZero"/>
        <c:crossBetween val="midCat"/>
      </c:valAx>
      <c:valAx>
        <c:axId val="657530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57769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1-50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其他!$E$280:$E$328</c:f>
              <c:numCache>
                <c:formatCode>General</c:formatCode>
                <c:ptCount val="49"/>
                <c:pt idx="0">
                  <c:v>1.7359</c:v>
                </c:pt>
                <c:pt idx="2">
                  <c:v>3.1902</c:v>
                </c:pt>
                <c:pt idx="4">
                  <c:v>4.3188</c:v>
                </c:pt>
                <c:pt idx="6">
                  <c:v>6.7361</c:v>
                </c:pt>
                <c:pt idx="8">
                  <c:v>8.4283</c:v>
                </c:pt>
                <c:pt idx="10">
                  <c:v>10.3035</c:v>
                </c:pt>
                <c:pt idx="12">
                  <c:v>11.3103</c:v>
                </c:pt>
                <c:pt idx="14">
                  <c:v>12.756</c:v>
                </c:pt>
                <c:pt idx="16">
                  <c:v>13.6351</c:v>
                </c:pt>
                <c:pt idx="18">
                  <c:v>15.1879</c:v>
                </c:pt>
                <c:pt idx="20">
                  <c:v>16.2853</c:v>
                </c:pt>
                <c:pt idx="22">
                  <c:v>17.7425</c:v>
                </c:pt>
                <c:pt idx="24">
                  <c:v>19.5671</c:v>
                </c:pt>
                <c:pt idx="26">
                  <c:v>20.6765</c:v>
                </c:pt>
                <c:pt idx="28">
                  <c:v>22.3184</c:v>
                </c:pt>
                <c:pt idx="30">
                  <c:v>24.5998</c:v>
                </c:pt>
                <c:pt idx="32">
                  <c:v>25.5216</c:v>
                </c:pt>
                <c:pt idx="34">
                  <c:v>27.4383</c:v>
                </c:pt>
                <c:pt idx="36">
                  <c:v>29.3236</c:v>
                </c:pt>
                <c:pt idx="38">
                  <c:v>31.8779</c:v>
                </c:pt>
                <c:pt idx="40">
                  <c:v>32.8917</c:v>
                </c:pt>
                <c:pt idx="42">
                  <c:v>35.0163</c:v>
                </c:pt>
                <c:pt idx="44">
                  <c:v>36.804</c:v>
                </c:pt>
                <c:pt idx="46">
                  <c:v>37.6714</c:v>
                </c:pt>
                <c:pt idx="48">
                  <c:v>50.4046</c:v>
                </c:pt>
              </c:numCache>
            </c:numRef>
          </c:xVal>
          <c:yVal>
            <c:numRef>
              <c:f>其他!$B$280:$B$328</c:f>
              <c:numCache>
                <c:formatCode>General</c:formatCode>
                <c:ptCount val="49"/>
                <c:pt idx="0">
                  <c:v>1.3141</c:v>
                </c:pt>
                <c:pt idx="2">
                  <c:v>3.2332</c:v>
                </c:pt>
                <c:pt idx="4">
                  <c:v>4.1031</c:v>
                </c:pt>
                <c:pt idx="6">
                  <c:v>6.8712</c:v>
                </c:pt>
                <c:pt idx="8">
                  <c:v>8.6612</c:v>
                </c:pt>
                <c:pt idx="10">
                  <c:v>10.5611</c:v>
                </c:pt>
                <c:pt idx="12">
                  <c:v>11.5311</c:v>
                </c:pt>
                <c:pt idx="14">
                  <c:v>13.3302</c:v>
                </c:pt>
                <c:pt idx="16">
                  <c:v>14.2991</c:v>
                </c:pt>
                <c:pt idx="18">
                  <c:v>15.6252</c:v>
                </c:pt>
                <c:pt idx="20">
                  <c:v>16.6052</c:v>
                </c:pt>
                <c:pt idx="22">
                  <c:v>18.3992</c:v>
                </c:pt>
                <c:pt idx="24">
                  <c:v>20.2972</c:v>
                </c:pt>
                <c:pt idx="26">
                  <c:v>21.2461</c:v>
                </c:pt>
                <c:pt idx="28">
                  <c:v>23.0592</c:v>
                </c:pt>
                <c:pt idx="30">
                  <c:v>25.3361</c:v>
                </c:pt>
                <c:pt idx="32">
                  <c:v>26.3032</c:v>
                </c:pt>
                <c:pt idx="34">
                  <c:v>28.1112</c:v>
                </c:pt>
                <c:pt idx="36">
                  <c:v>30.0081</c:v>
                </c:pt>
                <c:pt idx="38">
                  <c:v>32.7892</c:v>
                </c:pt>
                <c:pt idx="40">
                  <c:v>33.7522</c:v>
                </c:pt>
                <c:pt idx="42">
                  <c:v>36.0572</c:v>
                </c:pt>
                <c:pt idx="44">
                  <c:v>37.8522</c:v>
                </c:pt>
                <c:pt idx="46">
                  <c:v>38.8252</c:v>
                </c:pt>
                <c:pt idx="48">
                  <c:v>51.7912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09722"/>
        <c:axId val="766272618"/>
      </c:scatterChart>
      <c:valAx>
        <c:axId val="3605097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272618"/>
        <c:crosses val="autoZero"/>
        <c:crossBetween val="midCat"/>
      </c:valAx>
      <c:valAx>
        <c:axId val="7662726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509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1-2000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其他!$E$280:$E$348</c:f>
              <c:numCache>
                <c:formatCode>General</c:formatCode>
                <c:ptCount val="69"/>
                <c:pt idx="0">
                  <c:v>1.7359</c:v>
                </c:pt>
                <c:pt idx="2">
                  <c:v>3.1902</c:v>
                </c:pt>
                <c:pt idx="4">
                  <c:v>4.3188</c:v>
                </c:pt>
                <c:pt idx="6">
                  <c:v>6.7361</c:v>
                </c:pt>
                <c:pt idx="8">
                  <c:v>8.4283</c:v>
                </c:pt>
                <c:pt idx="10">
                  <c:v>10.3035</c:v>
                </c:pt>
                <c:pt idx="12">
                  <c:v>11.3103</c:v>
                </c:pt>
                <c:pt idx="14">
                  <c:v>12.756</c:v>
                </c:pt>
                <c:pt idx="16">
                  <c:v>13.6351</c:v>
                </c:pt>
                <c:pt idx="18">
                  <c:v>15.1879</c:v>
                </c:pt>
                <c:pt idx="20">
                  <c:v>16.2853</c:v>
                </c:pt>
                <c:pt idx="22">
                  <c:v>17.7425</c:v>
                </c:pt>
                <c:pt idx="24">
                  <c:v>19.5671</c:v>
                </c:pt>
                <c:pt idx="26">
                  <c:v>20.6765</c:v>
                </c:pt>
                <c:pt idx="28">
                  <c:v>22.3184</c:v>
                </c:pt>
                <c:pt idx="30">
                  <c:v>24.5998</c:v>
                </c:pt>
                <c:pt idx="32">
                  <c:v>25.5216</c:v>
                </c:pt>
                <c:pt idx="34">
                  <c:v>27.4383</c:v>
                </c:pt>
                <c:pt idx="36">
                  <c:v>29.3236</c:v>
                </c:pt>
                <c:pt idx="38">
                  <c:v>31.8779</c:v>
                </c:pt>
                <c:pt idx="40">
                  <c:v>32.8917</c:v>
                </c:pt>
                <c:pt idx="42">
                  <c:v>35.0163</c:v>
                </c:pt>
                <c:pt idx="44">
                  <c:v>36.804</c:v>
                </c:pt>
                <c:pt idx="46">
                  <c:v>37.6714</c:v>
                </c:pt>
                <c:pt idx="48">
                  <c:v>50.4046</c:v>
                </c:pt>
                <c:pt idx="50">
                  <c:v>59.8168</c:v>
                </c:pt>
                <c:pt idx="52">
                  <c:v>69.1988</c:v>
                </c:pt>
                <c:pt idx="54">
                  <c:v>78.7329</c:v>
                </c:pt>
                <c:pt idx="56">
                  <c:v>99.4396</c:v>
                </c:pt>
                <c:pt idx="58">
                  <c:v>127.8272</c:v>
                </c:pt>
                <c:pt idx="60">
                  <c:v>136.4046</c:v>
                </c:pt>
                <c:pt idx="62">
                  <c:v>479.2613</c:v>
                </c:pt>
                <c:pt idx="64">
                  <c:v>943.687</c:v>
                </c:pt>
                <c:pt idx="66">
                  <c:v>1411.7489</c:v>
                </c:pt>
                <c:pt idx="68">
                  <c:v>1871.2045</c:v>
                </c:pt>
              </c:numCache>
            </c:numRef>
          </c:xVal>
          <c:yVal>
            <c:numRef>
              <c:f>其他!$B$280:$B$348</c:f>
              <c:numCache>
                <c:formatCode>General</c:formatCode>
                <c:ptCount val="69"/>
                <c:pt idx="0">
                  <c:v>1.3141</c:v>
                </c:pt>
                <c:pt idx="2">
                  <c:v>3.2332</c:v>
                </c:pt>
                <c:pt idx="4">
                  <c:v>4.1031</c:v>
                </c:pt>
                <c:pt idx="6">
                  <c:v>6.8712</c:v>
                </c:pt>
                <c:pt idx="8">
                  <c:v>8.6612</c:v>
                </c:pt>
                <c:pt idx="10">
                  <c:v>10.5611</c:v>
                </c:pt>
                <c:pt idx="12">
                  <c:v>11.5311</c:v>
                </c:pt>
                <c:pt idx="14">
                  <c:v>13.3302</c:v>
                </c:pt>
                <c:pt idx="16">
                  <c:v>14.2991</c:v>
                </c:pt>
                <c:pt idx="18">
                  <c:v>15.6252</c:v>
                </c:pt>
                <c:pt idx="20">
                  <c:v>16.6052</c:v>
                </c:pt>
                <c:pt idx="22">
                  <c:v>18.3992</c:v>
                </c:pt>
                <c:pt idx="24">
                  <c:v>20.2972</c:v>
                </c:pt>
                <c:pt idx="26">
                  <c:v>21.2461</c:v>
                </c:pt>
                <c:pt idx="28">
                  <c:v>23.0592</c:v>
                </c:pt>
                <c:pt idx="30">
                  <c:v>25.3361</c:v>
                </c:pt>
                <c:pt idx="32">
                  <c:v>26.3032</c:v>
                </c:pt>
                <c:pt idx="34">
                  <c:v>28.1112</c:v>
                </c:pt>
                <c:pt idx="36">
                  <c:v>30.0081</c:v>
                </c:pt>
                <c:pt idx="38">
                  <c:v>32.7892</c:v>
                </c:pt>
                <c:pt idx="40">
                  <c:v>33.7522</c:v>
                </c:pt>
                <c:pt idx="42">
                  <c:v>36.0572</c:v>
                </c:pt>
                <c:pt idx="44">
                  <c:v>37.8522</c:v>
                </c:pt>
                <c:pt idx="46">
                  <c:v>38.8252</c:v>
                </c:pt>
                <c:pt idx="48">
                  <c:v>51.7912</c:v>
                </c:pt>
                <c:pt idx="50">
                  <c:v>61.4612</c:v>
                </c:pt>
                <c:pt idx="52">
                  <c:v>71.1911</c:v>
                </c:pt>
                <c:pt idx="54">
                  <c:v>80.8712</c:v>
                </c:pt>
                <c:pt idx="56">
                  <c:v>102.2412</c:v>
                </c:pt>
                <c:pt idx="58">
                  <c:v>131.4611</c:v>
                </c:pt>
                <c:pt idx="60">
                  <c:v>140.2311</c:v>
                </c:pt>
                <c:pt idx="62">
                  <c:v>492.7478</c:v>
                </c:pt>
                <c:pt idx="64">
                  <c:v>972.0278</c:v>
                </c:pt>
                <c:pt idx="66">
                  <c:v>1457.8478</c:v>
                </c:pt>
                <c:pt idx="68">
                  <c:v>1935.6978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17957"/>
        <c:axId val="441583400"/>
      </c:scatterChart>
      <c:valAx>
        <c:axId val="1688179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583400"/>
        <c:crosses val="autoZero"/>
        <c:crossBetween val="midCat"/>
      </c:valAx>
      <c:valAx>
        <c:axId val="44158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8179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500-2000</a:t>
            </a:r>
            <a:endParaRPr lang="en-US" altLang="zh-CN"/>
          </a:p>
        </c:rich>
      </c:tx>
      <c:layout>
        <c:manualLayout>
          <c:xMode val="edge"/>
          <c:yMode val="edge"/>
          <c:x val="0.427083333333333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其他!$E$342:$E$348</c:f>
              <c:numCache>
                <c:formatCode>General</c:formatCode>
                <c:ptCount val="7"/>
                <c:pt idx="0">
                  <c:v>479.2613</c:v>
                </c:pt>
                <c:pt idx="2">
                  <c:v>943.687</c:v>
                </c:pt>
                <c:pt idx="4">
                  <c:v>1411.7489</c:v>
                </c:pt>
                <c:pt idx="6">
                  <c:v>1871.2045</c:v>
                </c:pt>
              </c:numCache>
            </c:numRef>
          </c:xVal>
          <c:yVal>
            <c:numRef>
              <c:f>其他!$B$342:$B$348</c:f>
              <c:numCache>
                <c:formatCode>General</c:formatCode>
                <c:ptCount val="7"/>
                <c:pt idx="0">
                  <c:v>492.7478</c:v>
                </c:pt>
                <c:pt idx="2">
                  <c:v>972.0278</c:v>
                </c:pt>
                <c:pt idx="4">
                  <c:v>1457.8478</c:v>
                </c:pt>
                <c:pt idx="6">
                  <c:v>1935.6978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53087"/>
        <c:axId val="102745687"/>
      </c:scatterChart>
      <c:valAx>
        <c:axId val="8045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745687"/>
        <c:crosses val="autoZero"/>
        <c:crossBetween val="midCat"/>
      </c:valAx>
      <c:valAx>
        <c:axId val="102745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5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电流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其他!$G$280:$G$348</c:f>
              <c:numCache>
                <c:formatCode>General</c:formatCode>
                <c:ptCount val="69"/>
                <c:pt idx="0">
                  <c:v>0.0731</c:v>
                </c:pt>
                <c:pt idx="2">
                  <c:v>0.0737</c:v>
                </c:pt>
                <c:pt idx="4">
                  <c:v>0.0742</c:v>
                </c:pt>
                <c:pt idx="6">
                  <c:v>0.0758</c:v>
                </c:pt>
                <c:pt idx="8">
                  <c:v>0.0812</c:v>
                </c:pt>
                <c:pt idx="10">
                  <c:v>0.0834</c:v>
                </c:pt>
                <c:pt idx="12">
                  <c:v>0.0905</c:v>
                </c:pt>
                <c:pt idx="14">
                  <c:v>0.0928</c:v>
                </c:pt>
                <c:pt idx="16">
                  <c:v>0.0971</c:v>
                </c:pt>
                <c:pt idx="18">
                  <c:v>0.1001</c:v>
                </c:pt>
                <c:pt idx="20">
                  <c:v>0.102</c:v>
                </c:pt>
                <c:pt idx="22">
                  <c:v>0.1103</c:v>
                </c:pt>
                <c:pt idx="24">
                  <c:v>0.1142</c:v>
                </c:pt>
                <c:pt idx="26">
                  <c:v>0.1198</c:v>
                </c:pt>
                <c:pt idx="28">
                  <c:v>0.1248</c:v>
                </c:pt>
                <c:pt idx="30">
                  <c:v>0.1344</c:v>
                </c:pt>
                <c:pt idx="32">
                  <c:v>0.138</c:v>
                </c:pt>
                <c:pt idx="34">
                  <c:v>0.1443</c:v>
                </c:pt>
                <c:pt idx="36">
                  <c:v>0.1527</c:v>
                </c:pt>
                <c:pt idx="38">
                  <c:v>0.165</c:v>
                </c:pt>
                <c:pt idx="40">
                  <c:v>0.1676</c:v>
                </c:pt>
                <c:pt idx="42">
                  <c:v>0.1768</c:v>
                </c:pt>
                <c:pt idx="44">
                  <c:v>0.1847</c:v>
                </c:pt>
                <c:pt idx="46">
                  <c:v>0.1887</c:v>
                </c:pt>
                <c:pt idx="48">
                  <c:v>0.2429</c:v>
                </c:pt>
                <c:pt idx="50">
                  <c:v>0.2846</c:v>
                </c:pt>
                <c:pt idx="52">
                  <c:v>0.3268</c:v>
                </c:pt>
                <c:pt idx="54">
                  <c:v>0.3704</c:v>
                </c:pt>
                <c:pt idx="56">
                  <c:v>0.4643</c:v>
                </c:pt>
                <c:pt idx="58">
                  <c:v>0.5954</c:v>
                </c:pt>
                <c:pt idx="60">
                  <c:v>0.6342</c:v>
                </c:pt>
                <c:pt idx="62">
                  <c:v>2.2236</c:v>
                </c:pt>
                <c:pt idx="64">
                  <c:v>4.3894</c:v>
                </c:pt>
                <c:pt idx="66">
                  <c:v>6.5882</c:v>
                </c:pt>
                <c:pt idx="68">
                  <c:v>8.7538</c:v>
                </c:pt>
              </c:numCache>
            </c:numRef>
          </c:xVal>
          <c:yVal>
            <c:numRef>
              <c:f>其他!$D$280:$D$348</c:f>
              <c:numCache>
                <c:formatCode>General</c:formatCode>
                <c:ptCount val="69"/>
                <c:pt idx="0">
                  <c:v>0.0312</c:v>
                </c:pt>
                <c:pt idx="2">
                  <c:v>0.0312</c:v>
                </c:pt>
                <c:pt idx="4">
                  <c:v>0.0312</c:v>
                </c:pt>
                <c:pt idx="6">
                  <c:v>0.0412</c:v>
                </c:pt>
                <c:pt idx="8">
                  <c:v>0.0412</c:v>
                </c:pt>
                <c:pt idx="10">
                  <c:v>0.0412</c:v>
                </c:pt>
                <c:pt idx="12">
                  <c:v>0.0512</c:v>
                </c:pt>
                <c:pt idx="14">
                  <c:v>0.0512</c:v>
                </c:pt>
                <c:pt idx="16">
                  <c:v>0.0512</c:v>
                </c:pt>
                <c:pt idx="18">
                  <c:v>0.0612</c:v>
                </c:pt>
                <c:pt idx="20">
                  <c:v>0.0612</c:v>
                </c:pt>
                <c:pt idx="22">
                  <c:v>0.0712</c:v>
                </c:pt>
                <c:pt idx="24">
                  <c:v>0.0712</c:v>
                </c:pt>
                <c:pt idx="26">
                  <c:v>0.0811</c:v>
                </c:pt>
                <c:pt idx="28">
                  <c:v>0.0811</c:v>
                </c:pt>
                <c:pt idx="30">
                  <c:v>0.0911</c:v>
                </c:pt>
                <c:pt idx="32">
                  <c:v>0.1011</c:v>
                </c:pt>
                <c:pt idx="34">
                  <c:v>0.1011</c:v>
                </c:pt>
                <c:pt idx="36">
                  <c:v>0.1112</c:v>
                </c:pt>
                <c:pt idx="38">
                  <c:v>0.1212</c:v>
                </c:pt>
                <c:pt idx="40">
                  <c:v>0.1312</c:v>
                </c:pt>
                <c:pt idx="42">
                  <c:v>0.1312</c:v>
                </c:pt>
                <c:pt idx="44">
                  <c:v>0.1412</c:v>
                </c:pt>
                <c:pt idx="46">
                  <c:v>0.1512</c:v>
                </c:pt>
                <c:pt idx="48">
                  <c:v>0.2012</c:v>
                </c:pt>
                <c:pt idx="50">
                  <c:v>0.2412</c:v>
                </c:pt>
                <c:pt idx="52">
                  <c:v>0.2912</c:v>
                </c:pt>
                <c:pt idx="54">
                  <c:v>0.3312</c:v>
                </c:pt>
                <c:pt idx="56">
                  <c:v>0.4312</c:v>
                </c:pt>
                <c:pt idx="58">
                  <c:v>0.5612</c:v>
                </c:pt>
                <c:pt idx="60">
                  <c:v>0.6011</c:v>
                </c:pt>
                <c:pt idx="62">
                  <c:v>2.2012</c:v>
                </c:pt>
                <c:pt idx="64">
                  <c:v>4.3812</c:v>
                </c:pt>
                <c:pt idx="66">
                  <c:v>6.5878</c:v>
                </c:pt>
                <c:pt idx="68">
                  <c:v>8.7612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59706"/>
        <c:axId val="324678003"/>
      </c:scatterChart>
      <c:valAx>
        <c:axId val="3647597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678003"/>
        <c:crosses val="autoZero"/>
        <c:crossBetween val="midCat"/>
      </c:valAx>
      <c:valAx>
        <c:axId val="3246780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7597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1-50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其他!$E$351:$E$399</c:f>
              <c:numCache>
                <c:formatCode>General</c:formatCode>
                <c:ptCount val="49"/>
                <c:pt idx="0">
                  <c:v>1.709</c:v>
                </c:pt>
                <c:pt idx="2">
                  <c:v>3.4241</c:v>
                </c:pt>
                <c:pt idx="4">
                  <c:v>4.4278</c:v>
                </c:pt>
                <c:pt idx="6">
                  <c:v>6.6642</c:v>
                </c:pt>
                <c:pt idx="8">
                  <c:v>8.4915</c:v>
                </c:pt>
                <c:pt idx="10">
                  <c:v>10.1069</c:v>
                </c:pt>
                <c:pt idx="12">
                  <c:v>11.2886</c:v>
                </c:pt>
                <c:pt idx="14">
                  <c:v>12.7524</c:v>
                </c:pt>
                <c:pt idx="16">
                  <c:v>13.9589</c:v>
                </c:pt>
                <c:pt idx="18">
                  <c:v>15.295</c:v>
                </c:pt>
                <c:pt idx="20">
                  <c:v>16.3446</c:v>
                </c:pt>
                <c:pt idx="22">
                  <c:v>17.9265</c:v>
                </c:pt>
                <c:pt idx="24">
                  <c:v>19.5085</c:v>
                </c:pt>
                <c:pt idx="26">
                  <c:v>20.6645</c:v>
                </c:pt>
                <c:pt idx="28">
                  <c:v>22.3904</c:v>
                </c:pt>
                <c:pt idx="30">
                  <c:v>24.6347</c:v>
                </c:pt>
                <c:pt idx="32">
                  <c:v>25.5674</c:v>
                </c:pt>
                <c:pt idx="34">
                  <c:v>27.305</c:v>
                </c:pt>
                <c:pt idx="36">
                  <c:v>29.1949</c:v>
                </c:pt>
                <c:pt idx="38">
                  <c:v>31.9087</c:v>
                </c:pt>
                <c:pt idx="40">
                  <c:v>32.9698</c:v>
                </c:pt>
                <c:pt idx="42">
                  <c:v>34.9091</c:v>
                </c:pt>
                <c:pt idx="44">
                  <c:v>36.7828</c:v>
                </c:pt>
                <c:pt idx="46">
                  <c:v>37.7022</c:v>
                </c:pt>
                <c:pt idx="48">
                  <c:v>50.3981</c:v>
                </c:pt>
              </c:numCache>
            </c:numRef>
          </c:xVal>
          <c:yVal>
            <c:numRef>
              <c:f>其他!$B$351:$B$399</c:f>
              <c:numCache>
                <c:formatCode>General</c:formatCode>
                <c:ptCount val="49"/>
                <c:pt idx="0">
                  <c:v>1.5192</c:v>
                </c:pt>
                <c:pt idx="2">
                  <c:v>3.0632</c:v>
                </c:pt>
                <c:pt idx="4">
                  <c:v>4.0931</c:v>
                </c:pt>
                <c:pt idx="6">
                  <c:v>6.8592</c:v>
                </c:pt>
                <c:pt idx="8">
                  <c:v>8.6792</c:v>
                </c:pt>
                <c:pt idx="10">
                  <c:v>10.5491</c:v>
                </c:pt>
                <c:pt idx="12">
                  <c:v>11.5311</c:v>
                </c:pt>
                <c:pt idx="14">
                  <c:v>13.3352</c:v>
                </c:pt>
                <c:pt idx="16">
                  <c:v>14.3171</c:v>
                </c:pt>
                <c:pt idx="18">
                  <c:v>15.6312</c:v>
                </c:pt>
                <c:pt idx="20">
                  <c:v>16.6052</c:v>
                </c:pt>
                <c:pt idx="22">
                  <c:v>18.3992</c:v>
                </c:pt>
                <c:pt idx="24">
                  <c:v>20.2852</c:v>
                </c:pt>
                <c:pt idx="26">
                  <c:v>21.2572</c:v>
                </c:pt>
                <c:pt idx="28">
                  <c:v>23.0652</c:v>
                </c:pt>
                <c:pt idx="30">
                  <c:v>25.3502</c:v>
                </c:pt>
                <c:pt idx="32">
                  <c:v>26.3032</c:v>
                </c:pt>
                <c:pt idx="34">
                  <c:v>28.1112</c:v>
                </c:pt>
                <c:pt idx="36">
                  <c:v>30.0362</c:v>
                </c:pt>
                <c:pt idx="38">
                  <c:v>32.7892</c:v>
                </c:pt>
                <c:pt idx="40">
                  <c:v>33.7512</c:v>
                </c:pt>
                <c:pt idx="42">
                  <c:v>36.0332</c:v>
                </c:pt>
                <c:pt idx="44">
                  <c:v>37.8472</c:v>
                </c:pt>
                <c:pt idx="46">
                  <c:v>38.7892</c:v>
                </c:pt>
                <c:pt idx="48">
                  <c:v>51.7912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38454"/>
        <c:axId val="202801433"/>
      </c:scatterChart>
      <c:valAx>
        <c:axId val="4098384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801433"/>
        <c:crosses val="autoZero"/>
        <c:crossBetween val="midCat"/>
      </c:valAx>
      <c:valAx>
        <c:axId val="2028014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8384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500-2000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其他!$E$413:$E$419</c:f>
              <c:numCache>
                <c:formatCode>General</c:formatCode>
                <c:ptCount val="7"/>
                <c:pt idx="0">
                  <c:v>479.2657</c:v>
                </c:pt>
                <c:pt idx="2">
                  <c:v>943.3581</c:v>
                </c:pt>
                <c:pt idx="4">
                  <c:v>1410.6258</c:v>
                </c:pt>
                <c:pt idx="6">
                  <c:v>1870.2509</c:v>
                </c:pt>
              </c:numCache>
            </c:numRef>
          </c:xVal>
          <c:yVal>
            <c:numRef>
              <c:f>其他!$B$413:$B$419</c:f>
              <c:numCache>
                <c:formatCode>General</c:formatCode>
                <c:ptCount val="7"/>
                <c:pt idx="0">
                  <c:v>492.6545</c:v>
                </c:pt>
                <c:pt idx="2">
                  <c:v>971.6945</c:v>
                </c:pt>
                <c:pt idx="4">
                  <c:v>1457.4178</c:v>
                </c:pt>
                <c:pt idx="6">
                  <c:v>1935.1912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2515"/>
        <c:axId val="922027108"/>
      </c:scatterChart>
      <c:valAx>
        <c:axId val="738525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2027108"/>
        <c:crosses val="autoZero"/>
        <c:crossBetween val="midCat"/>
      </c:valAx>
      <c:valAx>
        <c:axId val="9220271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525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1-2000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其他!$E$351:$E$419</c:f>
              <c:numCache>
                <c:formatCode>General</c:formatCode>
                <c:ptCount val="69"/>
                <c:pt idx="0">
                  <c:v>1.709</c:v>
                </c:pt>
                <c:pt idx="2">
                  <c:v>3.4241</c:v>
                </c:pt>
                <c:pt idx="4">
                  <c:v>4.4278</c:v>
                </c:pt>
                <c:pt idx="6">
                  <c:v>6.6642</c:v>
                </c:pt>
                <c:pt idx="8">
                  <c:v>8.4915</c:v>
                </c:pt>
                <c:pt idx="10">
                  <c:v>10.1069</c:v>
                </c:pt>
                <c:pt idx="12">
                  <c:v>11.2886</c:v>
                </c:pt>
                <c:pt idx="14">
                  <c:v>12.7524</c:v>
                </c:pt>
                <c:pt idx="16">
                  <c:v>13.9589</c:v>
                </c:pt>
                <c:pt idx="18">
                  <c:v>15.295</c:v>
                </c:pt>
                <c:pt idx="20">
                  <c:v>16.3446</c:v>
                </c:pt>
                <c:pt idx="22">
                  <c:v>17.9265</c:v>
                </c:pt>
                <c:pt idx="24">
                  <c:v>19.5085</c:v>
                </c:pt>
                <c:pt idx="26">
                  <c:v>20.6645</c:v>
                </c:pt>
                <c:pt idx="28">
                  <c:v>22.3904</c:v>
                </c:pt>
                <c:pt idx="30">
                  <c:v>24.6347</c:v>
                </c:pt>
                <c:pt idx="32">
                  <c:v>25.5674</c:v>
                </c:pt>
                <c:pt idx="34">
                  <c:v>27.305</c:v>
                </c:pt>
                <c:pt idx="36">
                  <c:v>29.1949</c:v>
                </c:pt>
                <c:pt idx="38">
                  <c:v>31.9087</c:v>
                </c:pt>
                <c:pt idx="40">
                  <c:v>32.9698</c:v>
                </c:pt>
                <c:pt idx="42">
                  <c:v>34.9091</c:v>
                </c:pt>
                <c:pt idx="44">
                  <c:v>36.7828</c:v>
                </c:pt>
                <c:pt idx="46">
                  <c:v>37.7022</c:v>
                </c:pt>
                <c:pt idx="48">
                  <c:v>50.3981</c:v>
                </c:pt>
                <c:pt idx="50">
                  <c:v>59.8537</c:v>
                </c:pt>
                <c:pt idx="52">
                  <c:v>69.2644</c:v>
                </c:pt>
                <c:pt idx="54">
                  <c:v>78.6798</c:v>
                </c:pt>
                <c:pt idx="56">
                  <c:v>99.5742</c:v>
                </c:pt>
                <c:pt idx="58">
                  <c:v>127.8218</c:v>
                </c:pt>
                <c:pt idx="60">
                  <c:v>136.477</c:v>
                </c:pt>
                <c:pt idx="62">
                  <c:v>479.2657</c:v>
                </c:pt>
                <c:pt idx="64">
                  <c:v>943.3581</c:v>
                </c:pt>
                <c:pt idx="66">
                  <c:v>1410.6258</c:v>
                </c:pt>
                <c:pt idx="68">
                  <c:v>1870.2509</c:v>
                </c:pt>
              </c:numCache>
            </c:numRef>
          </c:xVal>
          <c:yVal>
            <c:numRef>
              <c:f>其他!$B$351:$B$419</c:f>
              <c:numCache>
                <c:formatCode>General</c:formatCode>
                <c:ptCount val="69"/>
                <c:pt idx="0">
                  <c:v>1.5192</c:v>
                </c:pt>
                <c:pt idx="2">
                  <c:v>3.0632</c:v>
                </c:pt>
                <c:pt idx="4">
                  <c:v>4.0931</c:v>
                </c:pt>
                <c:pt idx="6">
                  <c:v>6.8592</c:v>
                </c:pt>
                <c:pt idx="8">
                  <c:v>8.6792</c:v>
                </c:pt>
                <c:pt idx="10">
                  <c:v>10.5491</c:v>
                </c:pt>
                <c:pt idx="12">
                  <c:v>11.5311</c:v>
                </c:pt>
                <c:pt idx="14">
                  <c:v>13.3352</c:v>
                </c:pt>
                <c:pt idx="16">
                  <c:v>14.3171</c:v>
                </c:pt>
                <c:pt idx="18">
                  <c:v>15.6312</c:v>
                </c:pt>
                <c:pt idx="20">
                  <c:v>16.6052</c:v>
                </c:pt>
                <c:pt idx="22">
                  <c:v>18.3992</c:v>
                </c:pt>
                <c:pt idx="24">
                  <c:v>20.2852</c:v>
                </c:pt>
                <c:pt idx="26">
                  <c:v>21.2572</c:v>
                </c:pt>
                <c:pt idx="28">
                  <c:v>23.0652</c:v>
                </c:pt>
                <c:pt idx="30">
                  <c:v>25.3502</c:v>
                </c:pt>
                <c:pt idx="32">
                  <c:v>26.3032</c:v>
                </c:pt>
                <c:pt idx="34">
                  <c:v>28.1112</c:v>
                </c:pt>
                <c:pt idx="36">
                  <c:v>30.0362</c:v>
                </c:pt>
                <c:pt idx="38">
                  <c:v>32.7892</c:v>
                </c:pt>
                <c:pt idx="40">
                  <c:v>33.7512</c:v>
                </c:pt>
                <c:pt idx="42">
                  <c:v>36.0332</c:v>
                </c:pt>
                <c:pt idx="44">
                  <c:v>37.8472</c:v>
                </c:pt>
                <c:pt idx="46">
                  <c:v>38.7892</c:v>
                </c:pt>
                <c:pt idx="48">
                  <c:v>51.7912</c:v>
                </c:pt>
                <c:pt idx="50">
                  <c:v>61.5212</c:v>
                </c:pt>
                <c:pt idx="52">
                  <c:v>71.1911</c:v>
                </c:pt>
                <c:pt idx="54">
                  <c:v>80.9112</c:v>
                </c:pt>
                <c:pt idx="56">
                  <c:v>102.2211</c:v>
                </c:pt>
                <c:pt idx="58">
                  <c:v>131.4211</c:v>
                </c:pt>
                <c:pt idx="60">
                  <c:v>140.2311</c:v>
                </c:pt>
                <c:pt idx="62">
                  <c:v>492.6545</c:v>
                </c:pt>
                <c:pt idx="64">
                  <c:v>971.6945</c:v>
                </c:pt>
                <c:pt idx="66">
                  <c:v>1457.4178</c:v>
                </c:pt>
                <c:pt idx="68">
                  <c:v>1935.1912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557694"/>
        <c:axId val="294741298"/>
      </c:scatterChart>
      <c:valAx>
        <c:axId val="9725576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741298"/>
        <c:crosses val="autoZero"/>
        <c:crossBetween val="midCat"/>
      </c:valAx>
      <c:valAx>
        <c:axId val="2947412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55769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第三组数据6530中与标准板各个负载电流点之间的曲图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Sheet1!$O$2:$O$35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Sheet1!$N$143:$N$177</c:f>
              <c:numCache>
                <c:formatCode>0.00_ </c:formatCode>
                <c:ptCount val="35"/>
                <c:pt idx="0">
                  <c:v>0.0425</c:v>
                </c:pt>
                <c:pt idx="1">
                  <c:v>0.0429</c:v>
                </c:pt>
                <c:pt idx="2">
                  <c:v>0.0447</c:v>
                </c:pt>
                <c:pt idx="3">
                  <c:v>0.034</c:v>
                </c:pt>
                <c:pt idx="4">
                  <c:v>0.0401</c:v>
                </c:pt>
                <c:pt idx="5">
                  <c:v>0.0437</c:v>
                </c:pt>
                <c:pt idx="6">
                  <c:v>0.0405</c:v>
                </c:pt>
                <c:pt idx="7">
                  <c:v>0.0411</c:v>
                </c:pt>
                <c:pt idx="8">
                  <c:v>0.0463</c:v>
                </c:pt>
                <c:pt idx="9">
                  <c:v>0.0389</c:v>
                </c:pt>
                <c:pt idx="10">
                  <c:v>0.0429</c:v>
                </c:pt>
                <c:pt idx="11">
                  <c:v>0.038</c:v>
                </c:pt>
                <c:pt idx="12">
                  <c:v>0.0429</c:v>
                </c:pt>
                <c:pt idx="13">
                  <c:v>0.0388</c:v>
                </c:pt>
                <c:pt idx="14">
                  <c:v>0.0447</c:v>
                </c:pt>
                <c:pt idx="15">
                  <c:v>0.043</c:v>
                </c:pt>
                <c:pt idx="16">
                  <c:v>0.0362</c:v>
                </c:pt>
                <c:pt idx="17">
                  <c:v>0.0437</c:v>
                </c:pt>
                <c:pt idx="18">
                  <c:v>0.0429</c:v>
                </c:pt>
                <c:pt idx="19">
                  <c:v>0.0423</c:v>
                </c:pt>
                <c:pt idx="20">
                  <c:v>0.0381</c:v>
                </c:pt>
                <c:pt idx="21">
                  <c:v>0.0468</c:v>
                </c:pt>
                <c:pt idx="22">
                  <c:v>0.0439</c:v>
                </c:pt>
                <c:pt idx="23">
                  <c:v>0.0375</c:v>
                </c:pt>
                <c:pt idx="24">
                  <c:v>0.0411</c:v>
                </c:pt>
                <c:pt idx="25">
                  <c:v>0.0437</c:v>
                </c:pt>
                <c:pt idx="26">
                  <c:v>0.0358</c:v>
                </c:pt>
                <c:pt idx="27">
                  <c:v>0.0391</c:v>
                </c:pt>
                <c:pt idx="28">
                  <c:v>0.034</c:v>
                </c:pt>
                <c:pt idx="29">
                  <c:v>0.0347999999999999</c:v>
                </c:pt>
                <c:pt idx="30">
                  <c:v>0.0335000000000001</c:v>
                </c:pt>
                <c:pt idx="31">
                  <c:v>0.0257000000000001</c:v>
                </c:pt>
                <c:pt idx="32">
                  <c:v>0.0094000000000003</c:v>
                </c:pt>
                <c:pt idx="33">
                  <c:v>-0.00739999999999963</c:v>
                </c:pt>
                <c:pt idx="34">
                  <c:v>-0.0164000000000009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5649617"/>
        <c:axId val="991916256"/>
      </c:lineChart>
      <c:catAx>
        <c:axId val="8656496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916256"/>
        <c:crosses val="autoZero"/>
        <c:auto val="1"/>
        <c:lblAlgn val="ctr"/>
        <c:lblOffset val="100"/>
        <c:noMultiLvlLbl val="0"/>
      </c:catAx>
      <c:valAx>
        <c:axId val="9919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56496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电流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其他!$G$351:$G$419</c:f>
              <c:numCache>
                <c:formatCode>General</c:formatCode>
                <c:ptCount val="69"/>
                <c:pt idx="0">
                  <c:v>0.0733</c:v>
                </c:pt>
                <c:pt idx="2">
                  <c:v>0.0744</c:v>
                </c:pt>
                <c:pt idx="4">
                  <c:v>0.0747</c:v>
                </c:pt>
                <c:pt idx="6">
                  <c:v>0.0768</c:v>
                </c:pt>
                <c:pt idx="8">
                  <c:v>0.0818</c:v>
                </c:pt>
                <c:pt idx="10">
                  <c:v>0.0847</c:v>
                </c:pt>
                <c:pt idx="12">
                  <c:v>0.0894</c:v>
                </c:pt>
                <c:pt idx="14">
                  <c:v>0.0922</c:v>
                </c:pt>
                <c:pt idx="16">
                  <c:v>0.0969</c:v>
                </c:pt>
                <c:pt idx="18">
                  <c:v>0.1004</c:v>
                </c:pt>
                <c:pt idx="20">
                  <c:v>0.104</c:v>
                </c:pt>
                <c:pt idx="22">
                  <c:v>0.1101</c:v>
                </c:pt>
                <c:pt idx="24">
                  <c:v>0.1171</c:v>
                </c:pt>
                <c:pt idx="26">
                  <c:v>0.1187</c:v>
                </c:pt>
                <c:pt idx="28">
                  <c:v>0.1256</c:v>
                </c:pt>
                <c:pt idx="30">
                  <c:v>0.1349</c:v>
                </c:pt>
                <c:pt idx="32">
                  <c:v>0.1374</c:v>
                </c:pt>
                <c:pt idx="34">
                  <c:v>0.1451</c:v>
                </c:pt>
                <c:pt idx="36">
                  <c:v>0.1524</c:v>
                </c:pt>
                <c:pt idx="38">
                  <c:v>0.1638</c:v>
                </c:pt>
                <c:pt idx="40">
                  <c:v>0.1678</c:v>
                </c:pt>
                <c:pt idx="42">
                  <c:v>0.1783</c:v>
                </c:pt>
                <c:pt idx="44">
                  <c:v>0.1841</c:v>
                </c:pt>
                <c:pt idx="46">
                  <c:v>0.1887</c:v>
                </c:pt>
                <c:pt idx="48">
                  <c:v>0.2431</c:v>
                </c:pt>
                <c:pt idx="50">
                  <c:v>0.2821</c:v>
                </c:pt>
                <c:pt idx="52">
                  <c:v>0.327</c:v>
                </c:pt>
                <c:pt idx="54">
                  <c:v>0.37</c:v>
                </c:pt>
                <c:pt idx="56">
                  <c:v>0.4649</c:v>
                </c:pt>
                <c:pt idx="58">
                  <c:v>0.5948</c:v>
                </c:pt>
                <c:pt idx="60">
                  <c:v>0.635</c:v>
                </c:pt>
                <c:pt idx="62">
                  <c:v>2.2244</c:v>
                </c:pt>
                <c:pt idx="64">
                  <c:v>4.3846</c:v>
                </c:pt>
                <c:pt idx="66">
                  <c:v>6.5756</c:v>
                </c:pt>
                <c:pt idx="68">
                  <c:v>8.7538</c:v>
                </c:pt>
              </c:numCache>
            </c:numRef>
          </c:xVal>
          <c:yVal>
            <c:numRef>
              <c:f>其他!$D$351:$D$419</c:f>
              <c:numCache>
                <c:formatCode>General</c:formatCode>
                <c:ptCount val="69"/>
                <c:pt idx="0">
                  <c:v>0.0312</c:v>
                </c:pt>
                <c:pt idx="2">
                  <c:v>0.0312</c:v>
                </c:pt>
                <c:pt idx="4">
                  <c:v>0.0312</c:v>
                </c:pt>
                <c:pt idx="6">
                  <c:v>0.0412</c:v>
                </c:pt>
                <c:pt idx="8">
                  <c:v>0.0412</c:v>
                </c:pt>
                <c:pt idx="10">
                  <c:v>0.0412</c:v>
                </c:pt>
                <c:pt idx="12">
                  <c:v>0.0512</c:v>
                </c:pt>
                <c:pt idx="14">
                  <c:v>0.0512</c:v>
                </c:pt>
                <c:pt idx="16">
                  <c:v>0.0512</c:v>
                </c:pt>
                <c:pt idx="18">
                  <c:v>0.0612</c:v>
                </c:pt>
                <c:pt idx="20">
                  <c:v>0.0612</c:v>
                </c:pt>
                <c:pt idx="22">
                  <c:v>0.0712</c:v>
                </c:pt>
                <c:pt idx="24">
                  <c:v>0.0712</c:v>
                </c:pt>
                <c:pt idx="26">
                  <c:v>0.0811</c:v>
                </c:pt>
                <c:pt idx="28">
                  <c:v>0.0811</c:v>
                </c:pt>
                <c:pt idx="30">
                  <c:v>0.0911</c:v>
                </c:pt>
                <c:pt idx="32">
                  <c:v>0.1011</c:v>
                </c:pt>
                <c:pt idx="34">
                  <c:v>0.1011</c:v>
                </c:pt>
                <c:pt idx="36">
                  <c:v>0.1112</c:v>
                </c:pt>
                <c:pt idx="38">
                  <c:v>0.1212</c:v>
                </c:pt>
                <c:pt idx="40">
                  <c:v>0.1312</c:v>
                </c:pt>
                <c:pt idx="42">
                  <c:v>0.1312</c:v>
                </c:pt>
                <c:pt idx="44">
                  <c:v>0.1412</c:v>
                </c:pt>
                <c:pt idx="46">
                  <c:v>0.1512</c:v>
                </c:pt>
                <c:pt idx="48">
                  <c:v>0.2012</c:v>
                </c:pt>
                <c:pt idx="50">
                  <c:v>0.2412</c:v>
                </c:pt>
                <c:pt idx="52">
                  <c:v>0.2912</c:v>
                </c:pt>
                <c:pt idx="54">
                  <c:v>0.3312</c:v>
                </c:pt>
                <c:pt idx="56">
                  <c:v>0.4312</c:v>
                </c:pt>
                <c:pt idx="58">
                  <c:v>0.5612</c:v>
                </c:pt>
                <c:pt idx="60">
                  <c:v>0.6011</c:v>
                </c:pt>
                <c:pt idx="62">
                  <c:v>2.2012</c:v>
                </c:pt>
                <c:pt idx="64">
                  <c:v>4.3778</c:v>
                </c:pt>
                <c:pt idx="66">
                  <c:v>6.5845</c:v>
                </c:pt>
                <c:pt idx="68">
                  <c:v>8.7612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08184"/>
        <c:axId val="378496467"/>
      </c:scatterChart>
      <c:valAx>
        <c:axId val="25360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96467"/>
        <c:crosses val="autoZero"/>
        <c:crossBetween val="midCat"/>
      </c:valAx>
      <c:valAx>
        <c:axId val="3784964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60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500-2000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其他!$E$271:$E$277</c:f>
              <c:numCache>
                <c:formatCode>General</c:formatCode>
                <c:ptCount val="7"/>
                <c:pt idx="0">
                  <c:v>479.2165</c:v>
                </c:pt>
                <c:pt idx="2">
                  <c:v>943.9122</c:v>
                </c:pt>
                <c:pt idx="4">
                  <c:v>1411.8652</c:v>
                </c:pt>
                <c:pt idx="6">
                  <c:v>1871.4073</c:v>
                </c:pt>
              </c:numCache>
            </c:numRef>
          </c:xVal>
          <c:yVal>
            <c:numRef>
              <c:f>其他!$B$271:$B$277</c:f>
              <c:numCache>
                <c:formatCode>General</c:formatCode>
                <c:ptCount val="7"/>
                <c:pt idx="0">
                  <c:v>492.8845</c:v>
                </c:pt>
                <c:pt idx="2">
                  <c:v>972.3778</c:v>
                </c:pt>
                <c:pt idx="4">
                  <c:v>1458.4712</c:v>
                </c:pt>
                <c:pt idx="6">
                  <c:v>1936.4412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22765"/>
        <c:axId val="218842138"/>
      </c:scatterChart>
      <c:valAx>
        <c:axId val="4964227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8842138"/>
        <c:crosses val="autoZero"/>
        <c:crossBetween val="midCat"/>
      </c:valAx>
      <c:valAx>
        <c:axId val="2188421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4227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500-2000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其他!$E$200:$E$206</c:f>
              <c:numCache>
                <c:formatCode>General</c:formatCode>
                <c:ptCount val="7"/>
                <c:pt idx="0">
                  <c:v>479.6053</c:v>
                </c:pt>
                <c:pt idx="2">
                  <c:v>944.4495</c:v>
                </c:pt>
                <c:pt idx="4">
                  <c:v>1413.223</c:v>
                </c:pt>
                <c:pt idx="6">
                  <c:v>1872.498</c:v>
                </c:pt>
              </c:numCache>
            </c:numRef>
          </c:xVal>
          <c:yVal>
            <c:numRef>
              <c:f>其他!$B$200:$B$206</c:f>
              <c:numCache>
                <c:formatCode>General</c:formatCode>
                <c:ptCount val="7"/>
                <c:pt idx="0">
                  <c:v>493.3745</c:v>
                </c:pt>
                <c:pt idx="2">
                  <c:v>973.1178</c:v>
                </c:pt>
                <c:pt idx="4">
                  <c:v>1459.7212</c:v>
                </c:pt>
                <c:pt idx="6">
                  <c:v>1937.7712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77679"/>
        <c:axId val="789158826"/>
      </c:scatterChart>
      <c:valAx>
        <c:axId val="36637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9158826"/>
        <c:crosses val="autoZero"/>
        <c:crossBetween val="midCat"/>
      </c:valAx>
      <c:valAx>
        <c:axId val="7891588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37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60-140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其他!$E$117:$E$127</c:f>
              <c:numCache>
                <c:formatCode>General</c:formatCode>
                <c:ptCount val="11"/>
                <c:pt idx="0">
                  <c:v>59.7409</c:v>
                </c:pt>
                <c:pt idx="2">
                  <c:v>69.2369</c:v>
                </c:pt>
                <c:pt idx="4">
                  <c:v>78.6896</c:v>
                </c:pt>
                <c:pt idx="6">
                  <c:v>99.3993</c:v>
                </c:pt>
                <c:pt idx="8">
                  <c:v>127.7976</c:v>
                </c:pt>
                <c:pt idx="10">
                  <c:v>136.4183</c:v>
                </c:pt>
              </c:numCache>
            </c:numRef>
          </c:xVal>
          <c:yVal>
            <c:numRef>
              <c:f>其他!$B$117:$B$127</c:f>
              <c:numCache>
                <c:formatCode>General</c:formatCode>
                <c:ptCount val="11"/>
                <c:pt idx="0">
                  <c:v>61.5212</c:v>
                </c:pt>
                <c:pt idx="2">
                  <c:v>71.2112</c:v>
                </c:pt>
                <c:pt idx="4">
                  <c:v>80.9112</c:v>
                </c:pt>
                <c:pt idx="6">
                  <c:v>102.3011</c:v>
                </c:pt>
                <c:pt idx="8">
                  <c:v>131.4211</c:v>
                </c:pt>
                <c:pt idx="10">
                  <c:v>140.2111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82249"/>
        <c:axId val="880326927"/>
      </c:scatterChart>
      <c:valAx>
        <c:axId val="2689822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0326927"/>
        <c:crosses val="autoZero"/>
        <c:crossBetween val="midCat"/>
      </c:valAx>
      <c:valAx>
        <c:axId val="880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822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500-2000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其他!$E$62:$E$68</c:f>
              <c:numCache>
                <c:formatCode>General</c:formatCode>
                <c:ptCount val="7"/>
                <c:pt idx="0">
                  <c:v>479.5248</c:v>
                </c:pt>
                <c:pt idx="2">
                  <c:v>944.7618</c:v>
                </c:pt>
                <c:pt idx="4">
                  <c:v>1413.2232</c:v>
                </c:pt>
                <c:pt idx="6">
                  <c:v>1873.1801</c:v>
                </c:pt>
              </c:numCache>
            </c:numRef>
          </c:xVal>
          <c:yVal>
            <c:numRef>
              <c:f>其他!$B$62:$B$68</c:f>
              <c:numCache>
                <c:formatCode>General</c:formatCode>
                <c:ptCount val="7"/>
                <c:pt idx="0">
                  <c:v>493.5678</c:v>
                </c:pt>
                <c:pt idx="2">
                  <c:v>973.7845</c:v>
                </c:pt>
                <c:pt idx="4">
                  <c:v>1460.5812</c:v>
                </c:pt>
                <c:pt idx="6">
                  <c:v>1938.9412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53556"/>
        <c:axId val="908739286"/>
      </c:scatterChart>
      <c:valAx>
        <c:axId val="5130535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739286"/>
        <c:crosses val="autoZero"/>
        <c:crossBetween val="midCat"/>
      </c:valAx>
      <c:valAx>
        <c:axId val="9087392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0535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50-140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其他!$E$52:$E$60</c:f>
              <c:numCache>
                <c:formatCode>General</c:formatCode>
                <c:ptCount val="9"/>
                <c:pt idx="0">
                  <c:v>59.7127</c:v>
                </c:pt>
                <c:pt idx="2">
                  <c:v>69.2627</c:v>
                </c:pt>
                <c:pt idx="4">
                  <c:v>78.5798</c:v>
                </c:pt>
                <c:pt idx="6">
                  <c:v>99.444</c:v>
                </c:pt>
                <c:pt idx="8">
                  <c:v>136.3099</c:v>
                </c:pt>
              </c:numCache>
            </c:numRef>
          </c:xVal>
          <c:yVal>
            <c:numRef>
              <c:f>其他!$B$52:$B$60</c:f>
              <c:numCache>
                <c:formatCode>General</c:formatCode>
                <c:ptCount val="9"/>
                <c:pt idx="0">
                  <c:v>61.4812</c:v>
                </c:pt>
                <c:pt idx="2">
                  <c:v>71.2112</c:v>
                </c:pt>
                <c:pt idx="4">
                  <c:v>80.9112</c:v>
                </c:pt>
                <c:pt idx="6">
                  <c:v>102.3412</c:v>
                </c:pt>
                <c:pt idx="8">
                  <c:v>140.2111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01758"/>
        <c:axId val="612982827"/>
      </c:scatterChart>
      <c:valAx>
        <c:axId val="4855017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982827"/>
        <c:crosses val="autoZero"/>
        <c:crossBetween val="midCat"/>
      </c:valAx>
      <c:valAx>
        <c:axId val="6129828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50175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500-2000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其他!$E$129:$E$135</c:f>
              <c:numCache>
                <c:formatCode>General</c:formatCode>
                <c:ptCount val="7"/>
                <c:pt idx="0">
                  <c:v>479.7709</c:v>
                </c:pt>
                <c:pt idx="2">
                  <c:v>944.5362</c:v>
                </c:pt>
                <c:pt idx="4">
                  <c:v>1413.3396</c:v>
                </c:pt>
                <c:pt idx="6">
                  <c:v>1872.8391</c:v>
                </c:pt>
              </c:numCache>
            </c:numRef>
          </c:xVal>
          <c:yVal>
            <c:numRef>
              <c:f>其他!$B$129:$B$135</c:f>
              <c:numCache>
                <c:formatCode>General</c:formatCode>
                <c:ptCount val="7"/>
                <c:pt idx="0">
                  <c:v>493.5512</c:v>
                </c:pt>
                <c:pt idx="2">
                  <c:v>973.2778</c:v>
                </c:pt>
                <c:pt idx="4">
                  <c:v>1459.6412</c:v>
                </c:pt>
                <c:pt idx="6">
                  <c:v>1937.8078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34650"/>
        <c:axId val="694319801"/>
      </c:scatterChart>
      <c:valAx>
        <c:axId val="1555346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4319801"/>
        <c:crosses val="autoZero"/>
        <c:crossBetween val="midCat"/>
      </c:valAx>
      <c:valAx>
        <c:axId val="6943198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53465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60-140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其他!$E$188:$E$198</c:f>
              <c:numCache>
                <c:formatCode>General</c:formatCode>
                <c:ptCount val="11"/>
                <c:pt idx="0">
                  <c:v>59.8569</c:v>
                </c:pt>
                <c:pt idx="2">
                  <c:v>69.3066</c:v>
                </c:pt>
                <c:pt idx="4">
                  <c:v>78.657</c:v>
                </c:pt>
                <c:pt idx="6">
                  <c:v>99.4464</c:v>
                </c:pt>
                <c:pt idx="8">
                  <c:v>127.8965</c:v>
                </c:pt>
                <c:pt idx="10">
                  <c:v>136.5186</c:v>
                </c:pt>
              </c:numCache>
            </c:numRef>
          </c:xVal>
          <c:yVal>
            <c:numRef>
              <c:f>其他!$B$188:$B$198</c:f>
              <c:numCache>
                <c:formatCode>General</c:formatCode>
                <c:ptCount val="11"/>
                <c:pt idx="0">
                  <c:v>61.5212</c:v>
                </c:pt>
                <c:pt idx="2">
                  <c:v>71.2278</c:v>
                </c:pt>
                <c:pt idx="4">
                  <c:v>80.9312</c:v>
                </c:pt>
                <c:pt idx="6">
                  <c:v>102.3212</c:v>
                </c:pt>
                <c:pt idx="8">
                  <c:v>131.4611</c:v>
                </c:pt>
                <c:pt idx="10">
                  <c:v>140.2311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83163"/>
        <c:axId val="487733096"/>
      </c:scatterChart>
      <c:valAx>
        <c:axId val="3731831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733096"/>
        <c:crosses val="autoZero"/>
        <c:crossBetween val="midCat"/>
      </c:valAx>
      <c:valAx>
        <c:axId val="48773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1831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60-140</a:t>
            </a:r>
            <a:endParaRPr lang="en-US" altLang="zh-CN"/>
          </a:p>
        </c:rich>
      </c:tx>
      <c:layout>
        <c:manualLayout>
          <c:xMode val="edge"/>
          <c:yMode val="edge"/>
          <c:x val="0.41861111111111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其他!$E$259:$E$269</c:f>
              <c:numCache>
                <c:formatCode>General</c:formatCode>
                <c:ptCount val="11"/>
                <c:pt idx="0">
                  <c:v>59.7842</c:v>
                </c:pt>
                <c:pt idx="2">
                  <c:v>69.339</c:v>
                </c:pt>
                <c:pt idx="4">
                  <c:v>78.6685</c:v>
                </c:pt>
                <c:pt idx="6">
                  <c:v>99.3438</c:v>
                </c:pt>
                <c:pt idx="8">
                  <c:v>127.8742</c:v>
                </c:pt>
                <c:pt idx="10">
                  <c:v>136.3735</c:v>
                </c:pt>
              </c:numCache>
            </c:numRef>
          </c:xVal>
          <c:yVal>
            <c:numRef>
              <c:f>其他!$B$259:$B$269</c:f>
              <c:numCache>
                <c:formatCode>General</c:formatCode>
                <c:ptCount val="11"/>
                <c:pt idx="0">
                  <c:v>61.5212</c:v>
                </c:pt>
                <c:pt idx="2">
                  <c:v>71.1712</c:v>
                </c:pt>
                <c:pt idx="4">
                  <c:v>80.9112</c:v>
                </c:pt>
                <c:pt idx="6">
                  <c:v>102.2412</c:v>
                </c:pt>
                <c:pt idx="8">
                  <c:v>131.4211</c:v>
                </c:pt>
                <c:pt idx="10">
                  <c:v>140.2111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01147"/>
        <c:axId val="421596601"/>
      </c:scatterChart>
      <c:valAx>
        <c:axId val="3016011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596601"/>
        <c:crosses val="autoZero"/>
        <c:crossBetween val="midCat"/>
      </c:valAx>
      <c:valAx>
        <c:axId val="4215966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011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60-140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其他!$E$330:$E$340</c:f>
              <c:numCache>
                <c:formatCode>General</c:formatCode>
                <c:ptCount val="11"/>
                <c:pt idx="0">
                  <c:v>59.8168</c:v>
                </c:pt>
                <c:pt idx="2">
                  <c:v>69.1988</c:v>
                </c:pt>
                <c:pt idx="4">
                  <c:v>78.7329</c:v>
                </c:pt>
                <c:pt idx="6">
                  <c:v>99.4396</c:v>
                </c:pt>
                <c:pt idx="8">
                  <c:v>127.8272</c:v>
                </c:pt>
                <c:pt idx="10">
                  <c:v>136.4046</c:v>
                </c:pt>
              </c:numCache>
            </c:numRef>
          </c:xVal>
          <c:yVal>
            <c:numRef>
              <c:f>其他!$B$330:$B$340</c:f>
              <c:numCache>
                <c:formatCode>General</c:formatCode>
                <c:ptCount val="11"/>
                <c:pt idx="0">
                  <c:v>61.4612</c:v>
                </c:pt>
                <c:pt idx="2">
                  <c:v>71.1911</c:v>
                </c:pt>
                <c:pt idx="4">
                  <c:v>80.8712</c:v>
                </c:pt>
                <c:pt idx="6">
                  <c:v>102.2412</c:v>
                </c:pt>
                <c:pt idx="8">
                  <c:v>131.4611</c:v>
                </c:pt>
                <c:pt idx="10">
                  <c:v>140.2311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80430"/>
        <c:axId val="566758506"/>
      </c:scatterChart>
      <c:valAx>
        <c:axId val="2866804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758506"/>
        <c:crosses val="autoZero"/>
        <c:crossBetween val="midCat"/>
      </c:valAx>
      <c:valAx>
        <c:axId val="5667585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68043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1-20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Sheet1!$E$2:$E$18</c:f>
              <c:numCache>
                <c:formatCode>General</c:formatCode>
                <c:ptCount val="17"/>
                <c:pt idx="0">
                  <c:v>1.7356</c:v>
                </c:pt>
                <c:pt idx="1">
                  <c:v>3.3871</c:v>
                </c:pt>
                <c:pt idx="2">
                  <c:v>4.5252</c:v>
                </c:pt>
                <c:pt idx="3">
                  <c:v>6.5717</c:v>
                </c:pt>
                <c:pt idx="4">
                  <c:v>8.5388</c:v>
                </c:pt>
                <c:pt idx="5">
                  <c:v>10.3856</c:v>
                </c:pt>
                <c:pt idx="6">
                  <c:v>11.2356</c:v>
                </c:pt>
                <c:pt idx="7">
                  <c:v>13.0582</c:v>
                </c:pt>
                <c:pt idx="8">
                  <c:v>13.7538</c:v>
                </c:pt>
                <c:pt idx="9">
                  <c:v>15.1452</c:v>
                </c:pt>
                <c:pt idx="10">
                  <c:v>16.3427</c:v>
                </c:pt>
                <c:pt idx="11">
                  <c:v>17.6954</c:v>
                </c:pt>
                <c:pt idx="12">
                  <c:v>19.6822</c:v>
                </c:pt>
                <c:pt idx="13">
                  <c:v>20.5773</c:v>
                </c:pt>
                <c:pt idx="14">
                  <c:v>22.3877</c:v>
                </c:pt>
                <c:pt idx="15">
                  <c:v>24.7381</c:v>
                </c:pt>
                <c:pt idx="16">
                  <c:v>25.5406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1.5192</c:v>
                </c:pt>
                <c:pt idx="1">
                  <c:v>2.8572</c:v>
                </c:pt>
                <c:pt idx="2">
                  <c:v>3.8681</c:v>
                </c:pt>
                <c:pt idx="3">
                  <c:v>6.8652</c:v>
                </c:pt>
                <c:pt idx="4">
                  <c:v>8.6822</c:v>
                </c:pt>
                <c:pt idx="5">
                  <c:v>10.5852</c:v>
                </c:pt>
                <c:pt idx="6">
                  <c:v>11.5491</c:v>
                </c:pt>
                <c:pt idx="7">
                  <c:v>13.3302</c:v>
                </c:pt>
                <c:pt idx="8">
                  <c:v>14.3231</c:v>
                </c:pt>
                <c:pt idx="9">
                  <c:v>15.6312</c:v>
                </c:pt>
                <c:pt idx="10">
                  <c:v>16.6041</c:v>
                </c:pt>
                <c:pt idx="11">
                  <c:v>18.3812</c:v>
                </c:pt>
                <c:pt idx="12">
                  <c:v>20.2912</c:v>
                </c:pt>
                <c:pt idx="13">
                  <c:v>21.2692</c:v>
                </c:pt>
                <c:pt idx="14">
                  <c:v>23.0712</c:v>
                </c:pt>
                <c:pt idx="15">
                  <c:v>25.3561</c:v>
                </c:pt>
                <c:pt idx="16">
                  <c:v>26.3152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474351"/>
        <c:axId val="12747946"/>
      </c:scatterChart>
      <c:valAx>
        <c:axId val="81447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47946"/>
        <c:crosses val="autoZero"/>
        <c:crossBetween val="midCat"/>
      </c:valAx>
      <c:valAx>
        <c:axId val="127479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47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6530与标准板1-140w对应电流值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Sheet1!$G$143:$G$173</c:f>
              <c:numCache>
                <c:formatCode>General</c:formatCode>
                <c:ptCount val="31"/>
                <c:pt idx="0">
                  <c:v>0.0737</c:v>
                </c:pt>
                <c:pt idx="1">
                  <c:v>0.0741</c:v>
                </c:pt>
                <c:pt idx="2">
                  <c:v>0.0759</c:v>
                </c:pt>
                <c:pt idx="3">
                  <c:v>0.0752</c:v>
                </c:pt>
                <c:pt idx="4">
                  <c:v>0.0813</c:v>
                </c:pt>
                <c:pt idx="5">
                  <c:v>0.0849</c:v>
                </c:pt>
                <c:pt idx="6">
                  <c:v>0.0917</c:v>
                </c:pt>
                <c:pt idx="7">
                  <c:v>0.0923</c:v>
                </c:pt>
                <c:pt idx="8">
                  <c:v>0.0975</c:v>
                </c:pt>
                <c:pt idx="9">
                  <c:v>0.1001</c:v>
                </c:pt>
                <c:pt idx="10">
                  <c:v>0.1041</c:v>
                </c:pt>
                <c:pt idx="11">
                  <c:v>0.1092</c:v>
                </c:pt>
                <c:pt idx="12">
                  <c:v>0.1141</c:v>
                </c:pt>
                <c:pt idx="13">
                  <c:v>0.1199</c:v>
                </c:pt>
                <c:pt idx="14">
                  <c:v>0.1258</c:v>
                </c:pt>
                <c:pt idx="15">
                  <c:v>0.1341</c:v>
                </c:pt>
                <c:pt idx="16">
                  <c:v>0.1373</c:v>
                </c:pt>
                <c:pt idx="17">
                  <c:v>0.1448</c:v>
                </c:pt>
                <c:pt idx="18">
                  <c:v>0.1541</c:v>
                </c:pt>
                <c:pt idx="19">
                  <c:v>0.1635</c:v>
                </c:pt>
                <c:pt idx="20">
                  <c:v>0.1693</c:v>
                </c:pt>
                <c:pt idx="21">
                  <c:v>0.178</c:v>
                </c:pt>
                <c:pt idx="22">
                  <c:v>0.1851</c:v>
                </c:pt>
                <c:pt idx="23">
                  <c:v>0.1887</c:v>
                </c:pt>
                <c:pt idx="24">
                  <c:v>0.2423</c:v>
                </c:pt>
                <c:pt idx="25">
                  <c:v>0.2849</c:v>
                </c:pt>
                <c:pt idx="26">
                  <c:v>0.327</c:v>
                </c:pt>
                <c:pt idx="27">
                  <c:v>0.3703</c:v>
                </c:pt>
                <c:pt idx="28">
                  <c:v>0.4652</c:v>
                </c:pt>
                <c:pt idx="29">
                  <c:v>0.596</c:v>
                </c:pt>
                <c:pt idx="30">
                  <c:v>0.6346</c:v>
                </c:pt>
              </c:numCache>
            </c:numRef>
          </c:xVal>
          <c:yVal>
            <c:numRef>
              <c:f>Sheet1!$D$143:$D$173</c:f>
              <c:numCache>
                <c:formatCode>General</c:formatCode>
                <c:ptCount val="31"/>
                <c:pt idx="0">
                  <c:v>0.0312</c:v>
                </c:pt>
                <c:pt idx="1">
                  <c:v>0.0312</c:v>
                </c:pt>
                <c:pt idx="2">
                  <c:v>0.0312</c:v>
                </c:pt>
                <c:pt idx="3">
                  <c:v>0.0412</c:v>
                </c:pt>
                <c:pt idx="4">
                  <c:v>0.0412</c:v>
                </c:pt>
                <c:pt idx="5">
                  <c:v>0.0412</c:v>
                </c:pt>
                <c:pt idx="6">
                  <c:v>0.0512</c:v>
                </c:pt>
                <c:pt idx="7">
                  <c:v>0.0512</c:v>
                </c:pt>
                <c:pt idx="8">
                  <c:v>0.0512</c:v>
                </c:pt>
                <c:pt idx="9">
                  <c:v>0.0612</c:v>
                </c:pt>
                <c:pt idx="10">
                  <c:v>0.0612</c:v>
                </c:pt>
                <c:pt idx="11">
                  <c:v>0.0712</c:v>
                </c:pt>
                <c:pt idx="12">
                  <c:v>0.0712</c:v>
                </c:pt>
                <c:pt idx="13">
                  <c:v>0.0811</c:v>
                </c:pt>
                <c:pt idx="14">
                  <c:v>0.0811</c:v>
                </c:pt>
                <c:pt idx="15">
                  <c:v>0.0911</c:v>
                </c:pt>
                <c:pt idx="16">
                  <c:v>0.1011</c:v>
                </c:pt>
                <c:pt idx="17">
                  <c:v>0.1011</c:v>
                </c:pt>
                <c:pt idx="18">
                  <c:v>0.1112</c:v>
                </c:pt>
                <c:pt idx="19">
                  <c:v>0.1212</c:v>
                </c:pt>
                <c:pt idx="20">
                  <c:v>0.1312</c:v>
                </c:pt>
                <c:pt idx="21">
                  <c:v>0.1312</c:v>
                </c:pt>
                <c:pt idx="22">
                  <c:v>0.1412</c:v>
                </c:pt>
                <c:pt idx="23">
                  <c:v>0.1512</c:v>
                </c:pt>
                <c:pt idx="24">
                  <c:v>0.2012</c:v>
                </c:pt>
                <c:pt idx="25">
                  <c:v>0.2412</c:v>
                </c:pt>
                <c:pt idx="26">
                  <c:v>0.2912</c:v>
                </c:pt>
                <c:pt idx="27">
                  <c:v>0.3312</c:v>
                </c:pt>
                <c:pt idx="28">
                  <c:v>0.4312</c:v>
                </c:pt>
                <c:pt idx="29">
                  <c:v>0.5612</c:v>
                </c:pt>
                <c:pt idx="30">
                  <c:v>0.6011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05771"/>
        <c:axId val="27013026"/>
      </c:scatterChart>
      <c:valAx>
        <c:axId val="8132057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13026"/>
        <c:crosses val="autoZero"/>
        <c:crossBetween val="midCat"/>
      </c:valAx>
      <c:valAx>
        <c:axId val="270130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057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60-140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其他!$E$401:$E$411</c:f>
              <c:numCache>
                <c:formatCode>General</c:formatCode>
                <c:ptCount val="11"/>
                <c:pt idx="0">
                  <c:v>59.8537</c:v>
                </c:pt>
                <c:pt idx="2">
                  <c:v>69.2644</c:v>
                </c:pt>
                <c:pt idx="4">
                  <c:v>78.6798</c:v>
                </c:pt>
                <c:pt idx="6">
                  <c:v>99.5742</c:v>
                </c:pt>
                <c:pt idx="8">
                  <c:v>127.8218</c:v>
                </c:pt>
                <c:pt idx="10">
                  <c:v>136.477</c:v>
                </c:pt>
              </c:numCache>
            </c:numRef>
          </c:xVal>
          <c:yVal>
            <c:numRef>
              <c:f>其他!$B$401:$B$411</c:f>
              <c:numCache>
                <c:formatCode>General</c:formatCode>
                <c:ptCount val="11"/>
                <c:pt idx="0">
                  <c:v>61.5212</c:v>
                </c:pt>
                <c:pt idx="2">
                  <c:v>71.1911</c:v>
                </c:pt>
                <c:pt idx="4">
                  <c:v>80.9112</c:v>
                </c:pt>
                <c:pt idx="6">
                  <c:v>102.2211</c:v>
                </c:pt>
                <c:pt idx="8">
                  <c:v>131.4211</c:v>
                </c:pt>
                <c:pt idx="10">
                  <c:v>140.2311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96562"/>
        <c:axId val="385453988"/>
      </c:scatterChart>
      <c:valAx>
        <c:axId val="2921965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453988"/>
        <c:crosses val="autoZero"/>
        <c:crossBetween val="midCat"/>
      </c:valAx>
      <c:valAx>
        <c:axId val="3854539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19656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6530与标准板500-2000w对应电流值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Sheet1!$G$174:$G$177</c:f>
              <c:numCache>
                <c:formatCode>General</c:formatCode>
                <c:ptCount val="4"/>
                <c:pt idx="0">
                  <c:v>2.2269</c:v>
                </c:pt>
                <c:pt idx="1">
                  <c:v>4.3906</c:v>
                </c:pt>
                <c:pt idx="2">
                  <c:v>6.5871</c:v>
                </c:pt>
                <c:pt idx="3">
                  <c:v>8.7548</c:v>
                </c:pt>
              </c:numCache>
            </c:numRef>
          </c:xVal>
          <c:yVal>
            <c:numRef>
              <c:f>Sheet1!$D$174:$D$177</c:f>
              <c:numCache>
                <c:formatCode>General</c:formatCode>
                <c:ptCount val="4"/>
                <c:pt idx="0">
                  <c:v>2.2012</c:v>
                </c:pt>
                <c:pt idx="1">
                  <c:v>4.3812</c:v>
                </c:pt>
                <c:pt idx="2">
                  <c:v>6.5945</c:v>
                </c:pt>
                <c:pt idx="3">
                  <c:v>8.7712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67985"/>
        <c:axId val="868642372"/>
      </c:scatterChart>
      <c:valAx>
        <c:axId val="7131679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642372"/>
        <c:crosses val="autoZero"/>
        <c:crossBetween val="midCat"/>
      </c:valAx>
      <c:valAx>
        <c:axId val="8686423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16798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Sheet1!$E$2:$E$35</c:f>
              <c:numCache>
                <c:formatCode>General</c:formatCode>
                <c:ptCount val="34"/>
                <c:pt idx="0">
                  <c:v>1.7356</c:v>
                </c:pt>
                <c:pt idx="1">
                  <c:v>3.3871</c:v>
                </c:pt>
                <c:pt idx="2">
                  <c:v>4.5252</c:v>
                </c:pt>
                <c:pt idx="3">
                  <c:v>6.5717</c:v>
                </c:pt>
                <c:pt idx="4">
                  <c:v>8.5388</c:v>
                </c:pt>
                <c:pt idx="5">
                  <c:v>10.3856</c:v>
                </c:pt>
                <c:pt idx="6">
                  <c:v>11.2356</c:v>
                </c:pt>
                <c:pt idx="7">
                  <c:v>13.0582</c:v>
                </c:pt>
                <c:pt idx="8">
                  <c:v>13.7538</c:v>
                </c:pt>
                <c:pt idx="9">
                  <c:v>15.1452</c:v>
                </c:pt>
                <c:pt idx="10">
                  <c:v>16.3427</c:v>
                </c:pt>
                <c:pt idx="11">
                  <c:v>17.6954</c:v>
                </c:pt>
                <c:pt idx="12">
                  <c:v>19.6822</c:v>
                </c:pt>
                <c:pt idx="13">
                  <c:v>20.5773</c:v>
                </c:pt>
                <c:pt idx="14">
                  <c:v>22.3877</c:v>
                </c:pt>
                <c:pt idx="15">
                  <c:v>24.7381</c:v>
                </c:pt>
                <c:pt idx="16">
                  <c:v>25.5406</c:v>
                </c:pt>
                <c:pt idx="17">
                  <c:v>27.1692</c:v>
                </c:pt>
                <c:pt idx="18">
                  <c:v>29.1619</c:v>
                </c:pt>
                <c:pt idx="19">
                  <c:v>31.8808</c:v>
                </c:pt>
                <c:pt idx="20">
                  <c:v>32.7585</c:v>
                </c:pt>
                <c:pt idx="21">
                  <c:v>35.0612</c:v>
                </c:pt>
                <c:pt idx="22">
                  <c:v>36.7376</c:v>
                </c:pt>
                <c:pt idx="23">
                  <c:v>37.6804</c:v>
                </c:pt>
                <c:pt idx="24">
                  <c:v>50.3821</c:v>
                </c:pt>
                <c:pt idx="25">
                  <c:v>59.7127</c:v>
                </c:pt>
                <c:pt idx="26">
                  <c:v>69.2627</c:v>
                </c:pt>
                <c:pt idx="27">
                  <c:v>78.5798</c:v>
                </c:pt>
                <c:pt idx="28">
                  <c:v>99.444</c:v>
                </c:pt>
                <c:pt idx="29">
                  <c:v>136.3099</c:v>
                </c:pt>
                <c:pt idx="30">
                  <c:v>479.5248</c:v>
                </c:pt>
                <c:pt idx="31">
                  <c:v>944.7618</c:v>
                </c:pt>
                <c:pt idx="32">
                  <c:v>1413.2232</c:v>
                </c:pt>
                <c:pt idx="33">
                  <c:v>1873.1801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1.5192</c:v>
                </c:pt>
                <c:pt idx="1">
                  <c:v>2.8572</c:v>
                </c:pt>
                <c:pt idx="2">
                  <c:v>3.8681</c:v>
                </c:pt>
                <c:pt idx="3">
                  <c:v>6.8652</c:v>
                </c:pt>
                <c:pt idx="4">
                  <c:v>8.6822</c:v>
                </c:pt>
                <c:pt idx="5">
                  <c:v>10.5852</c:v>
                </c:pt>
                <c:pt idx="6">
                  <c:v>11.5491</c:v>
                </c:pt>
                <c:pt idx="7">
                  <c:v>13.3302</c:v>
                </c:pt>
                <c:pt idx="8">
                  <c:v>14.3231</c:v>
                </c:pt>
                <c:pt idx="9">
                  <c:v>15.6312</c:v>
                </c:pt>
                <c:pt idx="10">
                  <c:v>16.6041</c:v>
                </c:pt>
                <c:pt idx="11">
                  <c:v>18.3812</c:v>
                </c:pt>
                <c:pt idx="12">
                  <c:v>20.2912</c:v>
                </c:pt>
                <c:pt idx="13">
                  <c:v>21.2692</c:v>
                </c:pt>
                <c:pt idx="14">
                  <c:v>23.0712</c:v>
                </c:pt>
                <c:pt idx="15">
                  <c:v>25.3561</c:v>
                </c:pt>
                <c:pt idx="16">
                  <c:v>26.3152</c:v>
                </c:pt>
                <c:pt idx="17">
                  <c:v>28.1172</c:v>
                </c:pt>
                <c:pt idx="18">
                  <c:v>30.0232</c:v>
                </c:pt>
                <c:pt idx="19">
                  <c:v>32.8012</c:v>
                </c:pt>
                <c:pt idx="20">
                  <c:v>33.7732</c:v>
                </c:pt>
                <c:pt idx="21">
                  <c:v>36.0752</c:v>
                </c:pt>
                <c:pt idx="22">
                  <c:v>37.8582</c:v>
                </c:pt>
                <c:pt idx="23">
                  <c:v>38.8252</c:v>
                </c:pt>
                <c:pt idx="24">
                  <c:v>51.7712</c:v>
                </c:pt>
                <c:pt idx="25">
                  <c:v>61.4812</c:v>
                </c:pt>
                <c:pt idx="26">
                  <c:v>71.2112</c:v>
                </c:pt>
                <c:pt idx="27">
                  <c:v>80.9112</c:v>
                </c:pt>
                <c:pt idx="28">
                  <c:v>102.3412</c:v>
                </c:pt>
                <c:pt idx="29">
                  <c:v>140.2111</c:v>
                </c:pt>
                <c:pt idx="30">
                  <c:v>493.5678</c:v>
                </c:pt>
                <c:pt idx="31">
                  <c:v>973.7845</c:v>
                </c:pt>
                <c:pt idx="32">
                  <c:v>1460.5812</c:v>
                </c:pt>
                <c:pt idx="33">
                  <c:v>1938.9412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76276"/>
        <c:axId val="661768224"/>
      </c:scatterChart>
      <c:valAx>
        <c:axId val="7198762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768224"/>
        <c:crosses val="autoZero"/>
        <c:crossBetween val="midCat"/>
      </c:valAx>
      <c:valAx>
        <c:axId val="6617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8762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Sheet1!$E$74:$E$106</c:f>
              <c:numCache>
                <c:formatCode>General</c:formatCode>
                <c:ptCount val="33"/>
                <c:pt idx="0">
                  <c:v>1.8152</c:v>
                </c:pt>
                <c:pt idx="1">
                  <c:v>3.5775</c:v>
                </c:pt>
                <c:pt idx="2">
                  <c:v>4.4396</c:v>
                </c:pt>
                <c:pt idx="3">
                  <c:v>6.5235</c:v>
                </c:pt>
                <c:pt idx="4">
                  <c:v>7.582</c:v>
                </c:pt>
                <c:pt idx="5">
                  <c:v>10.3667</c:v>
                </c:pt>
                <c:pt idx="6">
                  <c:v>10.7704</c:v>
                </c:pt>
                <c:pt idx="7">
                  <c:v>13.064</c:v>
                </c:pt>
                <c:pt idx="8">
                  <c:v>13.7413</c:v>
                </c:pt>
                <c:pt idx="9">
                  <c:v>14.9904</c:v>
                </c:pt>
                <c:pt idx="10">
                  <c:v>16.0054</c:v>
                </c:pt>
                <c:pt idx="11">
                  <c:v>17.9375</c:v>
                </c:pt>
                <c:pt idx="12">
                  <c:v>19.8057</c:v>
                </c:pt>
                <c:pt idx="13">
                  <c:v>20.6067</c:v>
                </c:pt>
                <c:pt idx="14">
                  <c:v>22.4142</c:v>
                </c:pt>
                <c:pt idx="15">
                  <c:v>24.6097</c:v>
                </c:pt>
                <c:pt idx="16">
                  <c:v>25.488</c:v>
                </c:pt>
                <c:pt idx="17">
                  <c:v>27.2195</c:v>
                </c:pt>
                <c:pt idx="18">
                  <c:v>29.2057</c:v>
                </c:pt>
                <c:pt idx="19">
                  <c:v>31.8712</c:v>
                </c:pt>
                <c:pt idx="20">
                  <c:v>32.803</c:v>
                </c:pt>
                <c:pt idx="21">
                  <c:v>35.0861</c:v>
                </c:pt>
                <c:pt idx="22">
                  <c:v>36.6914</c:v>
                </c:pt>
                <c:pt idx="23">
                  <c:v>59.7409</c:v>
                </c:pt>
                <c:pt idx="24">
                  <c:v>69.2369</c:v>
                </c:pt>
                <c:pt idx="25">
                  <c:v>78.6896</c:v>
                </c:pt>
                <c:pt idx="26">
                  <c:v>99.3993</c:v>
                </c:pt>
                <c:pt idx="27">
                  <c:v>127.7976</c:v>
                </c:pt>
                <c:pt idx="28">
                  <c:v>136.4183</c:v>
                </c:pt>
                <c:pt idx="29">
                  <c:v>479.7709</c:v>
                </c:pt>
                <c:pt idx="30">
                  <c:v>944.5362</c:v>
                </c:pt>
                <c:pt idx="31">
                  <c:v>1413.3396</c:v>
                </c:pt>
                <c:pt idx="32">
                  <c:v>1872.8391</c:v>
                </c:pt>
              </c:numCache>
            </c:numRef>
          </c:xVal>
          <c:yVal>
            <c:numRef>
              <c:f>Sheet1!$B$74:$B$106</c:f>
              <c:numCache>
                <c:formatCode>General</c:formatCode>
                <c:ptCount val="33"/>
                <c:pt idx="0">
                  <c:v>1.6132</c:v>
                </c:pt>
                <c:pt idx="1">
                  <c:v>3.4092</c:v>
                </c:pt>
                <c:pt idx="2">
                  <c:v>4.3372</c:v>
                </c:pt>
                <c:pt idx="3">
                  <c:v>6.8652</c:v>
                </c:pt>
                <c:pt idx="4">
                  <c:v>8.6672</c:v>
                </c:pt>
                <c:pt idx="5">
                  <c:v>10.5311</c:v>
                </c:pt>
                <c:pt idx="6">
                  <c:v>11.5311</c:v>
                </c:pt>
                <c:pt idx="7">
                  <c:v>13.3352</c:v>
                </c:pt>
                <c:pt idx="8">
                  <c:v>14.3052</c:v>
                </c:pt>
                <c:pt idx="9">
                  <c:v>15.6252</c:v>
                </c:pt>
                <c:pt idx="10">
                  <c:v>16.5952</c:v>
                </c:pt>
                <c:pt idx="11">
                  <c:v>18.3872</c:v>
                </c:pt>
                <c:pt idx="12">
                  <c:v>20.3032</c:v>
                </c:pt>
                <c:pt idx="13">
                  <c:v>21.2872</c:v>
                </c:pt>
                <c:pt idx="14">
                  <c:v>23.0712</c:v>
                </c:pt>
                <c:pt idx="15">
                  <c:v>25.3622</c:v>
                </c:pt>
                <c:pt idx="16">
                  <c:v>26.3092</c:v>
                </c:pt>
                <c:pt idx="17">
                  <c:v>28.1232</c:v>
                </c:pt>
                <c:pt idx="18">
                  <c:v>30.0352</c:v>
                </c:pt>
                <c:pt idx="19">
                  <c:v>32.8242</c:v>
                </c:pt>
                <c:pt idx="20">
                  <c:v>33.7512</c:v>
                </c:pt>
                <c:pt idx="21">
                  <c:v>36.0391</c:v>
                </c:pt>
                <c:pt idx="22">
                  <c:v>37.8641</c:v>
                </c:pt>
                <c:pt idx="23">
                  <c:v>61.5212</c:v>
                </c:pt>
                <c:pt idx="24">
                  <c:v>71.2112</c:v>
                </c:pt>
                <c:pt idx="25">
                  <c:v>80.9112</c:v>
                </c:pt>
                <c:pt idx="26">
                  <c:v>102.3011</c:v>
                </c:pt>
                <c:pt idx="27">
                  <c:v>131.4211</c:v>
                </c:pt>
                <c:pt idx="28">
                  <c:v>140.2111</c:v>
                </c:pt>
                <c:pt idx="29">
                  <c:v>493.5512</c:v>
                </c:pt>
                <c:pt idx="30">
                  <c:v>973.2778</c:v>
                </c:pt>
                <c:pt idx="31">
                  <c:v>1459.6412</c:v>
                </c:pt>
                <c:pt idx="32">
                  <c:v>1937.8078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66037"/>
        <c:axId val="96907551"/>
      </c:scatterChart>
      <c:valAx>
        <c:axId val="2593660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07551"/>
        <c:crosses val="autoZero"/>
        <c:crossBetween val="midCat"/>
      </c:valAx>
      <c:valAx>
        <c:axId val="9690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3660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Sheet1!$E$143:$E$177</c:f>
              <c:numCache>
                <c:formatCode>General</c:formatCode>
                <c:ptCount val="35"/>
                <c:pt idx="0">
                  <c:v>1.6003</c:v>
                </c:pt>
                <c:pt idx="1">
                  <c:v>2.828</c:v>
                </c:pt>
                <c:pt idx="2">
                  <c:v>4.1054</c:v>
                </c:pt>
                <c:pt idx="3">
                  <c:v>6.4364</c:v>
                </c:pt>
                <c:pt idx="4">
                  <c:v>8.5286</c:v>
                </c:pt>
                <c:pt idx="5">
                  <c:v>9.8259</c:v>
                </c:pt>
                <c:pt idx="6">
                  <c:v>11.3125</c:v>
                </c:pt>
                <c:pt idx="7">
                  <c:v>13.1795</c:v>
                </c:pt>
                <c:pt idx="8">
                  <c:v>13.9297</c:v>
                </c:pt>
                <c:pt idx="9">
                  <c:v>15.0179</c:v>
                </c:pt>
                <c:pt idx="10">
                  <c:v>16.1837</c:v>
                </c:pt>
                <c:pt idx="11">
                  <c:v>17.9886</c:v>
                </c:pt>
                <c:pt idx="12">
                  <c:v>19.6957</c:v>
                </c:pt>
                <c:pt idx="13">
                  <c:v>20.6325</c:v>
                </c:pt>
                <c:pt idx="14">
                  <c:v>22.4008</c:v>
                </c:pt>
                <c:pt idx="15">
                  <c:v>24.5317</c:v>
                </c:pt>
                <c:pt idx="16">
                  <c:v>25.6851</c:v>
                </c:pt>
                <c:pt idx="17">
                  <c:v>27.3298</c:v>
                </c:pt>
                <c:pt idx="18">
                  <c:v>29.1</c:v>
                </c:pt>
                <c:pt idx="19">
                  <c:v>31.8204</c:v>
                </c:pt>
                <c:pt idx="20">
                  <c:v>32.7067</c:v>
                </c:pt>
                <c:pt idx="21">
                  <c:v>35.097</c:v>
                </c:pt>
                <c:pt idx="22">
                  <c:v>36.6955</c:v>
                </c:pt>
                <c:pt idx="23">
                  <c:v>37.7393</c:v>
                </c:pt>
                <c:pt idx="24">
                  <c:v>50.4085</c:v>
                </c:pt>
                <c:pt idx="25">
                  <c:v>59.8569</c:v>
                </c:pt>
                <c:pt idx="26">
                  <c:v>69.3066</c:v>
                </c:pt>
                <c:pt idx="27">
                  <c:v>78.657</c:v>
                </c:pt>
                <c:pt idx="28">
                  <c:v>99.4464</c:v>
                </c:pt>
                <c:pt idx="29">
                  <c:v>127.8965</c:v>
                </c:pt>
                <c:pt idx="30">
                  <c:v>136.5186</c:v>
                </c:pt>
                <c:pt idx="31">
                  <c:v>479.6053</c:v>
                </c:pt>
                <c:pt idx="32">
                  <c:v>944.4495</c:v>
                </c:pt>
                <c:pt idx="33">
                  <c:v>1413.223</c:v>
                </c:pt>
                <c:pt idx="34">
                  <c:v>1872.498</c:v>
                </c:pt>
              </c:numCache>
            </c:numRef>
          </c:xVal>
          <c:yVal>
            <c:numRef>
              <c:f>Sheet1!$B$143:$B$177</c:f>
              <c:numCache>
                <c:formatCode>General</c:formatCode>
                <c:ptCount val="35"/>
                <c:pt idx="0">
                  <c:v>1.3132</c:v>
                </c:pt>
                <c:pt idx="1">
                  <c:v>3.5912</c:v>
                </c:pt>
                <c:pt idx="2">
                  <c:v>3.8572</c:v>
                </c:pt>
                <c:pt idx="3">
                  <c:v>6.8592</c:v>
                </c:pt>
                <c:pt idx="4">
                  <c:v>8.6431</c:v>
                </c:pt>
                <c:pt idx="5">
                  <c:v>10.5552</c:v>
                </c:pt>
                <c:pt idx="6">
                  <c:v>11.5191</c:v>
                </c:pt>
                <c:pt idx="7">
                  <c:v>13.3242</c:v>
                </c:pt>
                <c:pt idx="8">
                  <c:v>14.2991</c:v>
                </c:pt>
                <c:pt idx="9">
                  <c:v>15.6312</c:v>
                </c:pt>
                <c:pt idx="10">
                  <c:v>16.6052</c:v>
                </c:pt>
                <c:pt idx="11">
                  <c:v>18.3932</c:v>
                </c:pt>
                <c:pt idx="12">
                  <c:v>20.2972</c:v>
                </c:pt>
                <c:pt idx="13">
                  <c:v>21.2811</c:v>
                </c:pt>
                <c:pt idx="14">
                  <c:v>23.0592</c:v>
                </c:pt>
                <c:pt idx="15">
                  <c:v>25.3612</c:v>
                </c:pt>
                <c:pt idx="16">
                  <c:v>26.3212</c:v>
                </c:pt>
                <c:pt idx="17">
                  <c:v>28.1232</c:v>
                </c:pt>
                <c:pt idx="18">
                  <c:v>30.0182</c:v>
                </c:pt>
                <c:pt idx="19">
                  <c:v>32.7772</c:v>
                </c:pt>
                <c:pt idx="20">
                  <c:v>33.7522</c:v>
                </c:pt>
                <c:pt idx="21">
                  <c:v>36.0632</c:v>
                </c:pt>
                <c:pt idx="22">
                  <c:v>37.8762</c:v>
                </c:pt>
                <c:pt idx="23">
                  <c:v>38.8372</c:v>
                </c:pt>
                <c:pt idx="24">
                  <c:v>51.8112</c:v>
                </c:pt>
                <c:pt idx="25">
                  <c:v>61.5212</c:v>
                </c:pt>
                <c:pt idx="26">
                  <c:v>71.2278</c:v>
                </c:pt>
                <c:pt idx="27">
                  <c:v>80.9312</c:v>
                </c:pt>
                <c:pt idx="28">
                  <c:v>102.3212</c:v>
                </c:pt>
                <c:pt idx="29">
                  <c:v>131.4611</c:v>
                </c:pt>
                <c:pt idx="30">
                  <c:v>140.2311</c:v>
                </c:pt>
                <c:pt idx="31">
                  <c:v>493.3745</c:v>
                </c:pt>
                <c:pt idx="32">
                  <c:v>973.1178</c:v>
                </c:pt>
                <c:pt idx="33">
                  <c:v>1459.7212</c:v>
                </c:pt>
                <c:pt idx="34">
                  <c:v>1937.7712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57459"/>
        <c:axId val="148456149"/>
      </c:scatterChart>
      <c:valAx>
        <c:axId val="4277574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456149"/>
        <c:crosses val="autoZero"/>
        <c:crossBetween val="midCat"/>
      </c:valAx>
      <c:valAx>
        <c:axId val="1484561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7574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Sheet1!$E$85:$E$106</c:f>
              <c:numCache>
                <c:formatCode>General</c:formatCode>
                <c:ptCount val="22"/>
                <c:pt idx="0">
                  <c:v>17.9375</c:v>
                </c:pt>
                <c:pt idx="1">
                  <c:v>19.8057</c:v>
                </c:pt>
                <c:pt idx="2">
                  <c:v>20.6067</c:v>
                </c:pt>
                <c:pt idx="3">
                  <c:v>22.4142</c:v>
                </c:pt>
                <c:pt idx="4">
                  <c:v>24.6097</c:v>
                </c:pt>
                <c:pt idx="5">
                  <c:v>25.488</c:v>
                </c:pt>
                <c:pt idx="6">
                  <c:v>27.2195</c:v>
                </c:pt>
                <c:pt idx="7">
                  <c:v>29.2057</c:v>
                </c:pt>
                <c:pt idx="8">
                  <c:v>31.8712</c:v>
                </c:pt>
                <c:pt idx="9">
                  <c:v>32.803</c:v>
                </c:pt>
                <c:pt idx="10">
                  <c:v>35.0861</c:v>
                </c:pt>
                <c:pt idx="11">
                  <c:v>36.6914</c:v>
                </c:pt>
                <c:pt idx="12">
                  <c:v>59.7409</c:v>
                </c:pt>
                <c:pt idx="13">
                  <c:v>69.2369</c:v>
                </c:pt>
                <c:pt idx="14">
                  <c:v>78.6896</c:v>
                </c:pt>
                <c:pt idx="15">
                  <c:v>99.3993</c:v>
                </c:pt>
                <c:pt idx="16">
                  <c:v>127.7976</c:v>
                </c:pt>
                <c:pt idx="17">
                  <c:v>136.4183</c:v>
                </c:pt>
                <c:pt idx="18">
                  <c:v>479.7709</c:v>
                </c:pt>
                <c:pt idx="19">
                  <c:v>944.5362</c:v>
                </c:pt>
                <c:pt idx="20">
                  <c:v>1413.3396</c:v>
                </c:pt>
                <c:pt idx="21">
                  <c:v>1872.8391</c:v>
                </c:pt>
              </c:numCache>
            </c:numRef>
          </c:xVal>
          <c:yVal>
            <c:numRef>
              <c:f>Sheet1!$B$85:$B$106</c:f>
              <c:numCache>
                <c:formatCode>General</c:formatCode>
                <c:ptCount val="22"/>
                <c:pt idx="0">
                  <c:v>18.3872</c:v>
                </c:pt>
                <c:pt idx="1">
                  <c:v>20.3032</c:v>
                </c:pt>
                <c:pt idx="2">
                  <c:v>21.2872</c:v>
                </c:pt>
                <c:pt idx="3">
                  <c:v>23.0712</c:v>
                </c:pt>
                <c:pt idx="4">
                  <c:v>25.3622</c:v>
                </c:pt>
                <c:pt idx="5">
                  <c:v>26.3092</c:v>
                </c:pt>
                <c:pt idx="6">
                  <c:v>28.1232</c:v>
                </c:pt>
                <c:pt idx="7">
                  <c:v>30.0352</c:v>
                </c:pt>
                <c:pt idx="8">
                  <c:v>32.8242</c:v>
                </c:pt>
                <c:pt idx="9">
                  <c:v>33.7512</c:v>
                </c:pt>
                <c:pt idx="10">
                  <c:v>36.0391</c:v>
                </c:pt>
                <c:pt idx="11">
                  <c:v>37.8641</c:v>
                </c:pt>
                <c:pt idx="12">
                  <c:v>61.5212</c:v>
                </c:pt>
                <c:pt idx="13">
                  <c:v>71.2112</c:v>
                </c:pt>
                <c:pt idx="14">
                  <c:v>80.9112</c:v>
                </c:pt>
                <c:pt idx="15">
                  <c:v>102.3011</c:v>
                </c:pt>
                <c:pt idx="16">
                  <c:v>131.4211</c:v>
                </c:pt>
                <c:pt idx="17">
                  <c:v>140.2111</c:v>
                </c:pt>
                <c:pt idx="18">
                  <c:v>493.5512</c:v>
                </c:pt>
                <c:pt idx="19">
                  <c:v>973.2778</c:v>
                </c:pt>
                <c:pt idx="20">
                  <c:v>1459.6412</c:v>
                </c:pt>
                <c:pt idx="21">
                  <c:v>1937.8078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587999"/>
        <c:axId val="542401612"/>
      </c:scatterChart>
      <c:valAx>
        <c:axId val="86358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401612"/>
        <c:crosses val="autoZero"/>
        <c:crossBetween val="midCat"/>
      </c:valAx>
      <c:valAx>
        <c:axId val="542401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58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Sheet1!$E$143:$E$177</c:f>
              <c:numCache>
                <c:formatCode>General</c:formatCode>
                <c:ptCount val="35"/>
                <c:pt idx="0">
                  <c:v>1.6003</c:v>
                </c:pt>
                <c:pt idx="1">
                  <c:v>2.828</c:v>
                </c:pt>
                <c:pt idx="2">
                  <c:v>4.1054</c:v>
                </c:pt>
                <c:pt idx="3">
                  <c:v>6.4364</c:v>
                </c:pt>
                <c:pt idx="4">
                  <c:v>8.5286</c:v>
                </c:pt>
                <c:pt idx="5">
                  <c:v>9.8259</c:v>
                </c:pt>
                <c:pt idx="6">
                  <c:v>11.3125</c:v>
                </c:pt>
                <c:pt idx="7">
                  <c:v>13.1795</c:v>
                </c:pt>
                <c:pt idx="8">
                  <c:v>13.9297</c:v>
                </c:pt>
                <c:pt idx="9">
                  <c:v>15.0179</c:v>
                </c:pt>
                <c:pt idx="10">
                  <c:v>16.1837</c:v>
                </c:pt>
                <c:pt idx="11">
                  <c:v>17.9886</c:v>
                </c:pt>
                <c:pt idx="12">
                  <c:v>19.6957</c:v>
                </c:pt>
                <c:pt idx="13">
                  <c:v>20.6325</c:v>
                </c:pt>
                <c:pt idx="14">
                  <c:v>22.4008</c:v>
                </c:pt>
                <c:pt idx="15">
                  <c:v>24.5317</c:v>
                </c:pt>
                <c:pt idx="16">
                  <c:v>25.6851</c:v>
                </c:pt>
                <c:pt idx="17">
                  <c:v>27.3298</c:v>
                </c:pt>
                <c:pt idx="18">
                  <c:v>29.1</c:v>
                </c:pt>
                <c:pt idx="19">
                  <c:v>31.8204</c:v>
                </c:pt>
                <c:pt idx="20">
                  <c:v>32.7067</c:v>
                </c:pt>
                <c:pt idx="21">
                  <c:v>35.097</c:v>
                </c:pt>
                <c:pt idx="22">
                  <c:v>36.6955</c:v>
                </c:pt>
                <c:pt idx="23">
                  <c:v>37.7393</c:v>
                </c:pt>
                <c:pt idx="24">
                  <c:v>50.4085</c:v>
                </c:pt>
                <c:pt idx="25">
                  <c:v>59.8569</c:v>
                </c:pt>
                <c:pt idx="26">
                  <c:v>69.3066</c:v>
                </c:pt>
                <c:pt idx="27">
                  <c:v>78.657</c:v>
                </c:pt>
                <c:pt idx="28">
                  <c:v>99.4464</c:v>
                </c:pt>
                <c:pt idx="29">
                  <c:v>127.8965</c:v>
                </c:pt>
                <c:pt idx="30">
                  <c:v>136.5186</c:v>
                </c:pt>
                <c:pt idx="31">
                  <c:v>479.6053</c:v>
                </c:pt>
                <c:pt idx="32">
                  <c:v>944.4495</c:v>
                </c:pt>
                <c:pt idx="33">
                  <c:v>1413.223</c:v>
                </c:pt>
                <c:pt idx="34">
                  <c:v>1872.498</c:v>
                </c:pt>
              </c:numCache>
            </c:numRef>
          </c:xVal>
          <c:yVal>
            <c:numRef>
              <c:f>Sheet1!$B$143:$B$177</c:f>
              <c:numCache>
                <c:formatCode>General</c:formatCode>
                <c:ptCount val="35"/>
                <c:pt idx="0">
                  <c:v>1.3132</c:v>
                </c:pt>
                <c:pt idx="1">
                  <c:v>3.5912</c:v>
                </c:pt>
                <c:pt idx="2">
                  <c:v>3.8572</c:v>
                </c:pt>
                <c:pt idx="3">
                  <c:v>6.8592</c:v>
                </c:pt>
                <c:pt idx="4">
                  <c:v>8.6431</c:v>
                </c:pt>
                <c:pt idx="5">
                  <c:v>10.5552</c:v>
                </c:pt>
                <c:pt idx="6">
                  <c:v>11.5191</c:v>
                </c:pt>
                <c:pt idx="7">
                  <c:v>13.3242</c:v>
                </c:pt>
                <c:pt idx="8">
                  <c:v>14.2991</c:v>
                </c:pt>
                <c:pt idx="9">
                  <c:v>15.6312</c:v>
                </c:pt>
                <c:pt idx="10">
                  <c:v>16.6052</c:v>
                </c:pt>
                <c:pt idx="11">
                  <c:v>18.3932</c:v>
                </c:pt>
                <c:pt idx="12">
                  <c:v>20.2972</c:v>
                </c:pt>
                <c:pt idx="13">
                  <c:v>21.2811</c:v>
                </c:pt>
                <c:pt idx="14">
                  <c:v>23.0592</c:v>
                </c:pt>
                <c:pt idx="15">
                  <c:v>25.3612</c:v>
                </c:pt>
                <c:pt idx="16">
                  <c:v>26.3212</c:v>
                </c:pt>
                <c:pt idx="17">
                  <c:v>28.1232</c:v>
                </c:pt>
                <c:pt idx="18">
                  <c:v>30.0182</c:v>
                </c:pt>
                <c:pt idx="19">
                  <c:v>32.7772</c:v>
                </c:pt>
                <c:pt idx="20">
                  <c:v>33.7522</c:v>
                </c:pt>
                <c:pt idx="21">
                  <c:v>36.0632</c:v>
                </c:pt>
                <c:pt idx="22">
                  <c:v>37.8762</c:v>
                </c:pt>
                <c:pt idx="23">
                  <c:v>38.8372</c:v>
                </c:pt>
                <c:pt idx="24">
                  <c:v>51.8112</c:v>
                </c:pt>
                <c:pt idx="25">
                  <c:v>61.5212</c:v>
                </c:pt>
                <c:pt idx="26">
                  <c:v>71.2278</c:v>
                </c:pt>
                <c:pt idx="27">
                  <c:v>80.9312</c:v>
                </c:pt>
                <c:pt idx="28">
                  <c:v>102.3212</c:v>
                </c:pt>
                <c:pt idx="29">
                  <c:v>131.4611</c:v>
                </c:pt>
                <c:pt idx="30">
                  <c:v>140.2311</c:v>
                </c:pt>
                <c:pt idx="31">
                  <c:v>493.3745</c:v>
                </c:pt>
                <c:pt idx="32">
                  <c:v>973.1178</c:v>
                </c:pt>
                <c:pt idx="33">
                  <c:v>1459.7212</c:v>
                </c:pt>
                <c:pt idx="34">
                  <c:v>1937.7712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2871"/>
        <c:axId val="873089333"/>
      </c:scatterChart>
      <c:valAx>
        <c:axId val="121532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089333"/>
        <c:crosses val="autoZero"/>
        <c:crossBetween val="midCat"/>
      </c:valAx>
      <c:valAx>
        <c:axId val="8730893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532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第一组数据</a:t>
            </a:r>
            <a:r>
              <a:rPr lang="en-US" altLang="zh-CN"/>
              <a:t>6530</a:t>
            </a:r>
            <a:r>
              <a:rPr altLang="en-US"/>
              <a:t>中与标准板各个负载功率点之间的误差曲线图</a:t>
            </a:r>
            <a:endParaRPr altLang="en-US"/>
          </a:p>
        </c:rich>
      </c:tx>
      <c:layout>
        <c:manualLayout>
          <c:xMode val="edge"/>
          <c:yMode val="edge"/>
          <c:x val="0.104160198696057"/>
          <c:y val="0.025867643888769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97916666666667"/>
          <c:y val="0.172916666666667"/>
          <c:w val="0.868402777777778"/>
          <c:h val="0.606342592592593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Sheet2!$O$2:$O$36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Sheet2!$L$2:$L$36</c:f>
              <c:numCache>
                <c:formatCode>0.00%</c:formatCode>
                <c:ptCount val="35"/>
                <c:pt idx="0">
                  <c:v>0.0756937561942516</c:v>
                </c:pt>
                <c:pt idx="1">
                  <c:v>-0.134386033193406</c:v>
                </c:pt>
                <c:pt idx="2">
                  <c:v>0.091381945471577</c:v>
                </c:pt>
                <c:pt idx="3">
                  <c:v>0.0223201302855814</c:v>
                </c:pt>
                <c:pt idx="4">
                  <c:v>0.0113702017517506</c:v>
                </c:pt>
                <c:pt idx="5">
                  <c:v>0.00665646952186713</c:v>
                </c:pt>
                <c:pt idx="6">
                  <c:v>-0.00693705616247586</c:v>
                </c:pt>
                <c:pt idx="7">
                  <c:v>0.0125561009291365</c:v>
                </c:pt>
                <c:pt idx="8">
                  <c:v>-0.00643551903404329</c:v>
                </c:pt>
                <c:pt idx="9">
                  <c:v>0.013439827970202</c:v>
                </c:pt>
                <c:pt idx="10">
                  <c:v>0.00688836390810694</c:v>
                </c:pt>
                <c:pt idx="11">
                  <c:v>-0.00785391500825587</c:v>
                </c:pt>
                <c:pt idx="12">
                  <c:v>-0.00138894361479973</c:v>
                </c:pt>
                <c:pt idx="13">
                  <c:v>-0.00413506952938304</c:v>
                </c:pt>
                <c:pt idx="14">
                  <c:v>-0.00750372371748232</c:v>
                </c:pt>
                <c:pt idx="15">
                  <c:v>0</c:v>
                </c:pt>
                <c:pt idx="16">
                  <c:v>-0.00315335167089654</c:v>
                </c:pt>
                <c:pt idx="17">
                  <c:v>-0.00137667548877311</c:v>
                </c:pt>
                <c:pt idx="18">
                  <c:v>0.000463283916382239</c:v>
                </c:pt>
                <c:pt idx="19">
                  <c:v>0.000234661660551236</c:v>
                </c:pt>
                <c:pt idx="20">
                  <c:v>-0.00655646436588277</c:v>
                </c:pt>
                <c:pt idx="21">
                  <c:v>0.000244178561122356</c:v>
                </c:pt>
                <c:pt idx="22">
                  <c:v>-0.00106155150241241</c:v>
                </c:pt>
                <c:pt idx="23">
                  <c:v>0.000239609205115685</c:v>
                </c:pt>
                <c:pt idx="24">
                  <c:v>-0.000158450432067181</c:v>
                </c:pt>
                <c:pt idx="25">
                  <c:v>-0.000886738299935526</c:v>
                </c:pt>
                <c:pt idx="26">
                  <c:v>-0.00266193683311042</c:v>
                </c:pt>
                <c:pt idx="27">
                  <c:v>-0.00144374944328421</c:v>
                </c:pt>
                <c:pt idx="28">
                  <c:v>-0.00150565304278789</c:v>
                </c:pt>
                <c:pt idx="29">
                  <c:v>-0.00313106153110647</c:v>
                </c:pt>
                <c:pt idx="30">
                  <c:v>-0.00316819783143664</c:v>
                </c:pt>
                <c:pt idx="31">
                  <c:v>-0.00533541728841755</c:v>
                </c:pt>
                <c:pt idx="32">
                  <c:v>-0.00668990537203302</c:v>
                </c:pt>
                <c:pt idx="33">
                  <c:v>-0.00929832969197617</c:v>
                </c:pt>
                <c:pt idx="34">
                  <c:v>-0.011505070573091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672664"/>
        <c:axId val="81091822"/>
      </c:lineChart>
      <c:catAx>
        <c:axId val="622672664"/>
        <c:scaling>
          <c:orientation val="minMax"/>
          <c:max val="35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91822"/>
        <c:crosses val="autoZero"/>
        <c:auto val="1"/>
        <c:lblAlgn val="ctr"/>
        <c:lblOffset val="100"/>
        <c:noMultiLvlLbl val="0"/>
      </c:catAx>
      <c:valAx>
        <c:axId val="810918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67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1-20W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Sheet2!$E$2:$E$18</c:f>
              <c:numCache>
                <c:formatCode>General</c:formatCode>
                <c:ptCount val="17"/>
                <c:pt idx="0">
                  <c:v>1.7366</c:v>
                </c:pt>
                <c:pt idx="1">
                  <c:v>3.1137</c:v>
                </c:pt>
                <c:pt idx="2">
                  <c:v>4.4273</c:v>
                </c:pt>
                <c:pt idx="3">
                  <c:v>7.0307</c:v>
                </c:pt>
                <c:pt idx="4">
                  <c:v>8.7526</c:v>
                </c:pt>
                <c:pt idx="5">
                  <c:v>10.6617</c:v>
                </c:pt>
                <c:pt idx="6">
                  <c:v>11.4809</c:v>
                </c:pt>
                <c:pt idx="7">
                  <c:v>13.4915</c:v>
                </c:pt>
                <c:pt idx="8">
                  <c:v>14.2191</c:v>
                </c:pt>
                <c:pt idx="9">
                  <c:v>15.8352</c:v>
                </c:pt>
                <c:pt idx="10">
                  <c:v>16.7075</c:v>
                </c:pt>
                <c:pt idx="11">
                  <c:v>18.2666</c:v>
                </c:pt>
                <c:pt idx="12">
                  <c:v>20.275</c:v>
                </c:pt>
                <c:pt idx="13">
                  <c:v>21.1693</c:v>
                </c:pt>
                <c:pt idx="14">
                  <c:v>22.9219</c:v>
                </c:pt>
                <c:pt idx="15">
                  <c:v>25.3342</c:v>
                </c:pt>
                <c:pt idx="16">
                  <c:v>26.2382</c:v>
                </c:pt>
              </c:numCache>
            </c:numRef>
          </c:xVal>
          <c:yVal>
            <c:numRef>
              <c:f>Sheet2!$B$2:$B$18</c:f>
              <c:numCache>
                <c:formatCode>General</c:formatCode>
                <c:ptCount val="17"/>
                <c:pt idx="0">
                  <c:v>1.6144</c:v>
                </c:pt>
                <c:pt idx="1">
                  <c:v>3.5971</c:v>
                </c:pt>
                <c:pt idx="2">
                  <c:v>4.0566</c:v>
                </c:pt>
                <c:pt idx="3">
                  <c:v>6.8772</c:v>
                </c:pt>
                <c:pt idx="4">
                  <c:v>8.6542</c:v>
                </c:pt>
                <c:pt idx="5">
                  <c:v>10.5912</c:v>
                </c:pt>
                <c:pt idx="6">
                  <c:v>11.5611</c:v>
                </c:pt>
                <c:pt idx="7">
                  <c:v>13.3242</c:v>
                </c:pt>
                <c:pt idx="8">
                  <c:v>14.3112</c:v>
                </c:pt>
                <c:pt idx="9">
                  <c:v>15.6252</c:v>
                </c:pt>
                <c:pt idx="10">
                  <c:v>16.5932</c:v>
                </c:pt>
                <c:pt idx="11">
                  <c:v>18.4112</c:v>
                </c:pt>
                <c:pt idx="12">
                  <c:v>20.3032</c:v>
                </c:pt>
                <c:pt idx="13">
                  <c:v>21.2572</c:v>
                </c:pt>
                <c:pt idx="14">
                  <c:v>23.0952</c:v>
                </c:pt>
                <c:pt idx="15">
                  <c:v>25.3342</c:v>
                </c:pt>
                <c:pt idx="16">
                  <c:v>26.3212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50176"/>
        <c:axId val="283833531"/>
      </c:scatterChart>
      <c:valAx>
        <c:axId val="3488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3833531"/>
        <c:crosses val="autoZero"/>
        <c:crossBetween val="midCat"/>
      </c:valAx>
      <c:valAx>
        <c:axId val="2838335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85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20-140W</a:t>
            </a:r>
            <a:endParaRPr lang="en-US" altLang="zh-CN"/>
          </a:p>
        </c:rich>
      </c:tx>
      <c:layout>
        <c:manualLayout>
          <c:xMode val="edge"/>
          <c:yMode val="edge"/>
          <c:x val="0.49375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Sheet2!$E$14:$E$32</c:f>
              <c:numCache>
                <c:formatCode>General</c:formatCode>
                <c:ptCount val="19"/>
                <c:pt idx="0">
                  <c:v>20.275</c:v>
                </c:pt>
                <c:pt idx="1">
                  <c:v>21.1693</c:v>
                </c:pt>
                <c:pt idx="2">
                  <c:v>22.9219</c:v>
                </c:pt>
                <c:pt idx="3">
                  <c:v>25.3342</c:v>
                </c:pt>
                <c:pt idx="4">
                  <c:v>26.2382</c:v>
                </c:pt>
                <c:pt idx="5">
                  <c:v>28.0725</c:v>
                </c:pt>
                <c:pt idx="6">
                  <c:v>30.0171</c:v>
                </c:pt>
                <c:pt idx="7">
                  <c:v>32.8209</c:v>
                </c:pt>
                <c:pt idx="8">
                  <c:v>33.5468</c:v>
                </c:pt>
                <c:pt idx="9">
                  <c:v>36.048</c:v>
                </c:pt>
                <c:pt idx="10">
                  <c:v>37.8289</c:v>
                </c:pt>
                <c:pt idx="11">
                  <c:v>38.8225</c:v>
                </c:pt>
                <c:pt idx="12">
                  <c:v>51.743</c:v>
                </c:pt>
                <c:pt idx="13">
                  <c:v>61.4067</c:v>
                </c:pt>
                <c:pt idx="14">
                  <c:v>70.9618</c:v>
                </c:pt>
                <c:pt idx="15">
                  <c:v>80.7145</c:v>
                </c:pt>
                <c:pt idx="16">
                  <c:v>102.1272</c:v>
                </c:pt>
                <c:pt idx="17">
                  <c:v>130.9499</c:v>
                </c:pt>
                <c:pt idx="18">
                  <c:v>139.6673</c:v>
                </c:pt>
              </c:numCache>
            </c:numRef>
          </c:xVal>
          <c:yVal>
            <c:numRef>
              <c:f>Sheet2!$B$14:$B$32</c:f>
              <c:numCache>
                <c:formatCode>General</c:formatCode>
                <c:ptCount val="19"/>
                <c:pt idx="0">
                  <c:v>20.3032</c:v>
                </c:pt>
                <c:pt idx="1">
                  <c:v>21.2572</c:v>
                </c:pt>
                <c:pt idx="2">
                  <c:v>23.0952</c:v>
                </c:pt>
                <c:pt idx="3">
                  <c:v>25.3342</c:v>
                </c:pt>
                <c:pt idx="4">
                  <c:v>26.3212</c:v>
                </c:pt>
                <c:pt idx="5">
                  <c:v>28.1112</c:v>
                </c:pt>
                <c:pt idx="6">
                  <c:v>30.0032</c:v>
                </c:pt>
                <c:pt idx="7">
                  <c:v>32.8132</c:v>
                </c:pt>
                <c:pt idx="8">
                  <c:v>33.7682</c:v>
                </c:pt>
                <c:pt idx="9">
                  <c:v>36.0392</c:v>
                </c:pt>
                <c:pt idx="10">
                  <c:v>37.8691</c:v>
                </c:pt>
                <c:pt idx="11">
                  <c:v>38.8132</c:v>
                </c:pt>
                <c:pt idx="12">
                  <c:v>51.7512</c:v>
                </c:pt>
                <c:pt idx="13">
                  <c:v>61.4612</c:v>
                </c:pt>
                <c:pt idx="14">
                  <c:v>71.1512</c:v>
                </c:pt>
                <c:pt idx="15">
                  <c:v>80.8312</c:v>
                </c:pt>
                <c:pt idx="16">
                  <c:v>102.2812</c:v>
                </c:pt>
                <c:pt idx="17">
                  <c:v>131.3612</c:v>
                </c:pt>
                <c:pt idx="18">
                  <c:v>140.1112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22607"/>
        <c:axId val="233898742"/>
      </c:scatterChart>
      <c:valAx>
        <c:axId val="45512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898742"/>
        <c:crosses val="autoZero"/>
        <c:crossBetween val="midCat"/>
      </c:valAx>
      <c:valAx>
        <c:axId val="2338987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12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20-140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Sheet1!$E$14:$E$31</c:f>
              <c:numCache>
                <c:formatCode>General</c:formatCode>
                <c:ptCount val="18"/>
                <c:pt idx="0">
                  <c:v>19.6822</c:v>
                </c:pt>
                <c:pt idx="1">
                  <c:v>20.5773</c:v>
                </c:pt>
                <c:pt idx="2">
                  <c:v>22.3877</c:v>
                </c:pt>
                <c:pt idx="3">
                  <c:v>24.7381</c:v>
                </c:pt>
                <c:pt idx="4">
                  <c:v>25.5406</c:v>
                </c:pt>
                <c:pt idx="5">
                  <c:v>27.1692</c:v>
                </c:pt>
                <c:pt idx="6">
                  <c:v>29.1619</c:v>
                </c:pt>
                <c:pt idx="7">
                  <c:v>31.8808</c:v>
                </c:pt>
                <c:pt idx="8">
                  <c:v>32.7585</c:v>
                </c:pt>
                <c:pt idx="9">
                  <c:v>35.0612</c:v>
                </c:pt>
                <c:pt idx="10">
                  <c:v>36.7376</c:v>
                </c:pt>
                <c:pt idx="11">
                  <c:v>37.6804</c:v>
                </c:pt>
                <c:pt idx="12">
                  <c:v>50.3821</c:v>
                </c:pt>
                <c:pt idx="13">
                  <c:v>59.7127</c:v>
                </c:pt>
                <c:pt idx="14">
                  <c:v>69.2627</c:v>
                </c:pt>
                <c:pt idx="15">
                  <c:v>78.5798</c:v>
                </c:pt>
                <c:pt idx="16">
                  <c:v>99.444</c:v>
                </c:pt>
                <c:pt idx="17">
                  <c:v>136.3099</c:v>
                </c:pt>
              </c:numCache>
            </c:numRef>
          </c:xVal>
          <c:yVal>
            <c:numRef>
              <c:f>Sheet1!$B$14:$B$31</c:f>
              <c:numCache>
                <c:formatCode>General</c:formatCode>
                <c:ptCount val="18"/>
                <c:pt idx="0">
                  <c:v>20.2912</c:v>
                </c:pt>
                <c:pt idx="1">
                  <c:v>21.2692</c:v>
                </c:pt>
                <c:pt idx="2">
                  <c:v>23.0712</c:v>
                </c:pt>
                <c:pt idx="3">
                  <c:v>25.3561</c:v>
                </c:pt>
                <c:pt idx="4">
                  <c:v>26.3152</c:v>
                </c:pt>
                <c:pt idx="5">
                  <c:v>28.1172</c:v>
                </c:pt>
                <c:pt idx="6">
                  <c:v>30.0232</c:v>
                </c:pt>
                <c:pt idx="7">
                  <c:v>32.8012</c:v>
                </c:pt>
                <c:pt idx="8">
                  <c:v>33.7732</c:v>
                </c:pt>
                <c:pt idx="9">
                  <c:v>36.0752</c:v>
                </c:pt>
                <c:pt idx="10">
                  <c:v>37.8582</c:v>
                </c:pt>
                <c:pt idx="11">
                  <c:v>38.8252</c:v>
                </c:pt>
                <c:pt idx="12">
                  <c:v>51.7712</c:v>
                </c:pt>
                <c:pt idx="13">
                  <c:v>61.4812</c:v>
                </c:pt>
                <c:pt idx="14">
                  <c:v>71.2112</c:v>
                </c:pt>
                <c:pt idx="15">
                  <c:v>80.9112</c:v>
                </c:pt>
                <c:pt idx="16">
                  <c:v>102.3412</c:v>
                </c:pt>
                <c:pt idx="17">
                  <c:v>140.2111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56019"/>
        <c:axId val="795427209"/>
      </c:scatterChart>
      <c:valAx>
        <c:axId val="7463560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427209"/>
        <c:crosses val="autoZero"/>
        <c:crossBetween val="midCat"/>
      </c:valAx>
      <c:valAx>
        <c:axId val="7954272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3560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500-2000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Sheet2!$E$33:$E$36</c:f>
              <c:numCache>
                <c:formatCode>General</c:formatCode>
                <c:ptCount val="4"/>
                <c:pt idx="0">
                  <c:v>484.9333</c:v>
                </c:pt>
                <c:pt idx="1">
                  <c:v>964.7271</c:v>
                </c:pt>
                <c:pt idx="2">
                  <c:v>1439.6096</c:v>
                </c:pt>
                <c:pt idx="3">
                  <c:v>1913.467</c:v>
                </c:pt>
              </c:numCache>
            </c:numRef>
          </c:xVal>
          <c:yVal>
            <c:numRef>
              <c:f>Sheet2!$B$33:$B$36</c:f>
              <c:numCache>
                <c:formatCode>General</c:formatCode>
                <c:ptCount val="4"/>
                <c:pt idx="0">
                  <c:v>487.5345</c:v>
                </c:pt>
                <c:pt idx="1">
                  <c:v>971.2245</c:v>
                </c:pt>
                <c:pt idx="2">
                  <c:v>1453.1212</c:v>
                </c:pt>
                <c:pt idx="3">
                  <c:v>1935.7378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93671"/>
        <c:axId val="485708040"/>
      </c:scatterChart>
      <c:valAx>
        <c:axId val="709093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708040"/>
        <c:crosses val="autoZero"/>
        <c:crossBetween val="midCat"/>
      </c:valAx>
      <c:valAx>
        <c:axId val="48570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093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第一组数据6530中与标准板各个负载电流点之间的误差曲图</a:t>
            </a:r>
          </a:p>
        </c:rich>
      </c:tx>
      <c:layout>
        <c:manualLayout>
          <c:xMode val="edge"/>
          <c:yMode val="edge"/>
          <c:x val="0.0920033493824576"/>
          <c:y val="0.022585502258550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Sheet2!$O$2:$O$36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Sheet2!$N$2:$N$36</c:f>
              <c:numCache>
                <c:formatCode>0.00_ </c:formatCode>
                <c:ptCount val="35"/>
                <c:pt idx="0">
                  <c:v>0.046</c:v>
                </c:pt>
                <c:pt idx="1">
                  <c:v>0.0434</c:v>
                </c:pt>
                <c:pt idx="2">
                  <c:v>0.0475</c:v>
                </c:pt>
                <c:pt idx="3">
                  <c:v>0.0391</c:v>
                </c:pt>
                <c:pt idx="4">
                  <c:v>0.0403</c:v>
                </c:pt>
                <c:pt idx="5">
                  <c:v>0.0453</c:v>
                </c:pt>
                <c:pt idx="6">
                  <c:v>0.0405</c:v>
                </c:pt>
                <c:pt idx="7">
                  <c:v>0.0413</c:v>
                </c:pt>
                <c:pt idx="8">
                  <c:v>0.0464</c:v>
                </c:pt>
                <c:pt idx="9">
                  <c:v>0.04</c:v>
                </c:pt>
                <c:pt idx="10">
                  <c:v>0.0428</c:v>
                </c:pt>
                <c:pt idx="11">
                  <c:v>0.0385</c:v>
                </c:pt>
                <c:pt idx="12">
                  <c:v>0.0452</c:v>
                </c:pt>
                <c:pt idx="13">
                  <c:v>0.0381</c:v>
                </c:pt>
                <c:pt idx="14">
                  <c:v>0.0453</c:v>
                </c:pt>
                <c:pt idx="15">
                  <c:v>0.044</c:v>
                </c:pt>
                <c:pt idx="16">
                  <c:v>0.0378</c:v>
                </c:pt>
                <c:pt idx="17">
                  <c:v>0.0438</c:v>
                </c:pt>
                <c:pt idx="18">
                  <c:v>0.0417</c:v>
                </c:pt>
                <c:pt idx="19">
                  <c:v>0.0438</c:v>
                </c:pt>
                <c:pt idx="20">
                  <c:v>0.0382</c:v>
                </c:pt>
                <c:pt idx="21">
                  <c:v>0.0367</c:v>
                </c:pt>
                <c:pt idx="22">
                  <c:v>0.0434</c:v>
                </c:pt>
                <c:pt idx="23">
                  <c:v>0.0381</c:v>
                </c:pt>
                <c:pt idx="24">
                  <c:v>0.0411</c:v>
                </c:pt>
                <c:pt idx="25">
                  <c:v>0.0427</c:v>
                </c:pt>
                <c:pt idx="26">
                  <c:v>0.0353</c:v>
                </c:pt>
                <c:pt idx="27">
                  <c:v>0.0372</c:v>
                </c:pt>
                <c:pt idx="28">
                  <c:v>0.0319</c:v>
                </c:pt>
                <c:pt idx="29">
                  <c:v>0.0313</c:v>
                </c:pt>
                <c:pt idx="30">
                  <c:v>0.0297000000000001</c:v>
                </c:pt>
                <c:pt idx="31">
                  <c:v>0.0156000000000001</c:v>
                </c:pt>
                <c:pt idx="32">
                  <c:v>-0.0217000000000001</c:v>
                </c:pt>
                <c:pt idx="33">
                  <c:v>-0.0501000000000005</c:v>
                </c:pt>
                <c:pt idx="34">
                  <c:v>-0.0700000000000003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7591355"/>
        <c:axId val="961614816"/>
      </c:lineChart>
      <c:catAx>
        <c:axId val="8075913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614816"/>
        <c:crosses val="autoZero"/>
        <c:auto val="1"/>
        <c:lblAlgn val="ctr"/>
        <c:lblOffset val="100"/>
        <c:noMultiLvlLbl val="0"/>
      </c:catAx>
      <c:valAx>
        <c:axId val="9616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75913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1-140w</a:t>
            </a:r>
            <a:r>
              <a:rPr altLang="en-US"/>
              <a:t>对应电流值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Sheet2!$G$2:$G$32</c:f>
              <c:numCache>
                <c:formatCode>General</c:formatCode>
                <c:ptCount val="31"/>
                <c:pt idx="0">
                  <c:v>0.0737</c:v>
                </c:pt>
                <c:pt idx="1">
                  <c:v>0.0746</c:v>
                </c:pt>
                <c:pt idx="2">
                  <c:v>0.0752</c:v>
                </c:pt>
                <c:pt idx="3">
                  <c:v>0.0803</c:v>
                </c:pt>
                <c:pt idx="4">
                  <c:v>0.0815</c:v>
                </c:pt>
                <c:pt idx="5">
                  <c:v>0.0865</c:v>
                </c:pt>
                <c:pt idx="6">
                  <c:v>0.0917</c:v>
                </c:pt>
                <c:pt idx="7">
                  <c:v>0.0925</c:v>
                </c:pt>
                <c:pt idx="8">
                  <c:v>0.0976</c:v>
                </c:pt>
                <c:pt idx="9">
                  <c:v>0.1012</c:v>
                </c:pt>
                <c:pt idx="10">
                  <c:v>0.104</c:v>
                </c:pt>
                <c:pt idx="11">
                  <c:v>0.1097</c:v>
                </c:pt>
                <c:pt idx="12">
                  <c:v>0.1164</c:v>
                </c:pt>
                <c:pt idx="13">
                  <c:v>0.1192</c:v>
                </c:pt>
                <c:pt idx="14">
                  <c:v>0.1264</c:v>
                </c:pt>
                <c:pt idx="15">
                  <c:v>0.1351</c:v>
                </c:pt>
                <c:pt idx="16">
                  <c:v>0.1389</c:v>
                </c:pt>
                <c:pt idx="17">
                  <c:v>0.1449</c:v>
                </c:pt>
                <c:pt idx="18">
                  <c:v>0.1529</c:v>
                </c:pt>
                <c:pt idx="19">
                  <c:v>0.165</c:v>
                </c:pt>
                <c:pt idx="20">
                  <c:v>0.1694</c:v>
                </c:pt>
                <c:pt idx="21">
                  <c:v>0.1779</c:v>
                </c:pt>
                <c:pt idx="22">
                  <c:v>0.1846</c:v>
                </c:pt>
                <c:pt idx="23">
                  <c:v>0.1893</c:v>
                </c:pt>
                <c:pt idx="24">
                  <c:v>0.2423</c:v>
                </c:pt>
                <c:pt idx="25">
                  <c:v>0.2839</c:v>
                </c:pt>
                <c:pt idx="26">
                  <c:v>0.3265</c:v>
                </c:pt>
                <c:pt idx="27">
                  <c:v>0.3684</c:v>
                </c:pt>
                <c:pt idx="28">
                  <c:v>0.4631</c:v>
                </c:pt>
                <c:pt idx="29">
                  <c:v>0.5925</c:v>
                </c:pt>
                <c:pt idx="30">
                  <c:v>0.6308</c:v>
                </c:pt>
              </c:numCache>
            </c:numRef>
          </c:xVal>
          <c:yVal>
            <c:numRef>
              <c:f>Sheet2!$D$2:$D$32</c:f>
              <c:numCache>
                <c:formatCode>General</c:formatCode>
                <c:ptCount val="31"/>
                <c:pt idx="0">
                  <c:v>0.0277</c:v>
                </c:pt>
                <c:pt idx="1">
                  <c:v>0.0312</c:v>
                </c:pt>
                <c:pt idx="2">
                  <c:v>0.0277</c:v>
                </c:pt>
                <c:pt idx="3">
                  <c:v>0.0412</c:v>
                </c:pt>
                <c:pt idx="4">
                  <c:v>0.0412</c:v>
                </c:pt>
                <c:pt idx="5">
                  <c:v>0.0412</c:v>
                </c:pt>
                <c:pt idx="6">
                  <c:v>0.0512</c:v>
                </c:pt>
                <c:pt idx="7">
                  <c:v>0.0512</c:v>
                </c:pt>
                <c:pt idx="8">
                  <c:v>0.0512</c:v>
                </c:pt>
                <c:pt idx="9">
                  <c:v>0.0612</c:v>
                </c:pt>
                <c:pt idx="10">
                  <c:v>0.0612</c:v>
                </c:pt>
                <c:pt idx="11">
                  <c:v>0.0712</c:v>
                </c:pt>
                <c:pt idx="12">
                  <c:v>0.0712</c:v>
                </c:pt>
                <c:pt idx="13">
                  <c:v>0.0811</c:v>
                </c:pt>
                <c:pt idx="14">
                  <c:v>0.0811</c:v>
                </c:pt>
                <c:pt idx="15">
                  <c:v>0.0911</c:v>
                </c:pt>
                <c:pt idx="16">
                  <c:v>0.1011</c:v>
                </c:pt>
                <c:pt idx="17">
                  <c:v>0.1011</c:v>
                </c:pt>
                <c:pt idx="18">
                  <c:v>0.1112</c:v>
                </c:pt>
                <c:pt idx="19">
                  <c:v>0.1212</c:v>
                </c:pt>
                <c:pt idx="20">
                  <c:v>0.1312</c:v>
                </c:pt>
                <c:pt idx="21">
                  <c:v>0.1412</c:v>
                </c:pt>
                <c:pt idx="22">
                  <c:v>0.1412</c:v>
                </c:pt>
                <c:pt idx="23">
                  <c:v>0.1512</c:v>
                </c:pt>
                <c:pt idx="24">
                  <c:v>0.2012</c:v>
                </c:pt>
                <c:pt idx="25">
                  <c:v>0.2412</c:v>
                </c:pt>
                <c:pt idx="26">
                  <c:v>0.2912</c:v>
                </c:pt>
                <c:pt idx="27">
                  <c:v>0.3312</c:v>
                </c:pt>
                <c:pt idx="28">
                  <c:v>0.4312</c:v>
                </c:pt>
                <c:pt idx="29">
                  <c:v>0.5612</c:v>
                </c:pt>
                <c:pt idx="30">
                  <c:v>0.6011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41341"/>
        <c:axId val="348489125"/>
      </c:scatterChart>
      <c:valAx>
        <c:axId val="15374134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489125"/>
        <c:crosses val="autoZero"/>
        <c:crossBetween val="midCat"/>
      </c:valAx>
      <c:valAx>
        <c:axId val="3484891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7413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500-2000</a:t>
            </a:r>
            <a:r>
              <a:t>w对应电流值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Sheet2!$G$33:$G$36</c:f>
              <c:numCache>
                <c:formatCode>General</c:formatCode>
                <c:ptCount val="4"/>
                <c:pt idx="0">
                  <c:v>2.1867</c:v>
                </c:pt>
                <c:pt idx="1">
                  <c:v>4.3528</c:v>
                </c:pt>
                <c:pt idx="2">
                  <c:v>6.5211</c:v>
                </c:pt>
                <c:pt idx="3">
                  <c:v>8.6912</c:v>
                </c:pt>
              </c:numCache>
            </c:numRef>
          </c:xVal>
          <c:yVal>
            <c:numRef>
              <c:f>Sheet2!$D$33:$D$36</c:f>
              <c:numCache>
                <c:formatCode>General</c:formatCode>
                <c:ptCount val="4"/>
                <c:pt idx="0">
                  <c:v>2.1711</c:v>
                </c:pt>
                <c:pt idx="1">
                  <c:v>4.3745</c:v>
                </c:pt>
                <c:pt idx="2">
                  <c:v>6.5712</c:v>
                </c:pt>
                <c:pt idx="3">
                  <c:v>8.7612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19697"/>
        <c:axId val="141837251"/>
      </c:scatterChart>
      <c:valAx>
        <c:axId val="4569196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837251"/>
        <c:crosses val="autoZero"/>
        <c:crossBetween val="midCat"/>
      </c:valAx>
      <c:valAx>
        <c:axId val="1418372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91969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第二组数据6530中与标准板各个负载功率点之间的误差曲图</a:t>
            </a:r>
          </a:p>
        </c:rich>
      </c:tx>
      <c:layout>
        <c:manualLayout>
          <c:xMode val="edge"/>
          <c:yMode val="edge"/>
          <c:x val="0.0783094765437258"/>
          <c:y val="0.034920634920634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Sheet2!$O$2:$O$36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Sheet2!$L$39:$L$72</c:f>
              <c:numCache>
                <c:formatCode>0.00%</c:formatCode>
                <c:ptCount val="34"/>
                <c:pt idx="0">
                  <c:v>0.121769162210339</c:v>
                </c:pt>
                <c:pt idx="1">
                  <c:v>0.0617620850969035</c:v>
                </c:pt>
                <c:pt idx="2">
                  <c:v>0.0490037577558331</c:v>
                </c:pt>
                <c:pt idx="3">
                  <c:v>-0.00472988706485035</c:v>
                </c:pt>
                <c:pt idx="4">
                  <c:v>0.0125789789235807</c:v>
                </c:pt>
                <c:pt idx="5">
                  <c:v>0.00726486037108417</c:v>
                </c:pt>
                <c:pt idx="6">
                  <c:v>0.0158627079166343</c:v>
                </c:pt>
                <c:pt idx="7">
                  <c:v>-0.00458805154236624</c:v>
                </c:pt>
                <c:pt idx="8">
                  <c:v>0.0187624080753853</c:v>
                </c:pt>
                <c:pt idx="9">
                  <c:v>-0.0122413439868878</c:v>
                </c:pt>
                <c:pt idx="10">
                  <c:v>0.00200660431932128</c:v>
                </c:pt>
                <c:pt idx="11">
                  <c:v>0.000592223936713508</c:v>
                </c:pt>
                <c:pt idx="12">
                  <c:v>-0.00487752005202689</c:v>
                </c:pt>
                <c:pt idx="13">
                  <c:v>0.00186109187197574</c:v>
                </c:pt>
                <c:pt idx="14">
                  <c:v>0.00256230164923785</c:v>
                </c:pt>
                <c:pt idx="15">
                  <c:v>0.00297562669697537</c:v>
                </c:pt>
                <c:pt idx="16">
                  <c:v>0.00510320490394414</c:v>
                </c:pt>
                <c:pt idx="17">
                  <c:v>0.000807162769528375</c:v>
                </c:pt>
                <c:pt idx="18">
                  <c:v>-0.0038976354345031</c:v>
                </c:pt>
                <c:pt idx="19">
                  <c:v>0.0034078566808635</c:v>
                </c:pt>
                <c:pt idx="20">
                  <c:v>-0.0010126372389944</c:v>
                </c:pt>
                <c:pt idx="21">
                  <c:v>0.00244692774627414</c:v>
                </c:pt>
                <c:pt idx="22">
                  <c:v>0.00118352261769848</c:v>
                </c:pt>
                <c:pt idx="23">
                  <c:v>-0.000340037919380223</c:v>
                </c:pt>
                <c:pt idx="24">
                  <c:v>-0.00137282009298879</c:v>
                </c:pt>
                <c:pt idx="25">
                  <c:v>-0.000645725847901528</c:v>
                </c:pt>
                <c:pt idx="26">
                  <c:v>-0.00219690382646152</c:v>
                </c:pt>
                <c:pt idx="27">
                  <c:v>-0.000912336570603371</c:v>
                </c:pt>
                <c:pt idx="28">
                  <c:v>-0.00153498394621882</c:v>
                </c:pt>
                <c:pt idx="29">
                  <c:v>-0.000872767006211325</c:v>
                </c:pt>
                <c:pt idx="30">
                  <c:v>-0.00247654268569713</c:v>
                </c:pt>
                <c:pt idx="31">
                  <c:v>-0.00461447578296364</c:v>
                </c:pt>
                <c:pt idx="32">
                  <c:v>-0.00804071891494258</c:v>
                </c:pt>
                <c:pt idx="33">
                  <c:v>-0.0105292206422562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6838680"/>
        <c:axId val="40436535"/>
      </c:lineChart>
      <c:catAx>
        <c:axId val="77683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36535"/>
        <c:crosses val="autoZero"/>
        <c:auto val="1"/>
        <c:lblAlgn val="ctr"/>
        <c:lblOffset val="100"/>
        <c:noMultiLvlLbl val="0"/>
      </c:catAx>
      <c:valAx>
        <c:axId val="40436535"/>
        <c:scaling>
          <c:orientation val="minMax"/>
          <c:max val="0.15"/>
          <c:min val="-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83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1-20w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Sheet2!$E$75:$E$91</c:f>
              <c:numCache>
                <c:formatCode>General</c:formatCode>
                <c:ptCount val="17"/>
                <c:pt idx="0">
                  <c:v>1.7999</c:v>
                </c:pt>
                <c:pt idx="1">
                  <c:v>3.7196</c:v>
                </c:pt>
                <c:pt idx="2">
                  <c:v>4.7676</c:v>
                </c:pt>
                <c:pt idx="3">
                  <c:v>7.135</c:v>
                </c:pt>
                <c:pt idx="4">
                  <c:v>8.4785</c:v>
                </c:pt>
                <c:pt idx="5">
                  <c:v>10.6651</c:v>
                </c:pt>
                <c:pt idx="6">
                  <c:v>11.8121</c:v>
                </c:pt>
                <c:pt idx="7">
                  <c:v>13.2228</c:v>
                </c:pt>
                <c:pt idx="8">
                  <c:v>14.3647</c:v>
                </c:pt>
                <c:pt idx="9">
                  <c:v>15.7016</c:v>
                </c:pt>
                <c:pt idx="10">
                  <c:v>16.8387</c:v>
                </c:pt>
                <c:pt idx="11">
                  <c:v>18.4479</c:v>
                </c:pt>
                <c:pt idx="12">
                  <c:v>20.2515</c:v>
                </c:pt>
                <c:pt idx="13">
                  <c:v>21.2563</c:v>
                </c:pt>
                <c:pt idx="14">
                  <c:v>22.9763</c:v>
                </c:pt>
                <c:pt idx="15">
                  <c:v>25.2455</c:v>
                </c:pt>
                <c:pt idx="16">
                  <c:v>26.222</c:v>
                </c:pt>
              </c:numCache>
            </c:numRef>
          </c:xVal>
          <c:yVal>
            <c:numRef>
              <c:f>Sheet2!$B$75:$B$91</c:f>
              <c:numCache>
                <c:formatCode>General</c:formatCode>
                <c:ptCount val="17"/>
                <c:pt idx="0">
                  <c:v>1.8132</c:v>
                </c:pt>
                <c:pt idx="1">
                  <c:v>3.6152</c:v>
                </c:pt>
                <c:pt idx="2">
                  <c:v>4.5872</c:v>
                </c:pt>
                <c:pt idx="3">
                  <c:v>6.8952</c:v>
                </c:pt>
                <c:pt idx="4">
                  <c:v>8.6991</c:v>
                </c:pt>
                <c:pt idx="5">
                  <c:v>10.5431</c:v>
                </c:pt>
                <c:pt idx="6">
                  <c:v>11.5552</c:v>
                </c:pt>
                <c:pt idx="7">
                  <c:v>13.3412</c:v>
                </c:pt>
                <c:pt idx="8">
                  <c:v>14.3112</c:v>
                </c:pt>
                <c:pt idx="9">
                  <c:v>15.6252</c:v>
                </c:pt>
                <c:pt idx="10">
                  <c:v>16.5932</c:v>
                </c:pt>
                <c:pt idx="11">
                  <c:v>18.3872</c:v>
                </c:pt>
                <c:pt idx="12">
                  <c:v>20.3032</c:v>
                </c:pt>
                <c:pt idx="13">
                  <c:v>21.2462</c:v>
                </c:pt>
                <c:pt idx="14">
                  <c:v>23.0712</c:v>
                </c:pt>
                <c:pt idx="15">
                  <c:v>25.3511</c:v>
                </c:pt>
                <c:pt idx="16">
                  <c:v>26.2852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12627"/>
        <c:axId val="774377268"/>
      </c:scatterChart>
      <c:valAx>
        <c:axId val="4457126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4377268"/>
        <c:crosses val="autoZero"/>
        <c:crossBetween val="midCat"/>
      </c:valAx>
      <c:valAx>
        <c:axId val="7743772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7126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20-140w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Sheet2!$E$51:$E$68</c:f>
              <c:numCache>
                <c:formatCode>General</c:formatCode>
                <c:ptCount val="18"/>
                <c:pt idx="0">
                  <c:v>20.1982</c:v>
                </c:pt>
                <c:pt idx="1">
                  <c:v>21.2636</c:v>
                </c:pt>
                <c:pt idx="2">
                  <c:v>23.1243</c:v>
                </c:pt>
                <c:pt idx="3">
                  <c:v>25.4146</c:v>
                </c:pt>
                <c:pt idx="4">
                  <c:v>26.4314</c:v>
                </c:pt>
                <c:pt idx="5">
                  <c:v>28.1459</c:v>
                </c:pt>
                <c:pt idx="6">
                  <c:v>29.9012</c:v>
                </c:pt>
                <c:pt idx="7">
                  <c:v>32.8889</c:v>
                </c:pt>
                <c:pt idx="8">
                  <c:v>33.739</c:v>
                </c:pt>
                <c:pt idx="9">
                  <c:v>36.1334</c:v>
                </c:pt>
                <c:pt idx="10">
                  <c:v>37.8979</c:v>
                </c:pt>
                <c:pt idx="11">
                  <c:v>38.806</c:v>
                </c:pt>
                <c:pt idx="12">
                  <c:v>51.7201</c:v>
                </c:pt>
                <c:pt idx="13">
                  <c:v>61.4415</c:v>
                </c:pt>
                <c:pt idx="14">
                  <c:v>71.0347</c:v>
                </c:pt>
                <c:pt idx="15">
                  <c:v>80.8174</c:v>
                </c:pt>
                <c:pt idx="16">
                  <c:v>102.1242</c:v>
                </c:pt>
                <c:pt idx="17">
                  <c:v>131.3064</c:v>
                </c:pt>
              </c:numCache>
            </c:numRef>
          </c:xVal>
          <c:yVal>
            <c:numRef>
              <c:f>Sheet2!$B$51:$B$68</c:f>
              <c:numCache>
                <c:formatCode>General</c:formatCode>
                <c:ptCount val="18"/>
                <c:pt idx="0">
                  <c:v>20.2972</c:v>
                </c:pt>
                <c:pt idx="1">
                  <c:v>21.2241</c:v>
                </c:pt>
                <c:pt idx="2">
                  <c:v>23.0652</c:v>
                </c:pt>
                <c:pt idx="3">
                  <c:v>25.3392</c:v>
                </c:pt>
                <c:pt idx="4">
                  <c:v>26.2972</c:v>
                </c:pt>
                <c:pt idx="5">
                  <c:v>28.1232</c:v>
                </c:pt>
                <c:pt idx="6">
                  <c:v>30.0182</c:v>
                </c:pt>
                <c:pt idx="7">
                  <c:v>32.7772</c:v>
                </c:pt>
                <c:pt idx="8">
                  <c:v>33.7732</c:v>
                </c:pt>
                <c:pt idx="9">
                  <c:v>36.0452</c:v>
                </c:pt>
                <c:pt idx="10">
                  <c:v>37.8531</c:v>
                </c:pt>
                <c:pt idx="11">
                  <c:v>38.8192</c:v>
                </c:pt>
                <c:pt idx="12">
                  <c:v>51.7912</c:v>
                </c:pt>
                <c:pt idx="13">
                  <c:v>61.4812</c:v>
                </c:pt>
                <c:pt idx="14">
                  <c:v>71.1911</c:v>
                </c:pt>
                <c:pt idx="15">
                  <c:v>80.8912</c:v>
                </c:pt>
                <c:pt idx="16">
                  <c:v>102.2812</c:v>
                </c:pt>
                <c:pt idx="17">
                  <c:v>131.4211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45334"/>
        <c:axId val="390194692"/>
      </c:scatterChart>
      <c:valAx>
        <c:axId val="8855453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194692"/>
        <c:crosses val="autoZero"/>
        <c:crossBetween val="midCat"/>
      </c:valAx>
      <c:valAx>
        <c:axId val="3901946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54533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500-2000w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Sheet2!$E$69:$E$72</c:f>
              <c:numCache>
                <c:formatCode>General</c:formatCode>
                <c:ptCount val="4"/>
                <c:pt idx="0">
                  <c:v>486.3271</c:v>
                </c:pt>
                <c:pt idx="1">
                  <c:v>966.3347</c:v>
                </c:pt>
                <c:pt idx="2">
                  <c:v>1440.8154</c:v>
                </c:pt>
                <c:pt idx="3">
                  <c:v>1913.9642</c:v>
                </c:pt>
              </c:numCache>
            </c:numRef>
          </c:xVal>
          <c:yVal>
            <c:numRef>
              <c:f>Sheet2!$B$69:$B$72</c:f>
              <c:numCache>
                <c:formatCode>General</c:formatCode>
                <c:ptCount val="4"/>
                <c:pt idx="0">
                  <c:v>487.5345</c:v>
                </c:pt>
                <c:pt idx="1">
                  <c:v>970.8145</c:v>
                </c:pt>
                <c:pt idx="2">
                  <c:v>1452.4945</c:v>
                </c:pt>
                <c:pt idx="3">
                  <c:v>1934.3312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69132"/>
        <c:axId val="173176966"/>
      </c:scatterChart>
      <c:valAx>
        <c:axId val="822691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176966"/>
        <c:crosses val="autoZero"/>
        <c:crossBetween val="midCat"/>
      </c:valAx>
      <c:valAx>
        <c:axId val="1731769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691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第二组数据6530中与标准板各个负载电流点之间的误差曲图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Sheet2!$O$2:$O$36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Sheet2!$N$39:$N$72</c:f>
              <c:numCache>
                <c:formatCode>0.00_ </c:formatCode>
                <c:ptCount val="34"/>
                <c:pt idx="0">
                  <c:v>0.043</c:v>
                </c:pt>
                <c:pt idx="1">
                  <c:v>0.0423</c:v>
                </c:pt>
                <c:pt idx="2">
                  <c:v>0.043</c:v>
                </c:pt>
                <c:pt idx="3">
                  <c:v>0.0346</c:v>
                </c:pt>
                <c:pt idx="4">
                  <c:v>0.0402</c:v>
                </c:pt>
                <c:pt idx="5">
                  <c:v>0.0437</c:v>
                </c:pt>
                <c:pt idx="6">
                  <c:v>0.0409</c:v>
                </c:pt>
                <c:pt idx="7">
                  <c:v>0.0424</c:v>
                </c:pt>
                <c:pt idx="8">
                  <c:v>0.0466</c:v>
                </c:pt>
                <c:pt idx="9">
                  <c:v>0.0383</c:v>
                </c:pt>
                <c:pt idx="10">
                  <c:v>0.0443</c:v>
                </c:pt>
                <c:pt idx="11">
                  <c:v>0.0374</c:v>
                </c:pt>
                <c:pt idx="12">
                  <c:v>0.0452</c:v>
                </c:pt>
                <c:pt idx="13">
                  <c:v>0.038</c:v>
                </c:pt>
                <c:pt idx="14">
                  <c:v>0.0433</c:v>
                </c:pt>
                <c:pt idx="15">
                  <c:v>0.0433</c:v>
                </c:pt>
                <c:pt idx="16">
                  <c:v>0.0378</c:v>
                </c:pt>
                <c:pt idx="17">
                  <c:v>0.0454</c:v>
                </c:pt>
                <c:pt idx="18">
                  <c:v>0.0408</c:v>
                </c:pt>
                <c:pt idx="19">
                  <c:v>0.0437</c:v>
                </c:pt>
                <c:pt idx="20">
                  <c:v>0.0365</c:v>
                </c:pt>
                <c:pt idx="21">
                  <c:v>0.0374</c:v>
                </c:pt>
                <c:pt idx="22">
                  <c:v>0.0435</c:v>
                </c:pt>
                <c:pt idx="23">
                  <c:v>0.0373</c:v>
                </c:pt>
                <c:pt idx="24">
                  <c:v>0.0411</c:v>
                </c:pt>
                <c:pt idx="25">
                  <c:v>0.0413</c:v>
                </c:pt>
                <c:pt idx="26">
                  <c:v>0.0351</c:v>
                </c:pt>
                <c:pt idx="27">
                  <c:v>0.0373</c:v>
                </c:pt>
                <c:pt idx="28">
                  <c:v>0.0322</c:v>
                </c:pt>
                <c:pt idx="29">
                  <c:v>0.0313</c:v>
                </c:pt>
                <c:pt idx="30">
                  <c:v>0.0177999999999998</c:v>
                </c:pt>
                <c:pt idx="31">
                  <c:v>-0.0124000000000004</c:v>
                </c:pt>
                <c:pt idx="32">
                  <c:v>-0.0436999999999994</c:v>
                </c:pt>
                <c:pt idx="33">
                  <c:v>-0.0655999999999999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1804060"/>
        <c:axId val="82722203"/>
      </c:lineChart>
      <c:catAx>
        <c:axId val="3418040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22203"/>
        <c:crosses val="autoZero"/>
        <c:auto val="1"/>
        <c:lblAlgn val="ctr"/>
        <c:lblOffset val="100"/>
        <c:noMultiLvlLbl val="0"/>
      </c:catAx>
      <c:valAx>
        <c:axId val="827222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8040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1-140w对应电流值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Sheet2!$G$39:$G$68</c:f>
              <c:numCache>
                <c:formatCode>General</c:formatCode>
                <c:ptCount val="30"/>
                <c:pt idx="0">
                  <c:v>0.0742</c:v>
                </c:pt>
                <c:pt idx="1">
                  <c:v>0.0735</c:v>
                </c:pt>
                <c:pt idx="2">
                  <c:v>0.0742</c:v>
                </c:pt>
                <c:pt idx="3">
                  <c:v>0.0758</c:v>
                </c:pt>
                <c:pt idx="4">
                  <c:v>0.0814</c:v>
                </c:pt>
                <c:pt idx="5">
                  <c:v>0.0849</c:v>
                </c:pt>
                <c:pt idx="6">
                  <c:v>0.0921</c:v>
                </c:pt>
                <c:pt idx="7">
                  <c:v>0.0936</c:v>
                </c:pt>
                <c:pt idx="8">
                  <c:v>0.0978</c:v>
                </c:pt>
                <c:pt idx="9">
                  <c:v>0.0995</c:v>
                </c:pt>
                <c:pt idx="10">
                  <c:v>0.1055</c:v>
                </c:pt>
                <c:pt idx="11">
                  <c:v>0.1086</c:v>
                </c:pt>
                <c:pt idx="12">
                  <c:v>0.1164</c:v>
                </c:pt>
                <c:pt idx="13">
                  <c:v>0.1191</c:v>
                </c:pt>
                <c:pt idx="14">
                  <c:v>0.1244</c:v>
                </c:pt>
                <c:pt idx="15">
                  <c:v>0.1344</c:v>
                </c:pt>
                <c:pt idx="16">
                  <c:v>0.1389</c:v>
                </c:pt>
                <c:pt idx="17">
                  <c:v>0.1465</c:v>
                </c:pt>
                <c:pt idx="18">
                  <c:v>0.152</c:v>
                </c:pt>
                <c:pt idx="19">
                  <c:v>0.1649</c:v>
                </c:pt>
                <c:pt idx="20">
                  <c:v>0.1677</c:v>
                </c:pt>
                <c:pt idx="21">
                  <c:v>0.1786</c:v>
                </c:pt>
                <c:pt idx="22">
                  <c:v>0.1847</c:v>
                </c:pt>
                <c:pt idx="23">
                  <c:v>0.1885</c:v>
                </c:pt>
                <c:pt idx="24">
                  <c:v>0.2423</c:v>
                </c:pt>
                <c:pt idx="25">
                  <c:v>0.2825</c:v>
                </c:pt>
                <c:pt idx="26">
                  <c:v>0.3263</c:v>
                </c:pt>
                <c:pt idx="27">
                  <c:v>0.3685</c:v>
                </c:pt>
                <c:pt idx="28">
                  <c:v>0.4634</c:v>
                </c:pt>
                <c:pt idx="29">
                  <c:v>0.5925</c:v>
                </c:pt>
              </c:numCache>
            </c:numRef>
          </c:xVal>
          <c:yVal>
            <c:numRef>
              <c:f>Sheet2!$D$39:$D$68</c:f>
              <c:numCache>
                <c:formatCode>General</c:formatCode>
                <c:ptCount val="30"/>
                <c:pt idx="0">
                  <c:v>0.0312</c:v>
                </c:pt>
                <c:pt idx="1">
                  <c:v>0.0312</c:v>
                </c:pt>
                <c:pt idx="2">
                  <c:v>0.0312</c:v>
                </c:pt>
                <c:pt idx="3">
                  <c:v>0.0412</c:v>
                </c:pt>
                <c:pt idx="4">
                  <c:v>0.0412</c:v>
                </c:pt>
                <c:pt idx="5">
                  <c:v>0.0412</c:v>
                </c:pt>
                <c:pt idx="6">
                  <c:v>0.0512</c:v>
                </c:pt>
                <c:pt idx="7">
                  <c:v>0.0512</c:v>
                </c:pt>
                <c:pt idx="8">
                  <c:v>0.0512</c:v>
                </c:pt>
                <c:pt idx="9">
                  <c:v>0.0612</c:v>
                </c:pt>
                <c:pt idx="10">
                  <c:v>0.0612</c:v>
                </c:pt>
                <c:pt idx="11">
                  <c:v>0.0712</c:v>
                </c:pt>
                <c:pt idx="12">
                  <c:v>0.0712</c:v>
                </c:pt>
                <c:pt idx="13">
                  <c:v>0.0811</c:v>
                </c:pt>
                <c:pt idx="14">
                  <c:v>0.0811</c:v>
                </c:pt>
                <c:pt idx="15">
                  <c:v>0.0911</c:v>
                </c:pt>
                <c:pt idx="16">
                  <c:v>0.1011</c:v>
                </c:pt>
                <c:pt idx="17">
                  <c:v>0.1011</c:v>
                </c:pt>
                <c:pt idx="18">
                  <c:v>0.1112</c:v>
                </c:pt>
                <c:pt idx="19">
                  <c:v>0.1212</c:v>
                </c:pt>
                <c:pt idx="20">
                  <c:v>0.1312</c:v>
                </c:pt>
                <c:pt idx="21">
                  <c:v>0.1412</c:v>
                </c:pt>
                <c:pt idx="22">
                  <c:v>0.1412</c:v>
                </c:pt>
                <c:pt idx="23">
                  <c:v>0.1512</c:v>
                </c:pt>
                <c:pt idx="24">
                  <c:v>0.2012</c:v>
                </c:pt>
                <c:pt idx="25">
                  <c:v>0.2412</c:v>
                </c:pt>
                <c:pt idx="26">
                  <c:v>0.2912</c:v>
                </c:pt>
                <c:pt idx="27">
                  <c:v>0.3312</c:v>
                </c:pt>
                <c:pt idx="28">
                  <c:v>0.4312</c:v>
                </c:pt>
                <c:pt idx="29">
                  <c:v>0.5612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36949"/>
        <c:axId val="797135178"/>
      </c:scatterChart>
      <c:valAx>
        <c:axId val="4082369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135178"/>
        <c:crosses val="autoZero"/>
        <c:crossBetween val="midCat"/>
      </c:valAx>
      <c:valAx>
        <c:axId val="7971351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2369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500-2000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Sheet1!$E$32:$E$35</c:f>
              <c:numCache>
                <c:formatCode>General</c:formatCode>
                <c:ptCount val="4"/>
                <c:pt idx="0">
                  <c:v>479.5248</c:v>
                </c:pt>
                <c:pt idx="1">
                  <c:v>944.7618</c:v>
                </c:pt>
                <c:pt idx="2">
                  <c:v>1413.2232</c:v>
                </c:pt>
                <c:pt idx="3">
                  <c:v>1873.1801</c:v>
                </c:pt>
              </c:numCache>
            </c:numRef>
          </c:xVal>
          <c:yVal>
            <c:numRef>
              <c:f>Sheet1!$B$32:$B$35</c:f>
              <c:numCache>
                <c:formatCode>General</c:formatCode>
                <c:ptCount val="4"/>
                <c:pt idx="0">
                  <c:v>493.5678</c:v>
                </c:pt>
                <c:pt idx="1">
                  <c:v>973.7845</c:v>
                </c:pt>
                <c:pt idx="2">
                  <c:v>1460.5812</c:v>
                </c:pt>
                <c:pt idx="3">
                  <c:v>1938.9412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483549"/>
        <c:axId val="161904668"/>
      </c:scatterChart>
      <c:valAx>
        <c:axId val="9974835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904668"/>
        <c:crosses val="autoZero"/>
        <c:crossBetween val="midCat"/>
      </c:valAx>
      <c:valAx>
        <c:axId val="1619046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4835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500-2000w对应电流值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314444444444444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Sheet2!$G$69:$G$72</c:f>
              <c:numCache>
                <c:formatCode>General</c:formatCode>
                <c:ptCount val="4"/>
                <c:pt idx="0">
                  <c:v>2.1889</c:v>
                </c:pt>
                <c:pt idx="1">
                  <c:v>4.3588</c:v>
                </c:pt>
                <c:pt idx="2">
                  <c:v>6.5208</c:v>
                </c:pt>
                <c:pt idx="3">
                  <c:v>8.6922</c:v>
                </c:pt>
              </c:numCache>
            </c:numRef>
          </c:xVal>
          <c:yVal>
            <c:numRef>
              <c:f>Sheet2!$D$69:$D$72</c:f>
              <c:numCache>
                <c:formatCode>General</c:formatCode>
                <c:ptCount val="4"/>
                <c:pt idx="0">
                  <c:v>2.1711</c:v>
                </c:pt>
                <c:pt idx="1">
                  <c:v>4.3712</c:v>
                </c:pt>
                <c:pt idx="2">
                  <c:v>6.5645</c:v>
                </c:pt>
                <c:pt idx="3">
                  <c:v>8.7578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49768"/>
        <c:axId val="918284459"/>
      </c:scatterChart>
      <c:valAx>
        <c:axId val="77484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284459"/>
        <c:crosses val="autoZero"/>
        <c:crossBetween val="midCat"/>
      </c:valAx>
      <c:valAx>
        <c:axId val="9182844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484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第三组数据6530中与标准板各个负载功率点之间的误差曲图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Sheet2!$O$2:$O$36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Sheet2!$L$75:$L$109</c:f>
              <c:numCache>
                <c:formatCode>0.00%</c:formatCode>
                <c:ptCount val="35"/>
                <c:pt idx="0">
                  <c:v>-0.00733509816898294</c:v>
                </c:pt>
                <c:pt idx="1">
                  <c:v>0.0288780703695507</c:v>
                </c:pt>
                <c:pt idx="2">
                  <c:v>0.0393268224625043</c:v>
                </c:pt>
                <c:pt idx="3">
                  <c:v>0.0347778164520246</c:v>
                </c:pt>
                <c:pt idx="4">
                  <c:v>-0.0253589451782367</c:v>
                </c:pt>
                <c:pt idx="5">
                  <c:v>0.0115715491648566</c:v>
                </c:pt>
                <c:pt idx="6">
                  <c:v>0.0222324148435336</c:v>
                </c:pt>
                <c:pt idx="7">
                  <c:v>-0.0088747638893054</c:v>
                </c:pt>
                <c:pt idx="8">
                  <c:v>0.00373833081782098</c:v>
                </c:pt>
                <c:pt idx="9">
                  <c:v>0.00488953741392107</c:v>
                </c:pt>
                <c:pt idx="10">
                  <c:v>0.0147952173179375</c:v>
                </c:pt>
                <c:pt idx="11">
                  <c:v>0.0033012095370693</c:v>
                </c:pt>
                <c:pt idx="12">
                  <c:v>-0.00254639662713268</c:v>
                </c:pt>
                <c:pt idx="13">
                  <c:v>0.000475379126620185</c:v>
                </c:pt>
                <c:pt idx="14">
                  <c:v>-0.0041133534449878</c:v>
                </c:pt>
                <c:pt idx="15">
                  <c:v>-0.00416549972190552</c:v>
                </c:pt>
                <c:pt idx="16">
                  <c:v>-0.00240439486859519</c:v>
                </c:pt>
                <c:pt idx="17">
                  <c:v>-0.000628836971350663</c:v>
                </c:pt>
                <c:pt idx="18">
                  <c:v>-0.00134580535124193</c:v>
                </c:pt>
                <c:pt idx="19">
                  <c:v>-0.000381083618892078</c:v>
                </c:pt>
                <c:pt idx="20">
                  <c:v>-0.00254509469292929</c:v>
                </c:pt>
                <c:pt idx="21">
                  <c:v>-0.00183503048204942</c:v>
                </c:pt>
                <c:pt idx="22">
                  <c:v>0.000768761343192491</c:v>
                </c:pt>
                <c:pt idx="23">
                  <c:v>-0.00240087379441109</c:v>
                </c:pt>
                <c:pt idx="24">
                  <c:v>0.000289624492191597</c:v>
                </c:pt>
                <c:pt idx="25">
                  <c:v>0.000366084619239469</c:v>
                </c:pt>
                <c:pt idx="26">
                  <c:v>-0.000741665741925674</c:v>
                </c:pt>
                <c:pt idx="27">
                  <c:v>-0.000248481911505817</c:v>
                </c:pt>
                <c:pt idx="28">
                  <c:v>-0.000498918520735953</c:v>
                </c:pt>
                <c:pt idx="29">
                  <c:v>-0.0014472561864115</c:v>
                </c:pt>
                <c:pt idx="30">
                  <c:v>-0.00123474226627638</c:v>
                </c:pt>
                <c:pt idx="31">
                  <c:v>-0.00224564803059335</c:v>
                </c:pt>
                <c:pt idx="32">
                  <c:v>-0.00508982823066913</c:v>
                </c:pt>
                <c:pt idx="33">
                  <c:v>-0.00809332134955572</c:v>
                </c:pt>
                <c:pt idx="34">
                  <c:v>-0.0101925904005128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3818368"/>
        <c:axId val="326183471"/>
      </c:lineChart>
      <c:catAx>
        <c:axId val="46381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183471"/>
        <c:crosses val="autoZero"/>
        <c:auto val="1"/>
        <c:lblAlgn val="ctr"/>
        <c:lblOffset val="100"/>
        <c:noMultiLvlLbl val="0"/>
      </c:catAx>
      <c:valAx>
        <c:axId val="326183471"/>
        <c:scaling>
          <c:orientation val="minMax"/>
          <c:max val="0.15"/>
          <c:min val="-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818368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1-20w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Sheet2!$E$75:$E$86</c:f>
              <c:numCache>
                <c:formatCode>General</c:formatCode>
                <c:ptCount val="12"/>
                <c:pt idx="0">
                  <c:v>1.7999</c:v>
                </c:pt>
                <c:pt idx="1">
                  <c:v>3.7196</c:v>
                </c:pt>
                <c:pt idx="2">
                  <c:v>4.7676</c:v>
                </c:pt>
                <c:pt idx="3">
                  <c:v>7.135</c:v>
                </c:pt>
                <c:pt idx="4">
                  <c:v>8.4785</c:v>
                </c:pt>
                <c:pt idx="5">
                  <c:v>10.6651</c:v>
                </c:pt>
                <c:pt idx="6">
                  <c:v>11.8121</c:v>
                </c:pt>
                <c:pt idx="7">
                  <c:v>13.2228</c:v>
                </c:pt>
                <c:pt idx="8">
                  <c:v>14.3647</c:v>
                </c:pt>
                <c:pt idx="9">
                  <c:v>15.7016</c:v>
                </c:pt>
                <c:pt idx="10">
                  <c:v>16.8387</c:v>
                </c:pt>
                <c:pt idx="11">
                  <c:v>18.4479</c:v>
                </c:pt>
              </c:numCache>
            </c:numRef>
          </c:xVal>
          <c:yVal>
            <c:numRef>
              <c:f>Sheet2!$B$75:$B$86</c:f>
              <c:numCache>
                <c:formatCode>General</c:formatCode>
                <c:ptCount val="12"/>
                <c:pt idx="0">
                  <c:v>1.8132</c:v>
                </c:pt>
                <c:pt idx="1">
                  <c:v>3.6152</c:v>
                </c:pt>
                <c:pt idx="2">
                  <c:v>4.5872</c:v>
                </c:pt>
                <c:pt idx="3">
                  <c:v>6.8952</c:v>
                </c:pt>
                <c:pt idx="4">
                  <c:v>8.6991</c:v>
                </c:pt>
                <c:pt idx="5">
                  <c:v>10.5431</c:v>
                </c:pt>
                <c:pt idx="6">
                  <c:v>11.5552</c:v>
                </c:pt>
                <c:pt idx="7">
                  <c:v>13.3412</c:v>
                </c:pt>
                <c:pt idx="8">
                  <c:v>14.3112</c:v>
                </c:pt>
                <c:pt idx="9">
                  <c:v>15.6252</c:v>
                </c:pt>
                <c:pt idx="10">
                  <c:v>16.5932</c:v>
                </c:pt>
                <c:pt idx="11">
                  <c:v>18.3872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22602"/>
        <c:axId val="318647715"/>
      </c:scatterChart>
      <c:valAx>
        <c:axId val="27232260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647715"/>
        <c:crosses val="autoZero"/>
        <c:crossBetween val="midCat"/>
      </c:valAx>
      <c:valAx>
        <c:axId val="3186477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32260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20-140w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Sheet2!$E$87:$E$105</c:f>
              <c:numCache>
                <c:formatCode>General</c:formatCode>
                <c:ptCount val="19"/>
                <c:pt idx="0">
                  <c:v>20.2515</c:v>
                </c:pt>
                <c:pt idx="1">
                  <c:v>21.2563</c:v>
                </c:pt>
                <c:pt idx="2">
                  <c:v>22.9763</c:v>
                </c:pt>
                <c:pt idx="3">
                  <c:v>25.2455</c:v>
                </c:pt>
                <c:pt idx="4">
                  <c:v>26.222</c:v>
                </c:pt>
                <c:pt idx="5">
                  <c:v>28.1295</c:v>
                </c:pt>
                <c:pt idx="6">
                  <c:v>29.9788</c:v>
                </c:pt>
                <c:pt idx="7">
                  <c:v>32.7887</c:v>
                </c:pt>
                <c:pt idx="8">
                  <c:v>33.6653</c:v>
                </c:pt>
                <c:pt idx="9">
                  <c:v>35.9551</c:v>
                </c:pt>
                <c:pt idx="10">
                  <c:v>37.8822</c:v>
                </c:pt>
                <c:pt idx="11">
                  <c:v>38.726</c:v>
                </c:pt>
                <c:pt idx="12">
                  <c:v>51.8062</c:v>
                </c:pt>
                <c:pt idx="13">
                  <c:v>61.4837</c:v>
                </c:pt>
                <c:pt idx="14">
                  <c:v>71.1383</c:v>
                </c:pt>
                <c:pt idx="15">
                  <c:v>80.8711</c:v>
                </c:pt>
                <c:pt idx="16">
                  <c:v>102.1701</c:v>
                </c:pt>
                <c:pt idx="17">
                  <c:v>131.2309</c:v>
                </c:pt>
                <c:pt idx="18">
                  <c:v>140.0181</c:v>
                </c:pt>
              </c:numCache>
            </c:numRef>
          </c:xVal>
          <c:yVal>
            <c:numRef>
              <c:f>Sheet2!$B$87:$B$105</c:f>
              <c:numCache>
                <c:formatCode>General</c:formatCode>
                <c:ptCount val="19"/>
                <c:pt idx="0">
                  <c:v>20.3032</c:v>
                </c:pt>
                <c:pt idx="1">
                  <c:v>21.2462</c:v>
                </c:pt>
                <c:pt idx="2">
                  <c:v>23.0712</c:v>
                </c:pt>
                <c:pt idx="3">
                  <c:v>25.3511</c:v>
                </c:pt>
                <c:pt idx="4">
                  <c:v>26.2852</c:v>
                </c:pt>
                <c:pt idx="5">
                  <c:v>28.1472</c:v>
                </c:pt>
                <c:pt idx="6">
                  <c:v>30.0192</c:v>
                </c:pt>
                <c:pt idx="7">
                  <c:v>32.8012</c:v>
                </c:pt>
                <c:pt idx="8">
                  <c:v>33.7512</c:v>
                </c:pt>
                <c:pt idx="9">
                  <c:v>36.0212</c:v>
                </c:pt>
                <c:pt idx="10">
                  <c:v>37.8531</c:v>
                </c:pt>
                <c:pt idx="11">
                  <c:v>38.8192</c:v>
                </c:pt>
                <c:pt idx="12">
                  <c:v>51.7912</c:v>
                </c:pt>
                <c:pt idx="13">
                  <c:v>61.4612</c:v>
                </c:pt>
                <c:pt idx="14">
                  <c:v>71.1911</c:v>
                </c:pt>
                <c:pt idx="15">
                  <c:v>80.8912</c:v>
                </c:pt>
                <c:pt idx="16">
                  <c:v>102.2211</c:v>
                </c:pt>
                <c:pt idx="17">
                  <c:v>131.4211</c:v>
                </c:pt>
                <c:pt idx="18">
                  <c:v>140.1912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85321"/>
        <c:axId val="871078365"/>
      </c:scatterChart>
      <c:valAx>
        <c:axId val="9176853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1078365"/>
        <c:crosses val="autoZero"/>
        <c:crossBetween val="midCat"/>
      </c:valAx>
      <c:valAx>
        <c:axId val="8710783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68532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500-2000w</a:t>
            </a:r>
            <a:endParaRPr lang="en-US" altLang="zh-CN"/>
          </a:p>
        </c:rich>
      </c:tx>
      <c:layout>
        <c:manualLayout>
          <c:xMode val="edge"/>
          <c:yMode val="edge"/>
          <c:x val="0.403333333333333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Sheet2!$E$106:$E$109</c:f>
              <c:numCache>
                <c:formatCode>General</c:formatCode>
                <c:ptCount val="4"/>
                <c:pt idx="0">
                  <c:v>486.0705</c:v>
                </c:pt>
                <c:pt idx="1">
                  <c:v>964.9977</c:v>
                </c:pt>
                <c:pt idx="2">
                  <c:v>1439.7702</c:v>
                </c:pt>
                <c:pt idx="3">
                  <c:v>1913.1834</c:v>
                </c:pt>
              </c:numCache>
            </c:numRef>
          </c:xVal>
          <c:yVal>
            <c:numRef>
              <c:f>Sheet2!$B$106:$B$109</c:f>
              <c:numCache>
                <c:formatCode>General</c:formatCode>
                <c:ptCount val="4"/>
                <c:pt idx="0">
                  <c:v>487.1645</c:v>
                </c:pt>
                <c:pt idx="1">
                  <c:v>969.9345</c:v>
                </c:pt>
                <c:pt idx="2">
                  <c:v>1451.5178</c:v>
                </c:pt>
                <c:pt idx="3">
                  <c:v>1932.8845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40304"/>
        <c:axId val="176983858"/>
      </c:scatterChart>
      <c:valAx>
        <c:axId val="4013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983858"/>
        <c:crosses val="autoZero"/>
        <c:crossBetween val="midCat"/>
      </c:valAx>
      <c:valAx>
        <c:axId val="1769838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34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第三组数据6530中与标准板各个负载电流点之间的误差曲图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Sheet2!$O$2:$O$36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Sheet2!$N$75:$N$109</c:f>
              <c:numCache>
                <c:formatCode>0.00_ </c:formatCode>
                <c:ptCount val="35"/>
                <c:pt idx="0">
                  <c:v>0.0436</c:v>
                </c:pt>
                <c:pt idx="1">
                  <c:v>0.043</c:v>
                </c:pt>
                <c:pt idx="2">
                  <c:v>0.043</c:v>
                </c:pt>
                <c:pt idx="3">
                  <c:v>0.0374</c:v>
                </c:pt>
                <c:pt idx="4">
                  <c:v>0.0417</c:v>
                </c:pt>
                <c:pt idx="5">
                  <c:v>0.0449</c:v>
                </c:pt>
                <c:pt idx="6">
                  <c:v>0.04</c:v>
                </c:pt>
                <c:pt idx="7">
                  <c:v>0.0432</c:v>
                </c:pt>
                <c:pt idx="8">
                  <c:v>0.0472</c:v>
                </c:pt>
                <c:pt idx="9">
                  <c:v>0.0399</c:v>
                </c:pt>
                <c:pt idx="10">
                  <c:v>0.0445</c:v>
                </c:pt>
                <c:pt idx="11">
                  <c:v>0.0389</c:v>
                </c:pt>
                <c:pt idx="12">
                  <c:v>0.047</c:v>
                </c:pt>
                <c:pt idx="13">
                  <c:v>0.0398</c:v>
                </c:pt>
                <c:pt idx="14">
                  <c:v>0.0444</c:v>
                </c:pt>
                <c:pt idx="15">
                  <c:v>0.0445</c:v>
                </c:pt>
                <c:pt idx="16">
                  <c:v>0.0371</c:v>
                </c:pt>
                <c:pt idx="17">
                  <c:v>0.0456</c:v>
                </c:pt>
                <c:pt idx="18">
                  <c:v>0.0423</c:v>
                </c:pt>
                <c:pt idx="19">
                  <c:v>0.0444</c:v>
                </c:pt>
                <c:pt idx="20">
                  <c:v>0.0368</c:v>
                </c:pt>
                <c:pt idx="21">
                  <c:v>0.0354</c:v>
                </c:pt>
                <c:pt idx="22">
                  <c:v>0.0437</c:v>
                </c:pt>
                <c:pt idx="23">
                  <c:v>0.0371</c:v>
                </c:pt>
                <c:pt idx="24">
                  <c:v>0.041</c:v>
                </c:pt>
                <c:pt idx="25">
                  <c:v>0.0411</c:v>
                </c:pt>
                <c:pt idx="26">
                  <c:v>0.0349</c:v>
                </c:pt>
                <c:pt idx="27">
                  <c:v>0.0379</c:v>
                </c:pt>
                <c:pt idx="28">
                  <c:v>0.0319</c:v>
                </c:pt>
                <c:pt idx="29">
                  <c:v>0.0319999999999999</c:v>
                </c:pt>
                <c:pt idx="30">
                  <c:v>0.0308</c:v>
                </c:pt>
                <c:pt idx="31">
                  <c:v>0.0162</c:v>
                </c:pt>
                <c:pt idx="32">
                  <c:v>-0.0176999999999996</c:v>
                </c:pt>
                <c:pt idx="33">
                  <c:v>-0.0417000000000005</c:v>
                </c:pt>
                <c:pt idx="34">
                  <c:v>-0.055200000000001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4227801"/>
        <c:axId val="457817076"/>
      </c:lineChart>
      <c:catAx>
        <c:axId val="7442278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817076"/>
        <c:crosses val="autoZero"/>
        <c:auto val="1"/>
        <c:lblAlgn val="ctr"/>
        <c:lblOffset val="100"/>
        <c:noMultiLvlLbl val="0"/>
      </c:catAx>
      <c:valAx>
        <c:axId val="4578170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2278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1-140w对应电流值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Sheet2!$G$75:$G$105</c:f>
              <c:numCache>
                <c:formatCode>General</c:formatCode>
                <c:ptCount val="31"/>
                <c:pt idx="0">
                  <c:v>0.0748</c:v>
                </c:pt>
                <c:pt idx="1">
                  <c:v>0.0742</c:v>
                </c:pt>
                <c:pt idx="2">
                  <c:v>0.0742</c:v>
                </c:pt>
                <c:pt idx="3">
                  <c:v>0.0786</c:v>
                </c:pt>
                <c:pt idx="4">
                  <c:v>0.0829</c:v>
                </c:pt>
                <c:pt idx="5">
                  <c:v>0.0861</c:v>
                </c:pt>
                <c:pt idx="6">
                  <c:v>0.0912</c:v>
                </c:pt>
                <c:pt idx="7">
                  <c:v>0.0944</c:v>
                </c:pt>
                <c:pt idx="8">
                  <c:v>0.0984</c:v>
                </c:pt>
                <c:pt idx="9">
                  <c:v>0.1011</c:v>
                </c:pt>
                <c:pt idx="10">
                  <c:v>0.1057</c:v>
                </c:pt>
                <c:pt idx="11">
                  <c:v>0.1101</c:v>
                </c:pt>
                <c:pt idx="12">
                  <c:v>0.1182</c:v>
                </c:pt>
                <c:pt idx="13">
                  <c:v>0.1209</c:v>
                </c:pt>
                <c:pt idx="14">
                  <c:v>0.1255</c:v>
                </c:pt>
                <c:pt idx="15">
                  <c:v>0.1356</c:v>
                </c:pt>
                <c:pt idx="16">
                  <c:v>0.1382</c:v>
                </c:pt>
                <c:pt idx="17">
                  <c:v>0.1467</c:v>
                </c:pt>
                <c:pt idx="18">
                  <c:v>0.1535</c:v>
                </c:pt>
                <c:pt idx="19">
                  <c:v>0.1656</c:v>
                </c:pt>
                <c:pt idx="20">
                  <c:v>0.168</c:v>
                </c:pt>
                <c:pt idx="21">
                  <c:v>0.1766</c:v>
                </c:pt>
                <c:pt idx="22">
                  <c:v>0.1849</c:v>
                </c:pt>
                <c:pt idx="23">
                  <c:v>0.1883</c:v>
                </c:pt>
                <c:pt idx="24">
                  <c:v>0.2422</c:v>
                </c:pt>
                <c:pt idx="25">
                  <c:v>0.2823</c:v>
                </c:pt>
                <c:pt idx="26">
                  <c:v>0.3261</c:v>
                </c:pt>
                <c:pt idx="27">
                  <c:v>0.3691</c:v>
                </c:pt>
                <c:pt idx="28">
                  <c:v>0.4631</c:v>
                </c:pt>
                <c:pt idx="29">
                  <c:v>0.5932</c:v>
                </c:pt>
                <c:pt idx="30">
                  <c:v>0.6319</c:v>
                </c:pt>
              </c:numCache>
            </c:numRef>
          </c:xVal>
          <c:yVal>
            <c:numRef>
              <c:f>Sheet2!$D$75:$D$105</c:f>
              <c:numCache>
                <c:formatCode>General</c:formatCode>
                <c:ptCount val="31"/>
                <c:pt idx="0">
                  <c:v>0.0312</c:v>
                </c:pt>
                <c:pt idx="1">
                  <c:v>0.0312</c:v>
                </c:pt>
                <c:pt idx="2">
                  <c:v>0.0312</c:v>
                </c:pt>
                <c:pt idx="3">
                  <c:v>0.0412</c:v>
                </c:pt>
                <c:pt idx="4">
                  <c:v>0.0412</c:v>
                </c:pt>
                <c:pt idx="5">
                  <c:v>0.0412</c:v>
                </c:pt>
                <c:pt idx="6">
                  <c:v>0.0512</c:v>
                </c:pt>
                <c:pt idx="7">
                  <c:v>0.0512</c:v>
                </c:pt>
                <c:pt idx="8">
                  <c:v>0.0512</c:v>
                </c:pt>
                <c:pt idx="9">
                  <c:v>0.0612</c:v>
                </c:pt>
                <c:pt idx="10">
                  <c:v>0.0612</c:v>
                </c:pt>
                <c:pt idx="11">
                  <c:v>0.0712</c:v>
                </c:pt>
                <c:pt idx="12">
                  <c:v>0.0712</c:v>
                </c:pt>
                <c:pt idx="13">
                  <c:v>0.0811</c:v>
                </c:pt>
                <c:pt idx="14">
                  <c:v>0.0811</c:v>
                </c:pt>
                <c:pt idx="15">
                  <c:v>0.0911</c:v>
                </c:pt>
                <c:pt idx="16">
                  <c:v>0.1011</c:v>
                </c:pt>
                <c:pt idx="17">
                  <c:v>0.1011</c:v>
                </c:pt>
                <c:pt idx="18">
                  <c:v>0.1112</c:v>
                </c:pt>
                <c:pt idx="19">
                  <c:v>0.1212</c:v>
                </c:pt>
                <c:pt idx="20">
                  <c:v>0.1312</c:v>
                </c:pt>
                <c:pt idx="21">
                  <c:v>0.1412</c:v>
                </c:pt>
                <c:pt idx="22">
                  <c:v>0.1412</c:v>
                </c:pt>
                <c:pt idx="23">
                  <c:v>0.1512</c:v>
                </c:pt>
                <c:pt idx="24">
                  <c:v>0.2012</c:v>
                </c:pt>
                <c:pt idx="25">
                  <c:v>0.2412</c:v>
                </c:pt>
                <c:pt idx="26">
                  <c:v>0.2912</c:v>
                </c:pt>
                <c:pt idx="27">
                  <c:v>0.3312</c:v>
                </c:pt>
                <c:pt idx="28">
                  <c:v>0.4312</c:v>
                </c:pt>
                <c:pt idx="29">
                  <c:v>0.5612</c:v>
                </c:pt>
                <c:pt idx="30">
                  <c:v>0.6011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77281"/>
        <c:axId val="19007300"/>
      </c:scatterChart>
      <c:valAx>
        <c:axId val="9827772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07300"/>
        <c:crosses val="autoZero"/>
        <c:crossBetween val="midCat"/>
      </c:valAx>
      <c:valAx>
        <c:axId val="19007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77728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500-2000w对应电流值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Sheet2!$G$106:$G$109</c:f>
              <c:numCache>
                <c:formatCode>General</c:formatCode>
                <c:ptCount val="4"/>
                <c:pt idx="0">
                  <c:v>2.1873</c:v>
                </c:pt>
                <c:pt idx="1">
                  <c:v>4.3535</c:v>
                </c:pt>
                <c:pt idx="2">
                  <c:v>6.5195</c:v>
                </c:pt>
                <c:pt idx="3">
                  <c:v>8.696</c:v>
                </c:pt>
              </c:numCache>
            </c:numRef>
          </c:xVal>
          <c:yVal>
            <c:numRef>
              <c:f>Sheet2!$D$106:$D$109</c:f>
              <c:numCache>
                <c:formatCode>General</c:formatCode>
                <c:ptCount val="4"/>
                <c:pt idx="0">
                  <c:v>2.1711</c:v>
                </c:pt>
                <c:pt idx="1">
                  <c:v>4.3712</c:v>
                </c:pt>
                <c:pt idx="2">
                  <c:v>6.5612</c:v>
                </c:pt>
                <c:pt idx="3">
                  <c:v>8.7512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48563"/>
        <c:axId val="915549707"/>
      </c:scatterChart>
      <c:valAx>
        <c:axId val="2937485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549707"/>
        <c:crosses val="autoZero"/>
        <c:crossBetween val="midCat"/>
      </c:valAx>
      <c:valAx>
        <c:axId val="9155497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7485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Sheet2!$E$2:$E$36</c:f>
              <c:numCache>
                <c:formatCode>General</c:formatCode>
                <c:ptCount val="35"/>
                <c:pt idx="0">
                  <c:v>1.7366</c:v>
                </c:pt>
                <c:pt idx="1">
                  <c:v>3.1137</c:v>
                </c:pt>
                <c:pt idx="2">
                  <c:v>4.4273</c:v>
                </c:pt>
                <c:pt idx="3">
                  <c:v>7.0307</c:v>
                </c:pt>
                <c:pt idx="4">
                  <c:v>8.7526</c:v>
                </c:pt>
                <c:pt idx="5">
                  <c:v>10.6617</c:v>
                </c:pt>
                <c:pt idx="6">
                  <c:v>11.4809</c:v>
                </c:pt>
                <c:pt idx="7">
                  <c:v>13.4915</c:v>
                </c:pt>
                <c:pt idx="8">
                  <c:v>14.2191</c:v>
                </c:pt>
                <c:pt idx="9">
                  <c:v>15.8352</c:v>
                </c:pt>
                <c:pt idx="10">
                  <c:v>16.7075</c:v>
                </c:pt>
                <c:pt idx="11">
                  <c:v>18.2666</c:v>
                </c:pt>
                <c:pt idx="12">
                  <c:v>20.275</c:v>
                </c:pt>
                <c:pt idx="13">
                  <c:v>21.1693</c:v>
                </c:pt>
                <c:pt idx="14">
                  <c:v>22.9219</c:v>
                </c:pt>
                <c:pt idx="15">
                  <c:v>25.3342</c:v>
                </c:pt>
                <c:pt idx="16">
                  <c:v>26.2382</c:v>
                </c:pt>
                <c:pt idx="17">
                  <c:v>28.0725</c:v>
                </c:pt>
                <c:pt idx="18">
                  <c:v>30.0171</c:v>
                </c:pt>
                <c:pt idx="19">
                  <c:v>32.8209</c:v>
                </c:pt>
                <c:pt idx="20">
                  <c:v>33.5468</c:v>
                </c:pt>
                <c:pt idx="21">
                  <c:v>36.048</c:v>
                </c:pt>
                <c:pt idx="22">
                  <c:v>37.8289</c:v>
                </c:pt>
                <c:pt idx="23">
                  <c:v>38.8225</c:v>
                </c:pt>
                <c:pt idx="24">
                  <c:v>51.743</c:v>
                </c:pt>
                <c:pt idx="25">
                  <c:v>61.4067</c:v>
                </c:pt>
                <c:pt idx="26">
                  <c:v>70.9618</c:v>
                </c:pt>
                <c:pt idx="27">
                  <c:v>80.7145</c:v>
                </c:pt>
                <c:pt idx="28">
                  <c:v>102.1272</c:v>
                </c:pt>
                <c:pt idx="29">
                  <c:v>130.9499</c:v>
                </c:pt>
                <c:pt idx="30">
                  <c:v>139.6673</c:v>
                </c:pt>
                <c:pt idx="31">
                  <c:v>484.9333</c:v>
                </c:pt>
                <c:pt idx="32">
                  <c:v>964.7271</c:v>
                </c:pt>
                <c:pt idx="33">
                  <c:v>1439.6096</c:v>
                </c:pt>
                <c:pt idx="34">
                  <c:v>1913.467</c:v>
                </c:pt>
              </c:numCache>
            </c:numRef>
          </c:xVal>
          <c:yVal>
            <c:numRef>
              <c:f>Sheet2!$B$2:$B$36</c:f>
              <c:numCache>
                <c:formatCode>General</c:formatCode>
                <c:ptCount val="35"/>
                <c:pt idx="0">
                  <c:v>1.6144</c:v>
                </c:pt>
                <c:pt idx="1">
                  <c:v>3.5971</c:v>
                </c:pt>
                <c:pt idx="2">
                  <c:v>4.0566</c:v>
                </c:pt>
                <c:pt idx="3">
                  <c:v>6.8772</c:v>
                </c:pt>
                <c:pt idx="4">
                  <c:v>8.6542</c:v>
                </c:pt>
                <c:pt idx="5">
                  <c:v>10.5912</c:v>
                </c:pt>
                <c:pt idx="6">
                  <c:v>11.5611</c:v>
                </c:pt>
                <c:pt idx="7">
                  <c:v>13.3242</c:v>
                </c:pt>
                <c:pt idx="8">
                  <c:v>14.3112</c:v>
                </c:pt>
                <c:pt idx="9">
                  <c:v>15.6252</c:v>
                </c:pt>
                <c:pt idx="10">
                  <c:v>16.5932</c:v>
                </c:pt>
                <c:pt idx="11">
                  <c:v>18.4112</c:v>
                </c:pt>
                <c:pt idx="12">
                  <c:v>20.3032</c:v>
                </c:pt>
                <c:pt idx="13">
                  <c:v>21.2572</c:v>
                </c:pt>
                <c:pt idx="14">
                  <c:v>23.0952</c:v>
                </c:pt>
                <c:pt idx="15">
                  <c:v>25.3342</c:v>
                </c:pt>
                <c:pt idx="16">
                  <c:v>26.3212</c:v>
                </c:pt>
                <c:pt idx="17">
                  <c:v>28.1112</c:v>
                </c:pt>
                <c:pt idx="18">
                  <c:v>30.0032</c:v>
                </c:pt>
                <c:pt idx="19">
                  <c:v>32.8132</c:v>
                </c:pt>
                <c:pt idx="20">
                  <c:v>33.7682</c:v>
                </c:pt>
                <c:pt idx="21">
                  <c:v>36.0392</c:v>
                </c:pt>
                <c:pt idx="22">
                  <c:v>37.8691</c:v>
                </c:pt>
                <c:pt idx="23">
                  <c:v>38.8132</c:v>
                </c:pt>
                <c:pt idx="24">
                  <c:v>51.7512</c:v>
                </c:pt>
                <c:pt idx="25">
                  <c:v>61.4612</c:v>
                </c:pt>
                <c:pt idx="26">
                  <c:v>71.1512</c:v>
                </c:pt>
                <c:pt idx="27">
                  <c:v>80.8312</c:v>
                </c:pt>
                <c:pt idx="28">
                  <c:v>102.2812</c:v>
                </c:pt>
                <c:pt idx="29">
                  <c:v>131.3612</c:v>
                </c:pt>
                <c:pt idx="30">
                  <c:v>140.1112</c:v>
                </c:pt>
                <c:pt idx="31">
                  <c:v>487.5345</c:v>
                </c:pt>
                <c:pt idx="32">
                  <c:v>971.2245</c:v>
                </c:pt>
                <c:pt idx="33">
                  <c:v>1453.1212</c:v>
                </c:pt>
                <c:pt idx="34">
                  <c:v>1935.7378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56152"/>
        <c:axId val="625261962"/>
      </c:scatterChart>
      <c:valAx>
        <c:axId val="35285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261962"/>
        <c:crosses val="autoZero"/>
        <c:crossBetween val="midCat"/>
      </c:valAx>
      <c:valAx>
        <c:axId val="6252619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85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Sheet2!$E$39:$E$72</c:f>
              <c:numCache>
                <c:formatCode>General</c:formatCode>
                <c:ptCount val="34"/>
                <c:pt idx="0">
                  <c:v>2.0138</c:v>
                </c:pt>
                <c:pt idx="1">
                  <c:v>3.813</c:v>
                </c:pt>
                <c:pt idx="2">
                  <c:v>4.8015</c:v>
                </c:pt>
                <c:pt idx="3">
                  <c:v>6.8387</c:v>
                </c:pt>
                <c:pt idx="4">
                  <c:v>8.7823</c:v>
                </c:pt>
                <c:pt idx="5">
                  <c:v>10.6621</c:v>
                </c:pt>
                <c:pt idx="6">
                  <c:v>11.7323</c:v>
                </c:pt>
                <c:pt idx="7">
                  <c:v>13.2561</c:v>
                </c:pt>
                <c:pt idx="8">
                  <c:v>14.5736</c:v>
                </c:pt>
                <c:pt idx="9">
                  <c:v>15.428</c:v>
                </c:pt>
                <c:pt idx="10">
                  <c:v>16.6285</c:v>
                </c:pt>
                <c:pt idx="11">
                  <c:v>18.4161</c:v>
                </c:pt>
                <c:pt idx="12">
                  <c:v>20.1982</c:v>
                </c:pt>
                <c:pt idx="13">
                  <c:v>21.2636</c:v>
                </c:pt>
                <c:pt idx="14">
                  <c:v>23.1243</c:v>
                </c:pt>
                <c:pt idx="15">
                  <c:v>25.4146</c:v>
                </c:pt>
                <c:pt idx="16">
                  <c:v>26.4314</c:v>
                </c:pt>
                <c:pt idx="17">
                  <c:v>28.1459</c:v>
                </c:pt>
                <c:pt idx="18">
                  <c:v>29.9012</c:v>
                </c:pt>
                <c:pt idx="19">
                  <c:v>32.8889</c:v>
                </c:pt>
                <c:pt idx="20">
                  <c:v>33.739</c:v>
                </c:pt>
                <c:pt idx="21">
                  <c:v>36.1334</c:v>
                </c:pt>
                <c:pt idx="22">
                  <c:v>37.8979</c:v>
                </c:pt>
                <c:pt idx="23">
                  <c:v>38.806</c:v>
                </c:pt>
                <c:pt idx="24">
                  <c:v>51.7201</c:v>
                </c:pt>
                <c:pt idx="25">
                  <c:v>61.4415</c:v>
                </c:pt>
                <c:pt idx="26">
                  <c:v>71.0347</c:v>
                </c:pt>
                <c:pt idx="27">
                  <c:v>80.8174</c:v>
                </c:pt>
                <c:pt idx="28">
                  <c:v>102.1242</c:v>
                </c:pt>
                <c:pt idx="29">
                  <c:v>131.3064</c:v>
                </c:pt>
                <c:pt idx="30">
                  <c:v>486.3271</c:v>
                </c:pt>
                <c:pt idx="31">
                  <c:v>966.3347</c:v>
                </c:pt>
                <c:pt idx="32">
                  <c:v>1440.8154</c:v>
                </c:pt>
                <c:pt idx="33">
                  <c:v>1913.9642</c:v>
                </c:pt>
              </c:numCache>
            </c:numRef>
          </c:xVal>
          <c:yVal>
            <c:numRef>
              <c:f>Sheet2!$B$39:$B$72</c:f>
              <c:numCache>
                <c:formatCode>General</c:formatCode>
                <c:ptCount val="34"/>
                <c:pt idx="0">
                  <c:v>1.7952</c:v>
                </c:pt>
                <c:pt idx="1">
                  <c:v>3.5912</c:v>
                </c:pt>
                <c:pt idx="2">
                  <c:v>4.5772</c:v>
                </c:pt>
                <c:pt idx="3">
                  <c:v>6.8712</c:v>
                </c:pt>
                <c:pt idx="4">
                  <c:v>8.6732</c:v>
                </c:pt>
                <c:pt idx="5">
                  <c:v>10.5852</c:v>
                </c:pt>
                <c:pt idx="6">
                  <c:v>11.5491</c:v>
                </c:pt>
                <c:pt idx="7">
                  <c:v>13.3172</c:v>
                </c:pt>
                <c:pt idx="8">
                  <c:v>14.3052</c:v>
                </c:pt>
                <c:pt idx="9">
                  <c:v>15.6192</c:v>
                </c:pt>
                <c:pt idx="10">
                  <c:v>16.5952</c:v>
                </c:pt>
                <c:pt idx="11">
                  <c:v>18.4052</c:v>
                </c:pt>
                <c:pt idx="12">
                  <c:v>20.2972</c:v>
                </c:pt>
                <c:pt idx="13">
                  <c:v>21.2241</c:v>
                </c:pt>
                <c:pt idx="14">
                  <c:v>23.0652</c:v>
                </c:pt>
                <c:pt idx="15">
                  <c:v>25.3392</c:v>
                </c:pt>
                <c:pt idx="16">
                  <c:v>26.2972</c:v>
                </c:pt>
                <c:pt idx="17">
                  <c:v>28.1232</c:v>
                </c:pt>
                <c:pt idx="18">
                  <c:v>30.0182</c:v>
                </c:pt>
                <c:pt idx="19">
                  <c:v>32.7772</c:v>
                </c:pt>
                <c:pt idx="20">
                  <c:v>33.7732</c:v>
                </c:pt>
                <c:pt idx="21">
                  <c:v>36.0452</c:v>
                </c:pt>
                <c:pt idx="22">
                  <c:v>37.8531</c:v>
                </c:pt>
                <c:pt idx="23">
                  <c:v>38.8192</c:v>
                </c:pt>
                <c:pt idx="24">
                  <c:v>51.7912</c:v>
                </c:pt>
                <c:pt idx="25">
                  <c:v>61.4812</c:v>
                </c:pt>
                <c:pt idx="26">
                  <c:v>71.1911</c:v>
                </c:pt>
                <c:pt idx="27">
                  <c:v>80.8912</c:v>
                </c:pt>
                <c:pt idx="28">
                  <c:v>102.2812</c:v>
                </c:pt>
                <c:pt idx="29">
                  <c:v>131.4211</c:v>
                </c:pt>
                <c:pt idx="30">
                  <c:v>487.5345</c:v>
                </c:pt>
                <c:pt idx="31">
                  <c:v>970.8145</c:v>
                </c:pt>
                <c:pt idx="32">
                  <c:v>1452.4945</c:v>
                </c:pt>
                <c:pt idx="33">
                  <c:v>1934.3312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651333"/>
        <c:axId val="473848854"/>
      </c:scatterChart>
      <c:valAx>
        <c:axId val="9256513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848854"/>
        <c:crosses val="autoZero"/>
        <c:crossBetween val="midCat"/>
      </c:valAx>
      <c:valAx>
        <c:axId val="4738488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565133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第一组数据6530中与标准板各个负载电流点之间的误差曲图</a:t>
            </a:r>
          </a:p>
        </c:rich>
      </c:tx>
      <c:layout>
        <c:manualLayout>
          <c:xMode val="edge"/>
          <c:yMode val="edge"/>
          <c:x val="0.0311445918596807"/>
          <c:y val="0.1386861313868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Sheet1!$O$2:$O$35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Sheet1!$N$2:$N$35</c:f>
              <c:numCache>
                <c:formatCode>0.00_ </c:formatCode>
                <c:ptCount val="34"/>
                <c:pt idx="0">
                  <c:v>0.0417</c:v>
                </c:pt>
                <c:pt idx="1">
                  <c:v>0.0423</c:v>
                </c:pt>
                <c:pt idx="2">
                  <c:v>0.044</c:v>
                </c:pt>
                <c:pt idx="3">
                  <c:v>0.0354</c:v>
                </c:pt>
                <c:pt idx="4">
                  <c:v>0.0404</c:v>
                </c:pt>
                <c:pt idx="5">
                  <c:v>0.0426</c:v>
                </c:pt>
                <c:pt idx="6">
                  <c:v>0.04</c:v>
                </c:pt>
                <c:pt idx="7">
                  <c:v>0.0409</c:v>
                </c:pt>
                <c:pt idx="8">
                  <c:v>0.0455</c:v>
                </c:pt>
                <c:pt idx="9">
                  <c:v>0.0373</c:v>
                </c:pt>
                <c:pt idx="10">
                  <c:v>0.043</c:v>
                </c:pt>
                <c:pt idx="11">
                  <c:v>0.0375</c:v>
                </c:pt>
                <c:pt idx="12">
                  <c:v>0.0433</c:v>
                </c:pt>
                <c:pt idx="13">
                  <c:v>0.0379</c:v>
                </c:pt>
                <c:pt idx="14">
                  <c:v>0.0444</c:v>
                </c:pt>
                <c:pt idx="15">
                  <c:v>0.0434</c:v>
                </c:pt>
                <c:pt idx="16">
                  <c:v>0.0368</c:v>
                </c:pt>
                <c:pt idx="17">
                  <c:v>0.0449</c:v>
                </c:pt>
                <c:pt idx="18">
                  <c:v>0.0409</c:v>
                </c:pt>
                <c:pt idx="19">
                  <c:v>0.0425</c:v>
                </c:pt>
                <c:pt idx="20">
                  <c:v>0.037</c:v>
                </c:pt>
                <c:pt idx="21">
                  <c:v>0.0469</c:v>
                </c:pt>
                <c:pt idx="22">
                  <c:v>0.0432</c:v>
                </c:pt>
                <c:pt idx="23">
                  <c:v>0.0367</c:v>
                </c:pt>
                <c:pt idx="24">
                  <c:v>0.0415</c:v>
                </c:pt>
                <c:pt idx="25">
                  <c:v>0.0437</c:v>
                </c:pt>
                <c:pt idx="26">
                  <c:v>0.0353</c:v>
                </c:pt>
                <c:pt idx="27">
                  <c:v>0.0386</c:v>
                </c:pt>
                <c:pt idx="28">
                  <c:v>0.033</c:v>
                </c:pt>
                <c:pt idx="29">
                  <c:v>0.0338000000000001</c:v>
                </c:pt>
                <c:pt idx="30">
                  <c:v>0.0238</c:v>
                </c:pt>
                <c:pt idx="31">
                  <c:v>0.00399999999999956</c:v>
                </c:pt>
                <c:pt idx="32">
                  <c:v>-0.00980000000000025</c:v>
                </c:pt>
                <c:pt idx="33">
                  <c:v>-0.0181999999999984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3402729"/>
        <c:axId val="700448921"/>
      </c:lineChart>
      <c:catAx>
        <c:axId val="7934027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0448921"/>
        <c:crosses val="autoZero"/>
        <c:auto val="1"/>
        <c:lblAlgn val="ctr"/>
        <c:lblOffset val="100"/>
        <c:noMultiLvlLbl val="0"/>
      </c:catAx>
      <c:valAx>
        <c:axId val="700448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4027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Sheet2!$E$75:$E$109</c:f>
              <c:numCache>
                <c:formatCode>General</c:formatCode>
                <c:ptCount val="35"/>
                <c:pt idx="0">
                  <c:v>1.7999</c:v>
                </c:pt>
                <c:pt idx="1">
                  <c:v>3.7196</c:v>
                </c:pt>
                <c:pt idx="2">
                  <c:v>4.7676</c:v>
                </c:pt>
                <c:pt idx="3">
                  <c:v>7.135</c:v>
                </c:pt>
                <c:pt idx="4">
                  <c:v>8.4785</c:v>
                </c:pt>
                <c:pt idx="5">
                  <c:v>10.6651</c:v>
                </c:pt>
                <c:pt idx="6">
                  <c:v>11.8121</c:v>
                </c:pt>
                <c:pt idx="7">
                  <c:v>13.2228</c:v>
                </c:pt>
                <c:pt idx="8">
                  <c:v>14.3647</c:v>
                </c:pt>
                <c:pt idx="9">
                  <c:v>15.7016</c:v>
                </c:pt>
                <c:pt idx="10">
                  <c:v>16.8387</c:v>
                </c:pt>
                <c:pt idx="11">
                  <c:v>18.4479</c:v>
                </c:pt>
                <c:pt idx="12">
                  <c:v>20.2515</c:v>
                </c:pt>
                <c:pt idx="13">
                  <c:v>21.2563</c:v>
                </c:pt>
                <c:pt idx="14">
                  <c:v>22.9763</c:v>
                </c:pt>
                <c:pt idx="15">
                  <c:v>25.2455</c:v>
                </c:pt>
                <c:pt idx="16">
                  <c:v>26.222</c:v>
                </c:pt>
                <c:pt idx="17">
                  <c:v>28.1295</c:v>
                </c:pt>
                <c:pt idx="18">
                  <c:v>29.9788</c:v>
                </c:pt>
                <c:pt idx="19">
                  <c:v>32.7887</c:v>
                </c:pt>
                <c:pt idx="20">
                  <c:v>33.6653</c:v>
                </c:pt>
                <c:pt idx="21">
                  <c:v>35.9551</c:v>
                </c:pt>
                <c:pt idx="22">
                  <c:v>37.8822</c:v>
                </c:pt>
                <c:pt idx="23">
                  <c:v>38.726</c:v>
                </c:pt>
                <c:pt idx="24">
                  <c:v>51.8062</c:v>
                </c:pt>
                <c:pt idx="25">
                  <c:v>61.4837</c:v>
                </c:pt>
                <c:pt idx="26">
                  <c:v>71.1383</c:v>
                </c:pt>
                <c:pt idx="27">
                  <c:v>80.8711</c:v>
                </c:pt>
                <c:pt idx="28">
                  <c:v>102.1701</c:v>
                </c:pt>
                <c:pt idx="29">
                  <c:v>131.2309</c:v>
                </c:pt>
                <c:pt idx="30">
                  <c:v>140.0181</c:v>
                </c:pt>
                <c:pt idx="31">
                  <c:v>486.0705</c:v>
                </c:pt>
                <c:pt idx="32">
                  <c:v>964.9977</c:v>
                </c:pt>
                <c:pt idx="33">
                  <c:v>1439.7702</c:v>
                </c:pt>
                <c:pt idx="34">
                  <c:v>1913.1834</c:v>
                </c:pt>
              </c:numCache>
            </c:numRef>
          </c:xVal>
          <c:yVal>
            <c:numRef>
              <c:f>Sheet2!$B$75:$B$109</c:f>
              <c:numCache>
                <c:formatCode>General</c:formatCode>
                <c:ptCount val="35"/>
                <c:pt idx="0">
                  <c:v>1.8132</c:v>
                </c:pt>
                <c:pt idx="1">
                  <c:v>3.6152</c:v>
                </c:pt>
                <c:pt idx="2">
                  <c:v>4.5872</c:v>
                </c:pt>
                <c:pt idx="3">
                  <c:v>6.8952</c:v>
                </c:pt>
                <c:pt idx="4">
                  <c:v>8.6991</c:v>
                </c:pt>
                <c:pt idx="5">
                  <c:v>10.5431</c:v>
                </c:pt>
                <c:pt idx="6">
                  <c:v>11.5552</c:v>
                </c:pt>
                <c:pt idx="7">
                  <c:v>13.3412</c:v>
                </c:pt>
                <c:pt idx="8">
                  <c:v>14.3112</c:v>
                </c:pt>
                <c:pt idx="9">
                  <c:v>15.6252</c:v>
                </c:pt>
                <c:pt idx="10">
                  <c:v>16.5932</c:v>
                </c:pt>
                <c:pt idx="11">
                  <c:v>18.3872</c:v>
                </c:pt>
                <c:pt idx="12">
                  <c:v>20.3032</c:v>
                </c:pt>
                <c:pt idx="13">
                  <c:v>21.2462</c:v>
                </c:pt>
                <c:pt idx="14">
                  <c:v>23.0712</c:v>
                </c:pt>
                <c:pt idx="15">
                  <c:v>25.3511</c:v>
                </c:pt>
                <c:pt idx="16">
                  <c:v>26.2852</c:v>
                </c:pt>
                <c:pt idx="17">
                  <c:v>28.1472</c:v>
                </c:pt>
                <c:pt idx="18">
                  <c:v>30.0192</c:v>
                </c:pt>
                <c:pt idx="19">
                  <c:v>32.8012</c:v>
                </c:pt>
                <c:pt idx="20">
                  <c:v>33.7512</c:v>
                </c:pt>
                <c:pt idx="21">
                  <c:v>36.0212</c:v>
                </c:pt>
                <c:pt idx="22">
                  <c:v>37.8531</c:v>
                </c:pt>
                <c:pt idx="23">
                  <c:v>38.8192</c:v>
                </c:pt>
                <c:pt idx="24">
                  <c:v>51.7912</c:v>
                </c:pt>
                <c:pt idx="25">
                  <c:v>61.4612</c:v>
                </c:pt>
                <c:pt idx="26">
                  <c:v>71.1911</c:v>
                </c:pt>
                <c:pt idx="27">
                  <c:v>80.8912</c:v>
                </c:pt>
                <c:pt idx="28">
                  <c:v>102.2211</c:v>
                </c:pt>
                <c:pt idx="29">
                  <c:v>131.4211</c:v>
                </c:pt>
                <c:pt idx="30">
                  <c:v>140.1912</c:v>
                </c:pt>
                <c:pt idx="31">
                  <c:v>487.1645</c:v>
                </c:pt>
                <c:pt idx="32">
                  <c:v>969.9345</c:v>
                </c:pt>
                <c:pt idx="33">
                  <c:v>1451.5178</c:v>
                </c:pt>
                <c:pt idx="34">
                  <c:v>1932.8845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95359"/>
        <c:axId val="513798062"/>
      </c:scatterChart>
      <c:valAx>
        <c:axId val="70469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798062"/>
        <c:crosses val="autoZero"/>
        <c:crossBetween val="midCat"/>
      </c:valAx>
      <c:valAx>
        <c:axId val="5137980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69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第一组数据6530中与标准板各个负载功率点之间的误差曲线图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Sheet3!$M$2:$M$36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Sheet3!$J$2:$J$36</c:f>
              <c:numCache>
                <c:formatCode>0.00%</c:formatCode>
                <c:ptCount val="35"/>
                <c:pt idx="0">
                  <c:v>0.129731417863835</c:v>
                </c:pt>
                <c:pt idx="1">
                  <c:v>0.0568954511392967</c:v>
                </c:pt>
                <c:pt idx="2">
                  <c:v>0.0325678861433686</c:v>
                </c:pt>
                <c:pt idx="3">
                  <c:v>0.0337794494984838</c:v>
                </c:pt>
                <c:pt idx="4">
                  <c:v>0.0149990769798783</c:v>
                </c:pt>
                <c:pt idx="5">
                  <c:v>0.034136070036327</c:v>
                </c:pt>
                <c:pt idx="6">
                  <c:v>0.0187492953837881</c:v>
                </c:pt>
                <c:pt idx="7">
                  <c:v>0.00466399724059333</c:v>
                </c:pt>
                <c:pt idx="8">
                  <c:v>0.0267791661719203</c:v>
                </c:pt>
                <c:pt idx="9">
                  <c:v>0.0111166577067814</c:v>
                </c:pt>
                <c:pt idx="10">
                  <c:v>0.02172865387164</c:v>
                </c:pt>
                <c:pt idx="11">
                  <c:v>0.0217776858964595</c:v>
                </c:pt>
                <c:pt idx="12">
                  <c:v>0.0199110681679254</c:v>
                </c:pt>
                <c:pt idx="13">
                  <c:v>0.0225994016145118</c:v>
                </c:pt>
                <c:pt idx="14">
                  <c:v>0.0123443947432297</c:v>
                </c:pt>
                <c:pt idx="15">
                  <c:v>0.0204967646026632</c:v>
                </c:pt>
                <c:pt idx="16">
                  <c:v>0.0187752590476769</c:v>
                </c:pt>
                <c:pt idx="17">
                  <c:v>0.0204295796693133</c:v>
                </c:pt>
                <c:pt idx="18">
                  <c:v>0.0205903225484023</c:v>
                </c:pt>
                <c:pt idx="19">
                  <c:v>0.0205431839800971</c:v>
                </c:pt>
                <c:pt idx="20">
                  <c:v>0.0162187622196154</c:v>
                </c:pt>
                <c:pt idx="21">
                  <c:v>0.0168094265932896</c:v>
                </c:pt>
                <c:pt idx="22">
                  <c:v>0.0133735888129917</c:v>
                </c:pt>
                <c:pt idx="23">
                  <c:v>0.0149724963431466</c:v>
                </c:pt>
                <c:pt idx="24">
                  <c:v>0.016745596929458</c:v>
                </c:pt>
                <c:pt idx="25">
                  <c:v>0.0158021002193968</c:v>
                </c:pt>
                <c:pt idx="26">
                  <c:v>0.0147377972808399</c:v>
                </c:pt>
                <c:pt idx="27">
                  <c:v>0.0145084982054401</c:v>
                </c:pt>
                <c:pt idx="28">
                  <c:v>0.014774924189159</c:v>
                </c:pt>
                <c:pt idx="29">
                  <c:v>0.014170342432185</c:v>
                </c:pt>
                <c:pt idx="30">
                  <c:v>0.0142760206662666</c:v>
                </c:pt>
                <c:pt idx="31">
                  <c:v>0.0123339848623812</c:v>
                </c:pt>
                <c:pt idx="32">
                  <c:v>0.010923954531401</c:v>
                </c:pt>
                <c:pt idx="33">
                  <c:v>0.00806114406361297</c:v>
                </c:pt>
                <c:pt idx="34">
                  <c:v>0.00611083470663203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8824000"/>
        <c:axId val="458748320"/>
      </c:lineChart>
      <c:catAx>
        <c:axId val="45882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8748320"/>
        <c:crosses val="autoZero"/>
        <c:auto val="1"/>
        <c:lblAlgn val="ctr"/>
        <c:lblOffset val="100"/>
        <c:noMultiLvlLbl val="0"/>
      </c:catAx>
      <c:valAx>
        <c:axId val="4587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882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6530与标准板1-20W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416527777777778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Sheet3!$E$2:$E$13</c:f>
              <c:numCache>
                <c:formatCode>General</c:formatCode>
                <c:ptCount val="12"/>
                <c:pt idx="0">
                  <c:v>1.8087</c:v>
                </c:pt>
                <c:pt idx="1">
                  <c:v>3.8081</c:v>
                </c:pt>
                <c:pt idx="2">
                  <c:v>4.7304</c:v>
                </c:pt>
                <c:pt idx="3">
                  <c:v>7.0909</c:v>
                </c:pt>
                <c:pt idx="4">
                  <c:v>8.7972</c:v>
                </c:pt>
                <c:pt idx="5">
                  <c:v>10.903</c:v>
                </c:pt>
                <c:pt idx="6">
                  <c:v>11.7473</c:v>
                </c:pt>
                <c:pt idx="7">
                  <c:v>13.3984</c:v>
                </c:pt>
                <c:pt idx="8">
                  <c:v>14.7005</c:v>
                </c:pt>
                <c:pt idx="9">
                  <c:v>15.7989</c:v>
                </c:pt>
                <c:pt idx="10">
                  <c:v>16.9609</c:v>
                </c:pt>
                <c:pt idx="11">
                  <c:v>18.7815</c:v>
                </c:pt>
              </c:numCache>
            </c:numRef>
          </c:xVal>
          <c:yVal>
            <c:numRef>
              <c:f>Sheet3!$B$2:$B$13</c:f>
              <c:numCache>
                <c:formatCode>General</c:formatCode>
                <c:ptCount val="12"/>
                <c:pt idx="0">
                  <c:v>1.601</c:v>
                </c:pt>
                <c:pt idx="1">
                  <c:v>3.6031</c:v>
                </c:pt>
                <c:pt idx="2">
                  <c:v>4.5812</c:v>
                </c:pt>
                <c:pt idx="3">
                  <c:v>6.8592</c:v>
                </c:pt>
                <c:pt idx="4">
                  <c:v>8.6672</c:v>
                </c:pt>
                <c:pt idx="5">
                  <c:v>10.5431</c:v>
                </c:pt>
                <c:pt idx="6">
                  <c:v>11.5311</c:v>
                </c:pt>
                <c:pt idx="7">
                  <c:v>13.3362</c:v>
                </c:pt>
                <c:pt idx="8">
                  <c:v>14.3171</c:v>
                </c:pt>
                <c:pt idx="9">
                  <c:v>15.6252</c:v>
                </c:pt>
                <c:pt idx="10">
                  <c:v>16.6002</c:v>
                </c:pt>
                <c:pt idx="11">
                  <c:v>18.3812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06542"/>
        <c:axId val="78636984"/>
      </c:scatterChart>
      <c:valAx>
        <c:axId val="4612065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36984"/>
        <c:crosses val="autoZero"/>
        <c:crossBetween val="midCat"/>
      </c:valAx>
      <c:valAx>
        <c:axId val="7863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20654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6530与标准板20-140w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Sheet3!$E$14:$E$32</c:f>
              <c:numCache>
                <c:formatCode>General</c:formatCode>
                <c:ptCount val="19"/>
                <c:pt idx="0">
                  <c:v>20.6891</c:v>
                </c:pt>
                <c:pt idx="1">
                  <c:v>21.7376</c:v>
                </c:pt>
                <c:pt idx="2">
                  <c:v>23.356</c:v>
                </c:pt>
                <c:pt idx="3">
                  <c:v>25.8799</c:v>
                </c:pt>
                <c:pt idx="4">
                  <c:v>26.8215</c:v>
                </c:pt>
                <c:pt idx="5">
                  <c:v>28.6855</c:v>
                </c:pt>
                <c:pt idx="6">
                  <c:v>30.6321</c:v>
                </c:pt>
                <c:pt idx="7">
                  <c:v>33.473</c:v>
                </c:pt>
                <c:pt idx="8">
                  <c:v>34.3047</c:v>
                </c:pt>
                <c:pt idx="9">
                  <c:v>36.6572</c:v>
                </c:pt>
                <c:pt idx="10">
                  <c:v>38.3645</c:v>
                </c:pt>
                <c:pt idx="11">
                  <c:v>39.4126</c:v>
                </c:pt>
                <c:pt idx="12">
                  <c:v>52.5568</c:v>
                </c:pt>
                <c:pt idx="13">
                  <c:v>62.4121</c:v>
                </c:pt>
                <c:pt idx="14">
                  <c:v>72.2403</c:v>
                </c:pt>
                <c:pt idx="15">
                  <c:v>82.0851</c:v>
                </c:pt>
                <c:pt idx="16">
                  <c:v>103.772</c:v>
                </c:pt>
                <c:pt idx="17">
                  <c:v>133.2632</c:v>
                </c:pt>
                <c:pt idx="18">
                  <c:v>142.1519</c:v>
                </c:pt>
              </c:numCache>
            </c:numRef>
          </c:xVal>
          <c:yVal>
            <c:numRef>
              <c:f>Sheet3!$B$14:$B$32</c:f>
              <c:numCache>
                <c:formatCode>General</c:formatCode>
                <c:ptCount val="19"/>
                <c:pt idx="0">
                  <c:v>20.2852</c:v>
                </c:pt>
                <c:pt idx="1">
                  <c:v>21.2572</c:v>
                </c:pt>
                <c:pt idx="2">
                  <c:v>23.0712</c:v>
                </c:pt>
                <c:pt idx="3">
                  <c:v>25.3601</c:v>
                </c:pt>
                <c:pt idx="4">
                  <c:v>26.3272</c:v>
                </c:pt>
                <c:pt idx="5">
                  <c:v>28.1112</c:v>
                </c:pt>
                <c:pt idx="6">
                  <c:v>30.0141</c:v>
                </c:pt>
                <c:pt idx="7">
                  <c:v>32.7992</c:v>
                </c:pt>
                <c:pt idx="8">
                  <c:v>33.7572</c:v>
                </c:pt>
                <c:pt idx="9">
                  <c:v>36.0512</c:v>
                </c:pt>
                <c:pt idx="10">
                  <c:v>37.8582</c:v>
                </c:pt>
                <c:pt idx="11">
                  <c:v>38.8312</c:v>
                </c:pt>
                <c:pt idx="12">
                  <c:v>51.6912</c:v>
                </c:pt>
                <c:pt idx="13">
                  <c:v>61.4412</c:v>
                </c:pt>
                <c:pt idx="14">
                  <c:v>71.1911</c:v>
                </c:pt>
                <c:pt idx="15">
                  <c:v>80.9112</c:v>
                </c:pt>
                <c:pt idx="16">
                  <c:v>102.2611</c:v>
                </c:pt>
                <c:pt idx="17">
                  <c:v>131.4012</c:v>
                </c:pt>
                <c:pt idx="18">
                  <c:v>140.1511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57130"/>
        <c:axId val="857006589"/>
      </c:scatterChart>
      <c:valAx>
        <c:axId val="6436571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006589"/>
        <c:crosses val="autoZero"/>
        <c:crossBetween val="midCat"/>
      </c:valAx>
      <c:valAx>
        <c:axId val="8570065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65713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6530与标准板500-2000w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Sheet3!$E$33:$E$36</c:f>
              <c:numCache>
                <c:formatCode>General</c:formatCode>
                <c:ptCount val="4"/>
                <c:pt idx="0">
                  <c:v>494.9313</c:v>
                </c:pt>
                <c:pt idx="1">
                  <c:v>982.8787</c:v>
                </c:pt>
                <c:pt idx="2">
                  <c:v>1465.0702</c:v>
                </c:pt>
                <c:pt idx="3">
                  <c:v>1947.8016</c:v>
                </c:pt>
              </c:numCache>
            </c:numRef>
          </c:xVal>
          <c:yVal>
            <c:numRef>
              <c:f>Sheet3!$B$33:$B$36</c:f>
              <c:numCache>
                <c:formatCode>General</c:formatCode>
                <c:ptCount val="4"/>
                <c:pt idx="0">
                  <c:v>488.9012</c:v>
                </c:pt>
                <c:pt idx="1">
                  <c:v>972.2578</c:v>
                </c:pt>
                <c:pt idx="2">
                  <c:v>1453.3545</c:v>
                </c:pt>
                <c:pt idx="3">
                  <c:v>1935.9712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234888"/>
        <c:axId val="694191981"/>
      </c:scatterChart>
      <c:valAx>
        <c:axId val="66123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4191981"/>
        <c:crosses val="autoZero"/>
        <c:crossBetween val="midCat"/>
      </c:valAx>
      <c:valAx>
        <c:axId val="6941919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23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第一组数据6530中与标准板各个负载电流点之间的误差曲图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Sheet3!$M$2:$M$36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Sheet3!$L$2:$L$36</c:f>
              <c:numCache>
                <c:formatCode>0.00_ </c:formatCode>
                <c:ptCount val="35"/>
                <c:pt idx="0">
                  <c:v>0.0477</c:v>
                </c:pt>
                <c:pt idx="1">
                  <c:v>0.0443</c:v>
                </c:pt>
                <c:pt idx="2">
                  <c:v>0.0446</c:v>
                </c:pt>
                <c:pt idx="3">
                  <c:v>0.0368</c:v>
                </c:pt>
                <c:pt idx="4">
                  <c:v>0.0427</c:v>
                </c:pt>
                <c:pt idx="5">
                  <c:v>0.0481</c:v>
                </c:pt>
                <c:pt idx="6">
                  <c:v>0.0411</c:v>
                </c:pt>
                <c:pt idx="7">
                  <c:v>0.0434</c:v>
                </c:pt>
                <c:pt idx="8">
                  <c:v>0.0498</c:v>
                </c:pt>
                <c:pt idx="9">
                  <c:v>0.0402</c:v>
                </c:pt>
                <c:pt idx="10">
                  <c:v>0.0449</c:v>
                </c:pt>
                <c:pt idx="11">
                  <c:v>0.0411</c:v>
                </c:pt>
                <c:pt idx="12">
                  <c:v>0.0495</c:v>
                </c:pt>
                <c:pt idx="13">
                  <c:v>0.0424</c:v>
                </c:pt>
                <c:pt idx="14">
                  <c:v>0.0478</c:v>
                </c:pt>
                <c:pt idx="15">
                  <c:v>0.0466</c:v>
                </c:pt>
                <c:pt idx="16">
                  <c:v>0.0416</c:v>
                </c:pt>
                <c:pt idx="17">
                  <c:v>0.0479</c:v>
                </c:pt>
                <c:pt idx="18">
                  <c:v>0.0454</c:v>
                </c:pt>
                <c:pt idx="19">
                  <c:v>0.0468</c:v>
                </c:pt>
                <c:pt idx="20">
                  <c:v>0.0408</c:v>
                </c:pt>
                <c:pt idx="21">
                  <c:v>0.0412</c:v>
                </c:pt>
                <c:pt idx="22">
                  <c:v>0.049</c:v>
                </c:pt>
                <c:pt idx="23">
                  <c:v>0.0421</c:v>
                </c:pt>
                <c:pt idx="24">
                  <c:v>0.047</c:v>
                </c:pt>
                <c:pt idx="25">
                  <c:v>0.0498</c:v>
                </c:pt>
                <c:pt idx="26">
                  <c:v>0.043</c:v>
                </c:pt>
                <c:pt idx="27">
                  <c:v>0.0467</c:v>
                </c:pt>
                <c:pt idx="28">
                  <c:v>0.044</c:v>
                </c:pt>
                <c:pt idx="29">
                  <c:v>0.0467</c:v>
                </c:pt>
                <c:pt idx="30">
                  <c:v>0.047</c:v>
                </c:pt>
                <c:pt idx="31">
                  <c:v>0.0695999999999999</c:v>
                </c:pt>
                <c:pt idx="32">
                  <c:v>0.0959000000000003</c:v>
                </c:pt>
                <c:pt idx="33">
                  <c:v>0.1231</c:v>
                </c:pt>
                <c:pt idx="34">
                  <c:v>0.167400000000001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4486878"/>
        <c:axId val="945083251"/>
      </c:lineChart>
      <c:catAx>
        <c:axId val="6644868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083251"/>
        <c:crosses val="autoZero"/>
        <c:auto val="1"/>
        <c:lblAlgn val="ctr"/>
        <c:lblOffset val="100"/>
        <c:noMultiLvlLbl val="0"/>
      </c:catAx>
      <c:valAx>
        <c:axId val="9450832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44868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6530与标准板1-140w对应电流值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Sheet3!$G$2:$G$32</c:f>
              <c:numCache>
                <c:formatCode>General</c:formatCode>
                <c:ptCount val="31"/>
                <c:pt idx="0">
                  <c:v>0.0754</c:v>
                </c:pt>
                <c:pt idx="1">
                  <c:v>0.0755</c:v>
                </c:pt>
                <c:pt idx="2">
                  <c:v>0.0758</c:v>
                </c:pt>
                <c:pt idx="3">
                  <c:v>0.078</c:v>
                </c:pt>
                <c:pt idx="4">
                  <c:v>0.0839</c:v>
                </c:pt>
                <c:pt idx="5">
                  <c:v>0.0893</c:v>
                </c:pt>
                <c:pt idx="6">
                  <c:v>0.0923</c:v>
                </c:pt>
                <c:pt idx="7">
                  <c:v>0.0946</c:v>
                </c:pt>
                <c:pt idx="8">
                  <c:v>0.101</c:v>
                </c:pt>
                <c:pt idx="9">
                  <c:v>0.1014</c:v>
                </c:pt>
                <c:pt idx="10">
                  <c:v>0.1061</c:v>
                </c:pt>
                <c:pt idx="11">
                  <c:v>0.1123</c:v>
                </c:pt>
                <c:pt idx="12">
                  <c:v>0.1207</c:v>
                </c:pt>
                <c:pt idx="13">
                  <c:v>0.1235</c:v>
                </c:pt>
                <c:pt idx="14">
                  <c:v>0.1289</c:v>
                </c:pt>
                <c:pt idx="15">
                  <c:v>0.1377</c:v>
                </c:pt>
                <c:pt idx="16">
                  <c:v>0.1427</c:v>
                </c:pt>
                <c:pt idx="17">
                  <c:v>0.149</c:v>
                </c:pt>
                <c:pt idx="18">
                  <c:v>0.1566</c:v>
                </c:pt>
                <c:pt idx="19">
                  <c:v>0.168</c:v>
                </c:pt>
                <c:pt idx="20">
                  <c:v>0.172</c:v>
                </c:pt>
                <c:pt idx="21">
                  <c:v>0.1824</c:v>
                </c:pt>
                <c:pt idx="22">
                  <c:v>0.1902</c:v>
                </c:pt>
                <c:pt idx="23">
                  <c:v>0.1933</c:v>
                </c:pt>
                <c:pt idx="24">
                  <c:v>0.2482</c:v>
                </c:pt>
                <c:pt idx="25">
                  <c:v>0.291</c:v>
                </c:pt>
                <c:pt idx="26">
                  <c:v>0.3342</c:v>
                </c:pt>
                <c:pt idx="27">
                  <c:v>0.3779</c:v>
                </c:pt>
                <c:pt idx="28">
                  <c:v>0.4752</c:v>
                </c:pt>
                <c:pt idx="29">
                  <c:v>0.6079</c:v>
                </c:pt>
                <c:pt idx="30">
                  <c:v>0.6481</c:v>
                </c:pt>
              </c:numCache>
            </c:numRef>
          </c:xVal>
          <c:yVal>
            <c:numRef>
              <c:f>Sheet3!$D$2:$D$32</c:f>
              <c:numCache>
                <c:formatCode>General</c:formatCode>
                <c:ptCount val="31"/>
                <c:pt idx="0">
                  <c:v>0.0277</c:v>
                </c:pt>
                <c:pt idx="1">
                  <c:v>0.0312</c:v>
                </c:pt>
                <c:pt idx="2">
                  <c:v>0.0312</c:v>
                </c:pt>
                <c:pt idx="3">
                  <c:v>0.0412</c:v>
                </c:pt>
                <c:pt idx="4">
                  <c:v>0.0412</c:v>
                </c:pt>
                <c:pt idx="5">
                  <c:v>0.0412</c:v>
                </c:pt>
                <c:pt idx="6">
                  <c:v>0.0512</c:v>
                </c:pt>
                <c:pt idx="7">
                  <c:v>0.0512</c:v>
                </c:pt>
                <c:pt idx="8">
                  <c:v>0.0512</c:v>
                </c:pt>
                <c:pt idx="9">
                  <c:v>0.0612</c:v>
                </c:pt>
                <c:pt idx="10">
                  <c:v>0.0612</c:v>
                </c:pt>
                <c:pt idx="11">
                  <c:v>0.0712</c:v>
                </c:pt>
                <c:pt idx="12">
                  <c:v>0.0712</c:v>
                </c:pt>
                <c:pt idx="13">
                  <c:v>0.0811</c:v>
                </c:pt>
                <c:pt idx="14">
                  <c:v>0.0811</c:v>
                </c:pt>
                <c:pt idx="15">
                  <c:v>0.0911</c:v>
                </c:pt>
                <c:pt idx="16">
                  <c:v>0.1011</c:v>
                </c:pt>
                <c:pt idx="17">
                  <c:v>0.1011</c:v>
                </c:pt>
                <c:pt idx="18">
                  <c:v>0.1112</c:v>
                </c:pt>
                <c:pt idx="19">
                  <c:v>0.1212</c:v>
                </c:pt>
                <c:pt idx="20">
                  <c:v>0.1312</c:v>
                </c:pt>
                <c:pt idx="21">
                  <c:v>0.1412</c:v>
                </c:pt>
                <c:pt idx="22">
                  <c:v>0.1412</c:v>
                </c:pt>
                <c:pt idx="23">
                  <c:v>0.1512</c:v>
                </c:pt>
                <c:pt idx="24">
                  <c:v>0.2012</c:v>
                </c:pt>
                <c:pt idx="25">
                  <c:v>0.2412</c:v>
                </c:pt>
                <c:pt idx="26">
                  <c:v>0.2912</c:v>
                </c:pt>
                <c:pt idx="27">
                  <c:v>0.3312</c:v>
                </c:pt>
                <c:pt idx="28">
                  <c:v>0.4312</c:v>
                </c:pt>
                <c:pt idx="29">
                  <c:v>0.5612</c:v>
                </c:pt>
                <c:pt idx="30">
                  <c:v>0.6011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38136"/>
        <c:axId val="211823141"/>
      </c:scatterChart>
      <c:valAx>
        <c:axId val="57293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23141"/>
        <c:crosses val="autoZero"/>
        <c:crossBetween val="midCat"/>
      </c:valAx>
      <c:valAx>
        <c:axId val="2118231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938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6530与标准板500-2000w对应电流值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Sheet3!$G$33:$G$36</c:f>
              <c:numCache>
                <c:formatCode>General</c:formatCode>
                <c:ptCount val="4"/>
                <c:pt idx="0">
                  <c:v>2.2508</c:v>
                </c:pt>
                <c:pt idx="1">
                  <c:v>4.4771</c:v>
                </c:pt>
                <c:pt idx="2">
                  <c:v>6.6943</c:v>
                </c:pt>
                <c:pt idx="3">
                  <c:v>8.9319</c:v>
                </c:pt>
              </c:numCache>
            </c:numRef>
          </c:xVal>
          <c:yVal>
            <c:numRef>
              <c:f>Sheet3!$D$33:$D$36</c:f>
              <c:numCache>
                <c:formatCode>General</c:formatCode>
                <c:ptCount val="4"/>
                <c:pt idx="0">
                  <c:v>2.1812</c:v>
                </c:pt>
                <c:pt idx="1">
                  <c:v>4.3812</c:v>
                </c:pt>
                <c:pt idx="2">
                  <c:v>6.5712</c:v>
                </c:pt>
                <c:pt idx="3">
                  <c:v>8.7645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95117"/>
        <c:axId val="993078408"/>
      </c:scatterChart>
      <c:valAx>
        <c:axId val="5886951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078408"/>
        <c:crosses val="autoZero"/>
        <c:crossBetween val="midCat"/>
      </c:valAx>
      <c:valAx>
        <c:axId val="99307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6951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第二组数据6530中与标准板各个负载功率点之间的误差曲线图</a:t>
            </a:r>
          </a:p>
        </c:rich>
      </c:tx>
      <c:layout>
        <c:manualLayout>
          <c:xMode val="edge"/>
          <c:yMode val="edge"/>
          <c:x val="0.0957823360240363"/>
          <c:y val="0.03198099415204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Sheet3!$M$2:$M$36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Sheet3!$J$76:$J$110</c:f>
              <c:numCache>
                <c:formatCode>0.00%</c:formatCode>
                <c:ptCount val="35"/>
                <c:pt idx="0">
                  <c:v>0.0870655080213904</c:v>
                </c:pt>
                <c:pt idx="1">
                  <c:v>-0.0197902617599296</c:v>
                </c:pt>
                <c:pt idx="2">
                  <c:v>-0.010323483738326</c:v>
                </c:pt>
                <c:pt idx="3">
                  <c:v>0.0221456406677135</c:v>
                </c:pt>
                <c:pt idx="4">
                  <c:v>0.0166278721393837</c:v>
                </c:pt>
                <c:pt idx="5">
                  <c:v>0.0104238791247356</c:v>
                </c:pt>
                <c:pt idx="6">
                  <c:v>0.00707414430561701</c:v>
                </c:pt>
                <c:pt idx="7">
                  <c:v>0.0141321805436724</c:v>
                </c:pt>
                <c:pt idx="8">
                  <c:v>0.0338123120084303</c:v>
                </c:pt>
                <c:pt idx="9">
                  <c:v>0.0301976011071811</c:v>
                </c:pt>
                <c:pt idx="10">
                  <c:v>0.0277168278156872</c:v>
                </c:pt>
                <c:pt idx="11">
                  <c:v>0.0268239410601352</c:v>
                </c:pt>
                <c:pt idx="12">
                  <c:v>0.0198854675918625</c:v>
                </c:pt>
                <c:pt idx="13">
                  <c:v>0.0256800071542542</c:v>
                </c:pt>
                <c:pt idx="14">
                  <c:v>0.0150391268891086</c:v>
                </c:pt>
                <c:pt idx="15">
                  <c:v>0.0156146389213426</c:v>
                </c:pt>
                <c:pt idx="16">
                  <c:v>0.0122344951229147</c:v>
                </c:pt>
                <c:pt idx="17">
                  <c:v>0.016932525803975</c:v>
                </c:pt>
                <c:pt idx="18">
                  <c:v>0.0100095868340812</c:v>
                </c:pt>
                <c:pt idx="19">
                  <c:v>0.0150189835557238</c:v>
                </c:pt>
                <c:pt idx="20">
                  <c:v>0.0164503882350851</c:v>
                </c:pt>
                <c:pt idx="21">
                  <c:v>0.016323879988122</c:v>
                </c:pt>
                <c:pt idx="22">
                  <c:v>0.0162628688271238</c:v>
                </c:pt>
                <c:pt idx="23">
                  <c:v>0.0174318589175713</c:v>
                </c:pt>
                <c:pt idx="24">
                  <c:v>0.0166952650373326</c:v>
                </c:pt>
                <c:pt idx="25">
                  <c:v>0.0153774266865512</c:v>
                </c:pt>
                <c:pt idx="26">
                  <c:v>0.0140848630552497</c:v>
                </c:pt>
                <c:pt idx="27">
                  <c:v>0.0151166299003848</c:v>
                </c:pt>
                <c:pt idx="28">
                  <c:v>0.0147301907363337</c:v>
                </c:pt>
                <c:pt idx="29">
                  <c:v>0.0148613883158793</c:v>
                </c:pt>
                <c:pt idx="30">
                  <c:v>0.0143669081834464</c:v>
                </c:pt>
                <c:pt idx="31">
                  <c:v>0.0136568685931312</c:v>
                </c:pt>
                <c:pt idx="32">
                  <c:v>0.0113179334053366</c:v>
                </c:pt>
                <c:pt idx="33">
                  <c:v>0.00828760739210472</c:v>
                </c:pt>
                <c:pt idx="34">
                  <c:v>0.00632156215398058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4642578"/>
        <c:axId val="540212702"/>
      </c:lineChart>
      <c:catAx>
        <c:axId val="2246425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212702"/>
        <c:crosses val="autoZero"/>
        <c:auto val="1"/>
        <c:lblAlgn val="ctr"/>
        <c:lblOffset val="100"/>
        <c:noMultiLvlLbl val="0"/>
      </c:catAx>
      <c:valAx>
        <c:axId val="540212702"/>
        <c:scaling>
          <c:orientation val="minMax"/>
          <c:max val="0.15"/>
          <c:min val="-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6425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6530与标准板1-20W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Sheet3!$E$76:$E$87</c:f>
              <c:numCache>
                <c:formatCode>General</c:formatCode>
                <c:ptCount val="12"/>
                <c:pt idx="0">
                  <c:v>1.9515</c:v>
                </c:pt>
                <c:pt idx="1">
                  <c:v>3.5612</c:v>
                </c:pt>
                <c:pt idx="2">
                  <c:v>4.5249</c:v>
                </c:pt>
                <c:pt idx="3">
                  <c:v>7.0295</c:v>
                </c:pt>
                <c:pt idx="4">
                  <c:v>8.8225</c:v>
                </c:pt>
                <c:pt idx="5">
                  <c:v>10.653</c:v>
                </c:pt>
                <c:pt idx="6">
                  <c:v>11.6308</c:v>
                </c:pt>
                <c:pt idx="7">
                  <c:v>13.5125</c:v>
                </c:pt>
                <c:pt idx="8">
                  <c:v>14.8136</c:v>
                </c:pt>
                <c:pt idx="9">
                  <c:v>16.0785</c:v>
                </c:pt>
                <c:pt idx="10">
                  <c:v>17.049</c:v>
                </c:pt>
                <c:pt idx="11">
                  <c:v>18.8989</c:v>
                </c:pt>
              </c:numCache>
            </c:numRef>
          </c:xVal>
          <c:yVal>
            <c:numRef>
              <c:f>Sheet3!$B$76:$B$88</c:f>
              <c:numCache>
                <c:formatCode>General</c:formatCode>
                <c:ptCount val="13"/>
                <c:pt idx="0">
                  <c:v>1.7952</c:v>
                </c:pt>
                <c:pt idx="1">
                  <c:v>3.6331</c:v>
                </c:pt>
                <c:pt idx="2">
                  <c:v>4.5721</c:v>
                </c:pt>
                <c:pt idx="3">
                  <c:v>6.8772</c:v>
                </c:pt>
                <c:pt idx="4">
                  <c:v>8.6782</c:v>
                </c:pt>
                <c:pt idx="5">
                  <c:v>10.5431</c:v>
                </c:pt>
                <c:pt idx="6">
                  <c:v>11.5491</c:v>
                </c:pt>
                <c:pt idx="7">
                  <c:v>13.3242</c:v>
                </c:pt>
                <c:pt idx="8">
                  <c:v>14.3291</c:v>
                </c:pt>
                <c:pt idx="9">
                  <c:v>15.6072</c:v>
                </c:pt>
                <c:pt idx="10">
                  <c:v>16.5892</c:v>
                </c:pt>
                <c:pt idx="11">
                  <c:v>18.4052</c:v>
                </c:pt>
                <c:pt idx="12">
                  <c:v>20.2912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7050"/>
        <c:axId val="377325813"/>
      </c:scatterChart>
      <c:valAx>
        <c:axId val="143770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325813"/>
        <c:crosses val="autoZero"/>
        <c:crossBetween val="midCat"/>
      </c:valAx>
      <c:valAx>
        <c:axId val="3773258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7705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6530与标准板1-140w对应电流值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Sheet1!$G$2:$G$31</c:f>
              <c:numCache>
                <c:formatCode>General</c:formatCode>
                <c:ptCount val="30"/>
                <c:pt idx="0">
                  <c:v>0.0729</c:v>
                </c:pt>
                <c:pt idx="1">
                  <c:v>0.0735</c:v>
                </c:pt>
                <c:pt idx="2">
                  <c:v>0.0752</c:v>
                </c:pt>
                <c:pt idx="3">
                  <c:v>0.0766</c:v>
                </c:pt>
                <c:pt idx="4">
                  <c:v>0.0816</c:v>
                </c:pt>
                <c:pt idx="5">
                  <c:v>0.0838</c:v>
                </c:pt>
                <c:pt idx="6">
                  <c:v>0.0912</c:v>
                </c:pt>
                <c:pt idx="7">
                  <c:v>0.0921</c:v>
                </c:pt>
                <c:pt idx="8">
                  <c:v>0.0967</c:v>
                </c:pt>
                <c:pt idx="9">
                  <c:v>0.0985</c:v>
                </c:pt>
                <c:pt idx="10">
                  <c:v>0.1042</c:v>
                </c:pt>
                <c:pt idx="11">
                  <c:v>0.1087</c:v>
                </c:pt>
                <c:pt idx="12">
                  <c:v>0.1145</c:v>
                </c:pt>
                <c:pt idx="13">
                  <c:v>0.119</c:v>
                </c:pt>
                <c:pt idx="14">
                  <c:v>0.1255</c:v>
                </c:pt>
                <c:pt idx="15">
                  <c:v>0.1345</c:v>
                </c:pt>
                <c:pt idx="16">
                  <c:v>0.1379</c:v>
                </c:pt>
                <c:pt idx="17">
                  <c:v>0.146</c:v>
                </c:pt>
                <c:pt idx="18">
                  <c:v>0.1521</c:v>
                </c:pt>
                <c:pt idx="19">
                  <c:v>0.1637</c:v>
                </c:pt>
                <c:pt idx="20">
                  <c:v>0.1682</c:v>
                </c:pt>
                <c:pt idx="21">
                  <c:v>0.1781</c:v>
                </c:pt>
                <c:pt idx="22">
                  <c:v>0.1844</c:v>
                </c:pt>
                <c:pt idx="23">
                  <c:v>0.1879</c:v>
                </c:pt>
                <c:pt idx="24">
                  <c:v>0.2427</c:v>
                </c:pt>
                <c:pt idx="25">
                  <c:v>0.2849</c:v>
                </c:pt>
                <c:pt idx="26">
                  <c:v>0.3265</c:v>
                </c:pt>
                <c:pt idx="27">
                  <c:v>0.3698</c:v>
                </c:pt>
                <c:pt idx="28">
                  <c:v>0.4642</c:v>
                </c:pt>
                <c:pt idx="29">
                  <c:v>0.6349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0.0312</c:v>
                </c:pt>
                <c:pt idx="1">
                  <c:v>0.0312</c:v>
                </c:pt>
                <c:pt idx="2">
                  <c:v>0.0312</c:v>
                </c:pt>
                <c:pt idx="3">
                  <c:v>0.0412</c:v>
                </c:pt>
                <c:pt idx="4">
                  <c:v>0.0412</c:v>
                </c:pt>
                <c:pt idx="5">
                  <c:v>0.0412</c:v>
                </c:pt>
                <c:pt idx="6">
                  <c:v>0.0512</c:v>
                </c:pt>
                <c:pt idx="7">
                  <c:v>0.0512</c:v>
                </c:pt>
                <c:pt idx="8">
                  <c:v>0.0512</c:v>
                </c:pt>
                <c:pt idx="9">
                  <c:v>0.0612</c:v>
                </c:pt>
                <c:pt idx="10">
                  <c:v>0.0612</c:v>
                </c:pt>
                <c:pt idx="11">
                  <c:v>0.0712</c:v>
                </c:pt>
                <c:pt idx="12">
                  <c:v>0.0712</c:v>
                </c:pt>
                <c:pt idx="13">
                  <c:v>0.0811</c:v>
                </c:pt>
                <c:pt idx="14">
                  <c:v>0.0811</c:v>
                </c:pt>
                <c:pt idx="15">
                  <c:v>0.0911</c:v>
                </c:pt>
                <c:pt idx="16">
                  <c:v>0.1011</c:v>
                </c:pt>
                <c:pt idx="17">
                  <c:v>0.1011</c:v>
                </c:pt>
                <c:pt idx="18">
                  <c:v>0.1112</c:v>
                </c:pt>
                <c:pt idx="19">
                  <c:v>0.1212</c:v>
                </c:pt>
                <c:pt idx="20">
                  <c:v>0.1312</c:v>
                </c:pt>
                <c:pt idx="21">
                  <c:v>0.1312</c:v>
                </c:pt>
                <c:pt idx="22">
                  <c:v>0.1412</c:v>
                </c:pt>
                <c:pt idx="23">
                  <c:v>0.1512</c:v>
                </c:pt>
                <c:pt idx="24">
                  <c:v>0.2012</c:v>
                </c:pt>
                <c:pt idx="25">
                  <c:v>0.2412</c:v>
                </c:pt>
                <c:pt idx="26">
                  <c:v>0.2912</c:v>
                </c:pt>
                <c:pt idx="27">
                  <c:v>0.3312</c:v>
                </c:pt>
                <c:pt idx="28">
                  <c:v>0.4312</c:v>
                </c:pt>
                <c:pt idx="29">
                  <c:v>0.6011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96430"/>
        <c:axId val="610535624"/>
      </c:scatterChart>
      <c:valAx>
        <c:axId val="5018964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535624"/>
        <c:crosses val="autoZero"/>
        <c:crossBetween val="midCat"/>
      </c:valAx>
      <c:valAx>
        <c:axId val="61053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89643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6530与标准板20-140</a:t>
            </a:r>
            <a:r>
              <a:rPr lang="en-US" altLang="zh-CN"/>
              <a:t>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Sheet3!$E$88:$E$106</c:f>
              <c:numCache>
                <c:formatCode>General</c:formatCode>
                <c:ptCount val="19"/>
                <c:pt idx="0">
                  <c:v>20.6947</c:v>
                </c:pt>
                <c:pt idx="1">
                  <c:v>21.7917</c:v>
                </c:pt>
                <c:pt idx="2">
                  <c:v>23.3999</c:v>
                </c:pt>
                <c:pt idx="3">
                  <c:v>25.7308</c:v>
                </c:pt>
                <c:pt idx="4">
                  <c:v>26.6493</c:v>
                </c:pt>
                <c:pt idx="5">
                  <c:v>28.6116</c:v>
                </c:pt>
                <c:pt idx="6">
                  <c:v>30.3419</c:v>
                </c:pt>
                <c:pt idx="7">
                  <c:v>33.2573</c:v>
                </c:pt>
                <c:pt idx="8">
                  <c:v>34.3237</c:v>
                </c:pt>
                <c:pt idx="9">
                  <c:v>36.6213</c:v>
                </c:pt>
                <c:pt idx="10">
                  <c:v>38.4687</c:v>
                </c:pt>
                <c:pt idx="11">
                  <c:v>39.5081</c:v>
                </c:pt>
                <c:pt idx="12">
                  <c:v>52.6152</c:v>
                </c:pt>
                <c:pt idx="13">
                  <c:v>62.3657</c:v>
                </c:pt>
                <c:pt idx="14">
                  <c:v>72.2142</c:v>
                </c:pt>
                <c:pt idx="15">
                  <c:v>82.0937</c:v>
                </c:pt>
                <c:pt idx="16">
                  <c:v>103.869</c:v>
                </c:pt>
                <c:pt idx="17">
                  <c:v>133.3742</c:v>
                </c:pt>
                <c:pt idx="18">
                  <c:v>142.2255</c:v>
                </c:pt>
              </c:numCache>
            </c:numRef>
          </c:xVal>
          <c:yVal>
            <c:numRef>
              <c:f>Sheet3!$B$88:$B$106</c:f>
              <c:numCache>
                <c:formatCode>General</c:formatCode>
                <c:ptCount val="19"/>
                <c:pt idx="0">
                  <c:v>20.2912</c:v>
                </c:pt>
                <c:pt idx="1">
                  <c:v>21.2461</c:v>
                </c:pt>
                <c:pt idx="2">
                  <c:v>23.0532</c:v>
                </c:pt>
                <c:pt idx="3">
                  <c:v>25.3352</c:v>
                </c:pt>
                <c:pt idx="4">
                  <c:v>26.3272</c:v>
                </c:pt>
                <c:pt idx="5">
                  <c:v>28.1352</c:v>
                </c:pt>
                <c:pt idx="6">
                  <c:v>30.0412</c:v>
                </c:pt>
                <c:pt idx="7">
                  <c:v>32.7652</c:v>
                </c:pt>
                <c:pt idx="8">
                  <c:v>33.7682</c:v>
                </c:pt>
                <c:pt idx="9">
                  <c:v>36.0331</c:v>
                </c:pt>
                <c:pt idx="10">
                  <c:v>37.8531</c:v>
                </c:pt>
                <c:pt idx="11">
                  <c:v>38.8312</c:v>
                </c:pt>
                <c:pt idx="12">
                  <c:v>51.7512</c:v>
                </c:pt>
                <c:pt idx="13">
                  <c:v>61.4212</c:v>
                </c:pt>
                <c:pt idx="14">
                  <c:v>71.2112</c:v>
                </c:pt>
                <c:pt idx="15">
                  <c:v>80.8712</c:v>
                </c:pt>
                <c:pt idx="16">
                  <c:v>102.3612</c:v>
                </c:pt>
                <c:pt idx="17">
                  <c:v>131.4211</c:v>
                </c:pt>
                <c:pt idx="18">
                  <c:v>140.2111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27664"/>
        <c:axId val="352319707"/>
      </c:scatterChart>
      <c:valAx>
        <c:axId val="72702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319707"/>
        <c:crosses val="autoZero"/>
        <c:crossBetween val="midCat"/>
      </c:valAx>
      <c:valAx>
        <c:axId val="3523197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02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6530与标准板500-2000w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Sheet3!$E$107:$E$110</c:f>
              <c:numCache>
                <c:formatCode>General</c:formatCode>
                <c:ptCount val="4"/>
                <c:pt idx="0">
                  <c:v>495.3584</c:v>
                </c:pt>
                <c:pt idx="1">
                  <c:v>982.7123</c:v>
                </c:pt>
                <c:pt idx="2">
                  <c:v>1464.4952</c:v>
                </c:pt>
                <c:pt idx="3">
                  <c:v>1946.6396</c:v>
                </c:pt>
              </c:numCache>
            </c:numRef>
          </c:xVal>
          <c:yVal>
            <c:numRef>
              <c:f>Sheet3!$B$107:$B$110</c:f>
              <c:numCache>
                <c:formatCode>General</c:formatCode>
                <c:ptCount val="4"/>
                <c:pt idx="0">
                  <c:v>488.6845</c:v>
                </c:pt>
                <c:pt idx="1">
                  <c:v>971.7145</c:v>
                </c:pt>
                <c:pt idx="2">
                  <c:v>1452.4578</c:v>
                </c:pt>
                <c:pt idx="3">
                  <c:v>1934.4111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21365"/>
        <c:axId val="861909311"/>
      </c:scatterChart>
      <c:valAx>
        <c:axId val="1726213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909311"/>
        <c:crosses val="autoZero"/>
        <c:crossBetween val="midCat"/>
      </c:valAx>
      <c:valAx>
        <c:axId val="8619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26213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第二组数据6530中与标准板各个负载电流点之间的误差曲图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0957538527858605"/>
          <c:y val="0.03727479809484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Sheet3!$M$2:$M$36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Sheet3!$L$76:$L$110</c:f>
              <c:numCache>
                <c:formatCode>0.00_ </c:formatCode>
                <c:ptCount val="35"/>
                <c:pt idx="0">
                  <c:v>0.0441</c:v>
                </c:pt>
                <c:pt idx="1">
                  <c:v>0.044</c:v>
                </c:pt>
                <c:pt idx="2">
                  <c:v>0.045</c:v>
                </c:pt>
                <c:pt idx="3">
                  <c:v>0.0395</c:v>
                </c:pt>
                <c:pt idx="4">
                  <c:v>0.0427</c:v>
                </c:pt>
                <c:pt idx="5">
                  <c:v>0.0467</c:v>
                </c:pt>
                <c:pt idx="6">
                  <c:v>0.0431</c:v>
                </c:pt>
                <c:pt idx="7">
                  <c:v>0.0454</c:v>
                </c:pt>
                <c:pt idx="8">
                  <c:v>0.0481</c:v>
                </c:pt>
                <c:pt idx="9">
                  <c:v>0.0412</c:v>
                </c:pt>
                <c:pt idx="10">
                  <c:v>0.0456</c:v>
                </c:pt>
                <c:pt idx="11">
                  <c:v>0.042</c:v>
                </c:pt>
                <c:pt idx="12">
                  <c:v>0.048</c:v>
                </c:pt>
                <c:pt idx="13">
                  <c:v>0.0425</c:v>
                </c:pt>
                <c:pt idx="14">
                  <c:v>0.048</c:v>
                </c:pt>
                <c:pt idx="15">
                  <c:v>0.0464</c:v>
                </c:pt>
                <c:pt idx="16">
                  <c:v>0.0398</c:v>
                </c:pt>
                <c:pt idx="17">
                  <c:v>0.048</c:v>
                </c:pt>
                <c:pt idx="18">
                  <c:v>0.0449</c:v>
                </c:pt>
                <c:pt idx="19">
                  <c:v>0.0466</c:v>
                </c:pt>
                <c:pt idx="20">
                  <c:v>0.0411</c:v>
                </c:pt>
                <c:pt idx="21">
                  <c:v>0.0396</c:v>
                </c:pt>
                <c:pt idx="22">
                  <c:v>0.0484</c:v>
                </c:pt>
                <c:pt idx="23">
                  <c:v>0.0431</c:v>
                </c:pt>
                <c:pt idx="24">
                  <c:v>0.0468</c:v>
                </c:pt>
                <c:pt idx="25">
                  <c:v>0.0498</c:v>
                </c:pt>
                <c:pt idx="26">
                  <c:v>0.0432</c:v>
                </c:pt>
                <c:pt idx="27">
                  <c:v>0.0471</c:v>
                </c:pt>
                <c:pt idx="28">
                  <c:v>0.044</c:v>
                </c:pt>
                <c:pt idx="29">
                  <c:v>0.0466</c:v>
                </c:pt>
                <c:pt idx="30">
                  <c:v>0.0469000000000001</c:v>
                </c:pt>
                <c:pt idx="31">
                  <c:v>0.0697999999999999</c:v>
                </c:pt>
                <c:pt idx="32">
                  <c:v>0.0909000000000004</c:v>
                </c:pt>
                <c:pt idx="33">
                  <c:v>0.1242</c:v>
                </c:pt>
                <c:pt idx="34">
                  <c:v>0.169600000000001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7275249"/>
        <c:axId val="384603639"/>
      </c:lineChart>
      <c:catAx>
        <c:axId val="1172752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603639"/>
        <c:crosses val="autoZero"/>
        <c:auto val="1"/>
        <c:lblAlgn val="ctr"/>
        <c:lblOffset val="100"/>
        <c:noMultiLvlLbl val="0"/>
      </c:catAx>
      <c:valAx>
        <c:axId val="384603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2752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6530与标准板1-140w对应电流值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Sheet3!$G$76:$G$106</c:f>
              <c:numCache>
                <c:formatCode>General</c:formatCode>
                <c:ptCount val="31"/>
                <c:pt idx="0">
                  <c:v>0.0753</c:v>
                </c:pt>
                <c:pt idx="1">
                  <c:v>0.0752</c:v>
                </c:pt>
                <c:pt idx="2">
                  <c:v>0.0762</c:v>
                </c:pt>
                <c:pt idx="3">
                  <c:v>0.0807</c:v>
                </c:pt>
                <c:pt idx="4">
                  <c:v>0.0839</c:v>
                </c:pt>
                <c:pt idx="5">
                  <c:v>0.0879</c:v>
                </c:pt>
                <c:pt idx="6">
                  <c:v>0.0943</c:v>
                </c:pt>
                <c:pt idx="7">
                  <c:v>0.0966</c:v>
                </c:pt>
                <c:pt idx="8">
                  <c:v>0.0993</c:v>
                </c:pt>
                <c:pt idx="9">
                  <c:v>0.1024</c:v>
                </c:pt>
                <c:pt idx="10">
                  <c:v>0.1068</c:v>
                </c:pt>
                <c:pt idx="11">
                  <c:v>0.1132</c:v>
                </c:pt>
                <c:pt idx="12">
                  <c:v>0.1192</c:v>
                </c:pt>
                <c:pt idx="13">
                  <c:v>0.1236</c:v>
                </c:pt>
                <c:pt idx="14">
                  <c:v>0.1291</c:v>
                </c:pt>
                <c:pt idx="15">
                  <c:v>0.1375</c:v>
                </c:pt>
                <c:pt idx="16">
                  <c:v>0.1409</c:v>
                </c:pt>
                <c:pt idx="17">
                  <c:v>0.1491</c:v>
                </c:pt>
                <c:pt idx="18">
                  <c:v>0.1561</c:v>
                </c:pt>
                <c:pt idx="19">
                  <c:v>0.1678</c:v>
                </c:pt>
                <c:pt idx="20">
                  <c:v>0.1723</c:v>
                </c:pt>
                <c:pt idx="21">
                  <c:v>0.1808</c:v>
                </c:pt>
                <c:pt idx="22">
                  <c:v>0.1896</c:v>
                </c:pt>
                <c:pt idx="23">
                  <c:v>0.1943</c:v>
                </c:pt>
                <c:pt idx="24">
                  <c:v>0.248</c:v>
                </c:pt>
                <c:pt idx="25">
                  <c:v>0.291</c:v>
                </c:pt>
                <c:pt idx="26">
                  <c:v>0.3344</c:v>
                </c:pt>
                <c:pt idx="27">
                  <c:v>0.3783</c:v>
                </c:pt>
                <c:pt idx="28">
                  <c:v>0.4752</c:v>
                </c:pt>
                <c:pt idx="29">
                  <c:v>0.6078</c:v>
                </c:pt>
                <c:pt idx="30">
                  <c:v>0.648</c:v>
                </c:pt>
              </c:numCache>
            </c:numRef>
          </c:xVal>
          <c:yVal>
            <c:numRef>
              <c:f>Sheet3!$D$76:$D$106</c:f>
              <c:numCache>
                <c:formatCode>General</c:formatCode>
                <c:ptCount val="31"/>
                <c:pt idx="0">
                  <c:v>0.0312</c:v>
                </c:pt>
                <c:pt idx="1">
                  <c:v>0.0312</c:v>
                </c:pt>
                <c:pt idx="2">
                  <c:v>0.0312</c:v>
                </c:pt>
                <c:pt idx="3">
                  <c:v>0.0412</c:v>
                </c:pt>
                <c:pt idx="4">
                  <c:v>0.0412</c:v>
                </c:pt>
                <c:pt idx="5">
                  <c:v>0.0412</c:v>
                </c:pt>
                <c:pt idx="6">
                  <c:v>0.0512</c:v>
                </c:pt>
                <c:pt idx="7">
                  <c:v>0.0512</c:v>
                </c:pt>
                <c:pt idx="8">
                  <c:v>0.0512</c:v>
                </c:pt>
                <c:pt idx="9">
                  <c:v>0.0612</c:v>
                </c:pt>
                <c:pt idx="10">
                  <c:v>0.0612</c:v>
                </c:pt>
                <c:pt idx="11">
                  <c:v>0.0712</c:v>
                </c:pt>
                <c:pt idx="12">
                  <c:v>0.0712</c:v>
                </c:pt>
                <c:pt idx="13">
                  <c:v>0.0811</c:v>
                </c:pt>
                <c:pt idx="14">
                  <c:v>0.0811</c:v>
                </c:pt>
                <c:pt idx="15">
                  <c:v>0.0911</c:v>
                </c:pt>
                <c:pt idx="16">
                  <c:v>0.1011</c:v>
                </c:pt>
                <c:pt idx="17">
                  <c:v>0.1011</c:v>
                </c:pt>
                <c:pt idx="18">
                  <c:v>0.1112</c:v>
                </c:pt>
                <c:pt idx="19">
                  <c:v>0.1212</c:v>
                </c:pt>
                <c:pt idx="20">
                  <c:v>0.1312</c:v>
                </c:pt>
                <c:pt idx="21">
                  <c:v>0.1412</c:v>
                </c:pt>
                <c:pt idx="22">
                  <c:v>0.1412</c:v>
                </c:pt>
                <c:pt idx="23">
                  <c:v>0.1512</c:v>
                </c:pt>
                <c:pt idx="24">
                  <c:v>0.2012</c:v>
                </c:pt>
                <c:pt idx="25">
                  <c:v>0.2412</c:v>
                </c:pt>
                <c:pt idx="26">
                  <c:v>0.2912</c:v>
                </c:pt>
                <c:pt idx="27">
                  <c:v>0.3312</c:v>
                </c:pt>
                <c:pt idx="28">
                  <c:v>0.4312</c:v>
                </c:pt>
                <c:pt idx="29">
                  <c:v>0.5612</c:v>
                </c:pt>
                <c:pt idx="30">
                  <c:v>0.6011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11258"/>
        <c:axId val="680498774"/>
      </c:scatterChart>
      <c:valAx>
        <c:axId val="1023112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498774"/>
        <c:crosses val="autoZero"/>
        <c:crossBetween val="midCat"/>
      </c:valAx>
      <c:valAx>
        <c:axId val="6804987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31125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6530与标准板500-2000w对应电流值</a:t>
            </a:r>
          </a:p>
        </c:rich>
      </c:tx>
      <c:layout>
        <c:manualLayout>
          <c:xMode val="edge"/>
          <c:yMode val="edge"/>
          <c:x val="0.308194444444444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Sheet3!$G$107:$G$110</c:f>
              <c:numCache>
                <c:formatCode>General</c:formatCode>
                <c:ptCount val="4"/>
                <c:pt idx="0">
                  <c:v>2.251</c:v>
                </c:pt>
                <c:pt idx="1">
                  <c:v>4.4721</c:v>
                </c:pt>
                <c:pt idx="2">
                  <c:v>6.6887</c:v>
                </c:pt>
                <c:pt idx="3">
                  <c:v>8.9274</c:v>
                </c:pt>
              </c:numCache>
            </c:numRef>
          </c:xVal>
          <c:yVal>
            <c:numRef>
              <c:f>Sheet3!$D$107:$D$110</c:f>
              <c:numCache>
                <c:formatCode>General</c:formatCode>
                <c:ptCount val="4"/>
                <c:pt idx="0">
                  <c:v>2.1812</c:v>
                </c:pt>
                <c:pt idx="1">
                  <c:v>4.3812</c:v>
                </c:pt>
                <c:pt idx="2">
                  <c:v>6.5645</c:v>
                </c:pt>
                <c:pt idx="3">
                  <c:v>8.7578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18875"/>
        <c:axId val="111880830"/>
      </c:scatterChart>
      <c:valAx>
        <c:axId val="7417188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880830"/>
        <c:crosses val="autoZero"/>
        <c:crossBetween val="midCat"/>
      </c:valAx>
      <c:valAx>
        <c:axId val="1118808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7188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第三组数据6530中与标准板各个负载功率点之间的误差曲线图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Sheet3!$M$2:$M$36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Sheet3!$J$153:$J$187</c:f>
              <c:numCache>
                <c:formatCode>0.00%</c:formatCode>
                <c:ptCount val="35"/>
                <c:pt idx="0">
                  <c:v>0.0281065088757397</c:v>
                </c:pt>
                <c:pt idx="1">
                  <c:v>-0.00292381376698595</c:v>
                </c:pt>
                <c:pt idx="2">
                  <c:v>0.054519368723099</c:v>
                </c:pt>
                <c:pt idx="3">
                  <c:v>0.0102043778668061</c:v>
                </c:pt>
                <c:pt idx="4">
                  <c:v>0.0168913076062768</c:v>
                </c:pt>
                <c:pt idx="5">
                  <c:v>0.00801052920623799</c:v>
                </c:pt>
                <c:pt idx="6">
                  <c:v>0.01116684426194</c:v>
                </c:pt>
                <c:pt idx="7">
                  <c:v>0.0317624641790821</c:v>
                </c:pt>
                <c:pt idx="8">
                  <c:v>0.0153785902609256</c:v>
                </c:pt>
                <c:pt idx="9">
                  <c:v>0.00874532985311424</c:v>
                </c:pt>
                <c:pt idx="10">
                  <c:v>0.00755913485882376</c:v>
                </c:pt>
                <c:pt idx="11">
                  <c:v>0.0234684116700726</c:v>
                </c:pt>
                <c:pt idx="12">
                  <c:v>0.01882032989772</c:v>
                </c:pt>
                <c:pt idx="13">
                  <c:v>0.0165403494254602</c:v>
                </c:pt>
                <c:pt idx="14">
                  <c:v>0.0160283097418817</c:v>
                </c:pt>
                <c:pt idx="15">
                  <c:v>0.0133890684887169</c:v>
                </c:pt>
                <c:pt idx="16">
                  <c:v>0.0166937739405362</c:v>
                </c:pt>
                <c:pt idx="17">
                  <c:v>0.0149140761587992</c:v>
                </c:pt>
                <c:pt idx="18">
                  <c:v>0.0190854194993201</c:v>
                </c:pt>
                <c:pt idx="19">
                  <c:v>0.0130801019102069</c:v>
                </c:pt>
                <c:pt idx="20">
                  <c:v>0.017160695668657</c:v>
                </c:pt>
                <c:pt idx="21">
                  <c:v>0.016870518768452</c:v>
                </c:pt>
                <c:pt idx="22">
                  <c:v>0.0125897854662501</c:v>
                </c:pt>
                <c:pt idx="23">
                  <c:v>0.0136045661065493</c:v>
                </c:pt>
                <c:pt idx="24">
                  <c:v>0.0164415736934821</c:v>
                </c:pt>
                <c:pt idx="25">
                  <c:v>0.0157714274550155</c:v>
                </c:pt>
                <c:pt idx="26">
                  <c:v>0.0150678544947985</c:v>
                </c:pt>
                <c:pt idx="27">
                  <c:v>0.0141807761536485</c:v>
                </c:pt>
                <c:pt idx="28">
                  <c:v>0.014945098342051</c:v>
                </c:pt>
                <c:pt idx="29">
                  <c:v>0.0143674486990987</c:v>
                </c:pt>
                <c:pt idx="30">
                  <c:v>0.0144666712318604</c:v>
                </c:pt>
                <c:pt idx="31">
                  <c:v>0.0132848166649432</c:v>
                </c:pt>
                <c:pt idx="32">
                  <c:v>0.011333232740885</c:v>
                </c:pt>
                <c:pt idx="33">
                  <c:v>0.00828543772220021</c:v>
                </c:pt>
                <c:pt idx="34">
                  <c:v>0.00583654931089748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4021648"/>
        <c:axId val="707930906"/>
      </c:lineChart>
      <c:catAx>
        <c:axId val="12402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930906"/>
        <c:crosses val="autoZero"/>
        <c:auto val="1"/>
        <c:lblAlgn val="ctr"/>
        <c:lblOffset val="100"/>
        <c:noMultiLvlLbl val="0"/>
      </c:catAx>
      <c:valAx>
        <c:axId val="707930906"/>
        <c:scaling>
          <c:orientation val="minMax"/>
          <c:max val="0.15"/>
          <c:min val="-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0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1-20W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Sheet3!$E$153:$E$164</c:f>
              <c:numCache>
                <c:formatCode>General</c:formatCode>
                <c:ptCount val="12"/>
                <c:pt idx="0">
                  <c:v>1.8765</c:v>
                </c:pt>
                <c:pt idx="1">
                  <c:v>3.5807</c:v>
                </c:pt>
                <c:pt idx="2">
                  <c:v>4.851</c:v>
                </c:pt>
                <c:pt idx="3">
                  <c:v>6.9595</c:v>
                </c:pt>
                <c:pt idx="4">
                  <c:v>8.8196</c:v>
                </c:pt>
                <c:pt idx="5">
                  <c:v>10.6457</c:v>
                </c:pt>
                <c:pt idx="6">
                  <c:v>11.672</c:v>
                </c:pt>
                <c:pt idx="7">
                  <c:v>13.7536</c:v>
                </c:pt>
                <c:pt idx="8">
                  <c:v>14.519</c:v>
                </c:pt>
                <c:pt idx="9">
                  <c:v>15.7679</c:v>
                </c:pt>
                <c:pt idx="10">
                  <c:v>16.7146</c:v>
                </c:pt>
                <c:pt idx="11">
                  <c:v>18.831</c:v>
                </c:pt>
              </c:numCache>
            </c:numRef>
          </c:xVal>
          <c:yVal>
            <c:numRef>
              <c:f>Sheet3!$B$153:$B$164</c:f>
              <c:numCache>
                <c:formatCode>General</c:formatCode>
                <c:ptCount val="12"/>
                <c:pt idx="0">
                  <c:v>1.8252</c:v>
                </c:pt>
                <c:pt idx="1">
                  <c:v>3.5912</c:v>
                </c:pt>
                <c:pt idx="2">
                  <c:v>4.6002</c:v>
                </c:pt>
                <c:pt idx="3">
                  <c:v>6.8892</c:v>
                </c:pt>
                <c:pt idx="4">
                  <c:v>8.6731</c:v>
                </c:pt>
                <c:pt idx="5">
                  <c:v>10.5611</c:v>
                </c:pt>
                <c:pt idx="6">
                  <c:v>11.5431</c:v>
                </c:pt>
                <c:pt idx="7">
                  <c:v>13.3302</c:v>
                </c:pt>
                <c:pt idx="8">
                  <c:v>14.2991</c:v>
                </c:pt>
                <c:pt idx="9">
                  <c:v>15.6312</c:v>
                </c:pt>
                <c:pt idx="10">
                  <c:v>16.5892</c:v>
                </c:pt>
                <c:pt idx="11">
                  <c:v>18.3992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51603"/>
        <c:axId val="859572823"/>
      </c:scatterChart>
      <c:valAx>
        <c:axId val="4779516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572823"/>
        <c:crosses val="autoZero"/>
        <c:crossBetween val="midCat"/>
      </c:valAx>
      <c:valAx>
        <c:axId val="859572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9516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20-140w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418611111111111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Sheet3!$E$165:$E$183</c:f>
              <c:numCache>
                <c:formatCode>General</c:formatCode>
                <c:ptCount val="19"/>
                <c:pt idx="0">
                  <c:v>20.6792</c:v>
                </c:pt>
                <c:pt idx="1">
                  <c:v>21.621</c:v>
                </c:pt>
                <c:pt idx="2">
                  <c:v>23.4288</c:v>
                </c:pt>
                <c:pt idx="3">
                  <c:v>25.6733</c:v>
                </c:pt>
                <c:pt idx="4">
                  <c:v>26.7545</c:v>
                </c:pt>
                <c:pt idx="5">
                  <c:v>28.5609</c:v>
                </c:pt>
                <c:pt idx="6">
                  <c:v>30.5799</c:v>
                </c:pt>
                <c:pt idx="7">
                  <c:v>33.2424</c:v>
                </c:pt>
                <c:pt idx="8">
                  <c:v>34.3426</c:v>
                </c:pt>
                <c:pt idx="9">
                  <c:v>36.6472</c:v>
                </c:pt>
                <c:pt idx="10">
                  <c:v>38.3166</c:v>
                </c:pt>
                <c:pt idx="11">
                  <c:v>39.3534</c:v>
                </c:pt>
                <c:pt idx="12">
                  <c:v>52.6224</c:v>
                </c:pt>
                <c:pt idx="13">
                  <c:v>62.3899</c:v>
                </c:pt>
                <c:pt idx="14">
                  <c:v>72.2842</c:v>
                </c:pt>
                <c:pt idx="15">
                  <c:v>82.0383</c:v>
                </c:pt>
                <c:pt idx="16">
                  <c:v>103.83</c:v>
                </c:pt>
                <c:pt idx="17">
                  <c:v>133.2891</c:v>
                </c:pt>
                <c:pt idx="18">
                  <c:v>142.2193</c:v>
                </c:pt>
              </c:numCache>
            </c:numRef>
          </c:xVal>
          <c:yVal>
            <c:numRef>
              <c:f>Sheet3!$B$165:$B$183</c:f>
              <c:numCache>
                <c:formatCode>General</c:formatCode>
                <c:ptCount val="19"/>
                <c:pt idx="0">
                  <c:v>20.2972</c:v>
                </c:pt>
                <c:pt idx="1">
                  <c:v>21.2692</c:v>
                </c:pt>
                <c:pt idx="2">
                  <c:v>23.0592</c:v>
                </c:pt>
                <c:pt idx="3">
                  <c:v>25.3341</c:v>
                </c:pt>
                <c:pt idx="4">
                  <c:v>26.3152</c:v>
                </c:pt>
                <c:pt idx="5">
                  <c:v>28.1412</c:v>
                </c:pt>
                <c:pt idx="6">
                  <c:v>30.0072</c:v>
                </c:pt>
                <c:pt idx="7">
                  <c:v>32.8132</c:v>
                </c:pt>
                <c:pt idx="8">
                  <c:v>33.7632</c:v>
                </c:pt>
                <c:pt idx="9">
                  <c:v>36.0392</c:v>
                </c:pt>
                <c:pt idx="10">
                  <c:v>37.8402</c:v>
                </c:pt>
                <c:pt idx="11">
                  <c:v>38.8252</c:v>
                </c:pt>
                <c:pt idx="12">
                  <c:v>51.7712</c:v>
                </c:pt>
                <c:pt idx="13">
                  <c:v>61.4212</c:v>
                </c:pt>
                <c:pt idx="14">
                  <c:v>71.2112</c:v>
                </c:pt>
                <c:pt idx="15">
                  <c:v>80.8912</c:v>
                </c:pt>
                <c:pt idx="16">
                  <c:v>102.3011</c:v>
                </c:pt>
                <c:pt idx="17">
                  <c:v>131.4012</c:v>
                </c:pt>
                <c:pt idx="18">
                  <c:v>140.1912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333008"/>
        <c:axId val="707184445"/>
      </c:scatterChart>
      <c:valAx>
        <c:axId val="72833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184445"/>
        <c:crosses val="autoZero"/>
        <c:crossBetween val="midCat"/>
      </c:valAx>
      <c:valAx>
        <c:axId val="7071844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33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500-2000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Sheet3!$E$184:$E$187</c:f>
              <c:numCache>
                <c:formatCode>General</c:formatCode>
                <c:ptCount val="4"/>
                <c:pt idx="0">
                  <c:v>494.8422</c:v>
                </c:pt>
                <c:pt idx="1">
                  <c:v>981.9181</c:v>
                </c:pt>
                <c:pt idx="2">
                  <c:v>1463.3057</c:v>
                </c:pt>
                <c:pt idx="3">
                  <c:v>1944.756</c:v>
                </c:pt>
              </c:numCache>
            </c:numRef>
          </c:xVal>
          <c:yVal>
            <c:numRef>
              <c:f>Sheet3!$B$184:$B$187</c:f>
              <c:numCache>
                <c:formatCode>General</c:formatCode>
                <c:ptCount val="4"/>
                <c:pt idx="0">
                  <c:v>488.3545</c:v>
                </c:pt>
                <c:pt idx="1">
                  <c:v>970.9145</c:v>
                </c:pt>
                <c:pt idx="2">
                  <c:v>1451.2812</c:v>
                </c:pt>
                <c:pt idx="3">
                  <c:v>1933.4712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29035"/>
        <c:axId val="218238613"/>
      </c:scatterChart>
      <c:valAx>
        <c:axId val="5292290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8238613"/>
        <c:crosses val="autoZero"/>
        <c:crossBetween val="midCat"/>
      </c:valAx>
      <c:valAx>
        <c:axId val="2182386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2290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第三组数据6530中与标准板各个负载电流点之间的误差曲图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Sheet3!$M$2:$M$36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Sheet3!$L$153:$L$187</c:f>
              <c:numCache>
                <c:formatCode>0.00_ </c:formatCode>
                <c:ptCount val="35"/>
                <c:pt idx="0">
                  <c:v>0.0441</c:v>
                </c:pt>
                <c:pt idx="1">
                  <c:v>0.0453</c:v>
                </c:pt>
                <c:pt idx="2">
                  <c:v>0.0461</c:v>
                </c:pt>
                <c:pt idx="3">
                  <c:v>0.0396</c:v>
                </c:pt>
                <c:pt idx="4">
                  <c:v>0.0428</c:v>
                </c:pt>
                <c:pt idx="5">
                  <c:v>0.0457</c:v>
                </c:pt>
                <c:pt idx="6">
                  <c:v>0.0414</c:v>
                </c:pt>
                <c:pt idx="7">
                  <c:v>0.0458</c:v>
                </c:pt>
                <c:pt idx="8">
                  <c:v>0.0491</c:v>
                </c:pt>
                <c:pt idx="9">
                  <c:v>0.0409</c:v>
                </c:pt>
                <c:pt idx="10">
                  <c:v>0.0466</c:v>
                </c:pt>
                <c:pt idx="11">
                  <c:v>0.0412</c:v>
                </c:pt>
                <c:pt idx="12">
                  <c:v>0.0483</c:v>
                </c:pt>
                <c:pt idx="13">
                  <c:v>0.0412</c:v>
                </c:pt>
                <c:pt idx="14">
                  <c:v>0.0473</c:v>
                </c:pt>
                <c:pt idx="15">
                  <c:v>0.0464</c:v>
                </c:pt>
                <c:pt idx="16">
                  <c:v>0.0401</c:v>
                </c:pt>
                <c:pt idx="17">
                  <c:v>0.0487</c:v>
                </c:pt>
                <c:pt idx="18">
                  <c:v>0.0459</c:v>
                </c:pt>
                <c:pt idx="19">
                  <c:v>0.0473</c:v>
                </c:pt>
                <c:pt idx="20">
                  <c:v>0.0416</c:v>
                </c:pt>
                <c:pt idx="21">
                  <c:v>0.0412</c:v>
                </c:pt>
                <c:pt idx="22">
                  <c:v>0.0482</c:v>
                </c:pt>
                <c:pt idx="23">
                  <c:v>0.0425</c:v>
                </c:pt>
                <c:pt idx="24">
                  <c:v>0.047</c:v>
                </c:pt>
                <c:pt idx="25">
                  <c:v>0.0499</c:v>
                </c:pt>
                <c:pt idx="26">
                  <c:v>0.0433</c:v>
                </c:pt>
                <c:pt idx="27">
                  <c:v>0.0467</c:v>
                </c:pt>
                <c:pt idx="28">
                  <c:v>0.0436</c:v>
                </c:pt>
                <c:pt idx="29">
                  <c:v>0.0466</c:v>
                </c:pt>
                <c:pt idx="30">
                  <c:v>0.0467000000000001</c:v>
                </c:pt>
                <c:pt idx="31">
                  <c:v>0.0672999999999999</c:v>
                </c:pt>
                <c:pt idx="32">
                  <c:v>0.0987</c:v>
                </c:pt>
                <c:pt idx="33">
                  <c:v>0.124199999999999</c:v>
                </c:pt>
                <c:pt idx="34">
                  <c:v>0.161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2738973"/>
        <c:axId val="768700177"/>
      </c:lineChart>
      <c:catAx>
        <c:axId val="5427389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700177"/>
        <c:crosses val="autoZero"/>
        <c:auto val="1"/>
        <c:lblAlgn val="ctr"/>
        <c:lblOffset val="100"/>
        <c:noMultiLvlLbl val="0"/>
      </c:catAx>
      <c:valAx>
        <c:axId val="7687001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7389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6530与标准板500-2000w对应电流值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Sheet1!$G$32:$G$35</c:f>
              <c:numCache>
                <c:formatCode>General</c:formatCode>
                <c:ptCount val="4"/>
                <c:pt idx="0">
                  <c:v>2.225</c:v>
                </c:pt>
                <c:pt idx="1">
                  <c:v>4.3918</c:v>
                </c:pt>
                <c:pt idx="2">
                  <c:v>6.5914</c:v>
                </c:pt>
                <c:pt idx="3">
                  <c:v>8.7596</c:v>
                </c:pt>
              </c:numCache>
            </c:numRef>
          </c:xVal>
          <c:yVal>
            <c:numRef>
              <c:f>Sheet1!$D$32:$D$35</c:f>
              <c:numCache>
                <c:formatCode>General</c:formatCode>
                <c:ptCount val="4"/>
                <c:pt idx="0">
                  <c:v>2.2012</c:v>
                </c:pt>
                <c:pt idx="1">
                  <c:v>4.3878</c:v>
                </c:pt>
                <c:pt idx="2">
                  <c:v>6.6012</c:v>
                </c:pt>
                <c:pt idx="3">
                  <c:v>8.7778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71658"/>
        <c:axId val="739290911"/>
      </c:scatterChart>
      <c:valAx>
        <c:axId val="6323716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290911"/>
        <c:crosses val="autoZero"/>
        <c:crossBetween val="midCat"/>
      </c:valAx>
      <c:valAx>
        <c:axId val="7392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37165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Sheet3!$G$153:$G$183</c:f>
              <c:numCache>
                <c:formatCode>General</c:formatCode>
                <c:ptCount val="31"/>
                <c:pt idx="0">
                  <c:v>0.0753</c:v>
                </c:pt>
                <c:pt idx="1">
                  <c:v>0.0765</c:v>
                </c:pt>
                <c:pt idx="2">
                  <c:v>0.0773</c:v>
                </c:pt>
                <c:pt idx="3">
                  <c:v>0.0808</c:v>
                </c:pt>
                <c:pt idx="4">
                  <c:v>0.084</c:v>
                </c:pt>
                <c:pt idx="5">
                  <c:v>0.0869</c:v>
                </c:pt>
                <c:pt idx="6">
                  <c:v>0.0926</c:v>
                </c:pt>
                <c:pt idx="7">
                  <c:v>0.097</c:v>
                </c:pt>
                <c:pt idx="8">
                  <c:v>0.1003</c:v>
                </c:pt>
                <c:pt idx="9">
                  <c:v>0.1021</c:v>
                </c:pt>
                <c:pt idx="10">
                  <c:v>0.1078</c:v>
                </c:pt>
                <c:pt idx="11">
                  <c:v>0.1124</c:v>
                </c:pt>
                <c:pt idx="12">
                  <c:v>0.1195</c:v>
                </c:pt>
                <c:pt idx="13">
                  <c:v>0.1223</c:v>
                </c:pt>
                <c:pt idx="14">
                  <c:v>0.1284</c:v>
                </c:pt>
                <c:pt idx="15">
                  <c:v>0.1375</c:v>
                </c:pt>
                <c:pt idx="16">
                  <c:v>0.1412</c:v>
                </c:pt>
                <c:pt idx="17">
                  <c:v>0.1498</c:v>
                </c:pt>
                <c:pt idx="18">
                  <c:v>0.1571</c:v>
                </c:pt>
                <c:pt idx="19">
                  <c:v>0.1685</c:v>
                </c:pt>
                <c:pt idx="20">
                  <c:v>0.1728</c:v>
                </c:pt>
                <c:pt idx="21">
                  <c:v>0.1824</c:v>
                </c:pt>
                <c:pt idx="22">
                  <c:v>0.1894</c:v>
                </c:pt>
                <c:pt idx="23">
                  <c:v>0.1937</c:v>
                </c:pt>
                <c:pt idx="24">
                  <c:v>0.2482</c:v>
                </c:pt>
                <c:pt idx="25">
                  <c:v>0.2911</c:v>
                </c:pt>
                <c:pt idx="26">
                  <c:v>0.3345</c:v>
                </c:pt>
                <c:pt idx="27">
                  <c:v>0.3779</c:v>
                </c:pt>
                <c:pt idx="28">
                  <c:v>0.4748</c:v>
                </c:pt>
                <c:pt idx="29">
                  <c:v>0.6078</c:v>
                </c:pt>
                <c:pt idx="30">
                  <c:v>0.6478</c:v>
                </c:pt>
              </c:numCache>
            </c:numRef>
          </c:xVal>
          <c:yVal>
            <c:numRef>
              <c:f>Sheet3!$D$153:$D$183</c:f>
              <c:numCache>
                <c:formatCode>General</c:formatCode>
                <c:ptCount val="31"/>
                <c:pt idx="0">
                  <c:v>0.0312</c:v>
                </c:pt>
                <c:pt idx="1">
                  <c:v>0.0312</c:v>
                </c:pt>
                <c:pt idx="2">
                  <c:v>0.0312</c:v>
                </c:pt>
                <c:pt idx="3">
                  <c:v>0.0412</c:v>
                </c:pt>
                <c:pt idx="4">
                  <c:v>0.0412</c:v>
                </c:pt>
                <c:pt idx="5">
                  <c:v>0.0412</c:v>
                </c:pt>
                <c:pt idx="6">
                  <c:v>0.0512</c:v>
                </c:pt>
                <c:pt idx="7">
                  <c:v>0.0512</c:v>
                </c:pt>
                <c:pt idx="8">
                  <c:v>0.0512</c:v>
                </c:pt>
                <c:pt idx="9">
                  <c:v>0.0612</c:v>
                </c:pt>
                <c:pt idx="10">
                  <c:v>0.0612</c:v>
                </c:pt>
                <c:pt idx="11">
                  <c:v>0.0712</c:v>
                </c:pt>
                <c:pt idx="12">
                  <c:v>0.0712</c:v>
                </c:pt>
                <c:pt idx="13">
                  <c:v>0.0811</c:v>
                </c:pt>
                <c:pt idx="14">
                  <c:v>0.0811</c:v>
                </c:pt>
                <c:pt idx="15">
                  <c:v>0.0911</c:v>
                </c:pt>
                <c:pt idx="16">
                  <c:v>0.1011</c:v>
                </c:pt>
                <c:pt idx="17">
                  <c:v>0.1011</c:v>
                </c:pt>
                <c:pt idx="18">
                  <c:v>0.1112</c:v>
                </c:pt>
                <c:pt idx="19">
                  <c:v>0.1212</c:v>
                </c:pt>
                <c:pt idx="20">
                  <c:v>0.1312</c:v>
                </c:pt>
                <c:pt idx="21">
                  <c:v>0.1412</c:v>
                </c:pt>
                <c:pt idx="22">
                  <c:v>0.1412</c:v>
                </c:pt>
                <c:pt idx="23">
                  <c:v>0.1512</c:v>
                </c:pt>
                <c:pt idx="24">
                  <c:v>0.2012</c:v>
                </c:pt>
                <c:pt idx="25">
                  <c:v>0.2412</c:v>
                </c:pt>
                <c:pt idx="26">
                  <c:v>0.2912</c:v>
                </c:pt>
                <c:pt idx="27">
                  <c:v>0.3312</c:v>
                </c:pt>
                <c:pt idx="28">
                  <c:v>0.4312</c:v>
                </c:pt>
                <c:pt idx="29">
                  <c:v>0.5612</c:v>
                </c:pt>
                <c:pt idx="30">
                  <c:v>0.6011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81634"/>
        <c:axId val="287030752"/>
      </c:scatterChart>
      <c:valAx>
        <c:axId val="9971816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030752"/>
        <c:crosses val="autoZero"/>
        <c:crossBetween val="midCat"/>
      </c:valAx>
      <c:valAx>
        <c:axId val="2870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18163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Sheet3!$G$184:$G$187</c:f>
              <c:numCache>
                <c:formatCode>General</c:formatCode>
                <c:ptCount val="4"/>
                <c:pt idx="0">
                  <c:v>2.2485</c:v>
                </c:pt>
                <c:pt idx="1">
                  <c:v>4.4699</c:v>
                </c:pt>
                <c:pt idx="2">
                  <c:v>6.6854</c:v>
                </c:pt>
                <c:pt idx="3">
                  <c:v>8.9122</c:v>
                </c:pt>
              </c:numCache>
            </c:numRef>
          </c:xVal>
          <c:yVal>
            <c:numRef>
              <c:f>Sheet3!$D$184:$D$187</c:f>
              <c:numCache>
                <c:formatCode>General</c:formatCode>
                <c:ptCount val="4"/>
                <c:pt idx="0">
                  <c:v>2.1812</c:v>
                </c:pt>
                <c:pt idx="1">
                  <c:v>4.3712</c:v>
                </c:pt>
                <c:pt idx="2">
                  <c:v>6.5612</c:v>
                </c:pt>
                <c:pt idx="3">
                  <c:v>8.7512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958201"/>
        <c:axId val="643004280"/>
      </c:scatterChart>
      <c:valAx>
        <c:axId val="2439582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004280"/>
        <c:crosses val="autoZero"/>
        <c:crossBetween val="midCat"/>
      </c:valAx>
      <c:valAx>
        <c:axId val="64300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395820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Sheet3!$E$2:$E$36</c:f>
              <c:numCache>
                <c:formatCode>General</c:formatCode>
                <c:ptCount val="35"/>
                <c:pt idx="0">
                  <c:v>1.8087</c:v>
                </c:pt>
                <c:pt idx="1">
                  <c:v>3.8081</c:v>
                </c:pt>
                <c:pt idx="2">
                  <c:v>4.7304</c:v>
                </c:pt>
                <c:pt idx="3">
                  <c:v>7.0909</c:v>
                </c:pt>
                <c:pt idx="4">
                  <c:v>8.7972</c:v>
                </c:pt>
                <c:pt idx="5">
                  <c:v>10.903</c:v>
                </c:pt>
                <c:pt idx="6">
                  <c:v>11.7473</c:v>
                </c:pt>
                <c:pt idx="7">
                  <c:v>13.3984</c:v>
                </c:pt>
                <c:pt idx="8">
                  <c:v>14.7005</c:v>
                </c:pt>
                <c:pt idx="9">
                  <c:v>15.7989</c:v>
                </c:pt>
                <c:pt idx="10">
                  <c:v>16.9609</c:v>
                </c:pt>
                <c:pt idx="11">
                  <c:v>18.7815</c:v>
                </c:pt>
                <c:pt idx="12">
                  <c:v>20.6891</c:v>
                </c:pt>
                <c:pt idx="13">
                  <c:v>21.7376</c:v>
                </c:pt>
                <c:pt idx="14">
                  <c:v>23.356</c:v>
                </c:pt>
                <c:pt idx="15">
                  <c:v>25.8799</c:v>
                </c:pt>
                <c:pt idx="16">
                  <c:v>26.8215</c:v>
                </c:pt>
                <c:pt idx="17">
                  <c:v>28.6855</c:v>
                </c:pt>
                <c:pt idx="18">
                  <c:v>30.6321</c:v>
                </c:pt>
                <c:pt idx="19">
                  <c:v>33.473</c:v>
                </c:pt>
                <c:pt idx="20">
                  <c:v>34.3047</c:v>
                </c:pt>
                <c:pt idx="21">
                  <c:v>36.6572</c:v>
                </c:pt>
                <c:pt idx="22">
                  <c:v>38.3645</c:v>
                </c:pt>
                <c:pt idx="23">
                  <c:v>39.4126</c:v>
                </c:pt>
                <c:pt idx="24">
                  <c:v>52.5568</c:v>
                </c:pt>
                <c:pt idx="25">
                  <c:v>62.4121</c:v>
                </c:pt>
                <c:pt idx="26">
                  <c:v>72.2403</c:v>
                </c:pt>
                <c:pt idx="27">
                  <c:v>82.0851</c:v>
                </c:pt>
                <c:pt idx="28">
                  <c:v>103.772</c:v>
                </c:pt>
                <c:pt idx="29">
                  <c:v>133.2632</c:v>
                </c:pt>
                <c:pt idx="30">
                  <c:v>142.1519</c:v>
                </c:pt>
                <c:pt idx="31">
                  <c:v>494.9313</c:v>
                </c:pt>
                <c:pt idx="32">
                  <c:v>982.8787</c:v>
                </c:pt>
                <c:pt idx="33">
                  <c:v>1465.0702</c:v>
                </c:pt>
                <c:pt idx="34">
                  <c:v>1947.8016</c:v>
                </c:pt>
              </c:numCache>
            </c:numRef>
          </c:xVal>
          <c:yVal>
            <c:numRef>
              <c:f>Sheet3!$B$2:$B$36</c:f>
              <c:numCache>
                <c:formatCode>General</c:formatCode>
                <c:ptCount val="35"/>
                <c:pt idx="0">
                  <c:v>1.601</c:v>
                </c:pt>
                <c:pt idx="1">
                  <c:v>3.6031</c:v>
                </c:pt>
                <c:pt idx="2">
                  <c:v>4.5812</c:v>
                </c:pt>
                <c:pt idx="3">
                  <c:v>6.8592</c:v>
                </c:pt>
                <c:pt idx="4">
                  <c:v>8.6672</c:v>
                </c:pt>
                <c:pt idx="5">
                  <c:v>10.5431</c:v>
                </c:pt>
                <c:pt idx="6">
                  <c:v>11.5311</c:v>
                </c:pt>
                <c:pt idx="7">
                  <c:v>13.3362</c:v>
                </c:pt>
                <c:pt idx="8">
                  <c:v>14.3171</c:v>
                </c:pt>
                <c:pt idx="9">
                  <c:v>15.6252</c:v>
                </c:pt>
                <c:pt idx="10">
                  <c:v>16.6002</c:v>
                </c:pt>
                <c:pt idx="11">
                  <c:v>18.3812</c:v>
                </c:pt>
                <c:pt idx="12">
                  <c:v>20.2852</c:v>
                </c:pt>
                <c:pt idx="13">
                  <c:v>21.2572</c:v>
                </c:pt>
                <c:pt idx="14">
                  <c:v>23.0712</c:v>
                </c:pt>
                <c:pt idx="15">
                  <c:v>25.3601</c:v>
                </c:pt>
                <c:pt idx="16">
                  <c:v>26.3272</c:v>
                </c:pt>
                <c:pt idx="17">
                  <c:v>28.1112</c:v>
                </c:pt>
                <c:pt idx="18">
                  <c:v>30.0141</c:v>
                </c:pt>
                <c:pt idx="19">
                  <c:v>32.7992</c:v>
                </c:pt>
                <c:pt idx="20">
                  <c:v>33.7572</c:v>
                </c:pt>
                <c:pt idx="21">
                  <c:v>36.0512</c:v>
                </c:pt>
                <c:pt idx="22">
                  <c:v>37.8582</c:v>
                </c:pt>
                <c:pt idx="23">
                  <c:v>38.8312</c:v>
                </c:pt>
                <c:pt idx="24">
                  <c:v>51.6912</c:v>
                </c:pt>
                <c:pt idx="25">
                  <c:v>61.4412</c:v>
                </c:pt>
                <c:pt idx="26">
                  <c:v>71.1911</c:v>
                </c:pt>
                <c:pt idx="27">
                  <c:v>80.9112</c:v>
                </c:pt>
                <c:pt idx="28">
                  <c:v>102.2611</c:v>
                </c:pt>
                <c:pt idx="29">
                  <c:v>131.4012</c:v>
                </c:pt>
                <c:pt idx="30">
                  <c:v>140.1511</c:v>
                </c:pt>
                <c:pt idx="31">
                  <c:v>488.9012</c:v>
                </c:pt>
                <c:pt idx="32">
                  <c:v>972.2578</c:v>
                </c:pt>
                <c:pt idx="33">
                  <c:v>1453.3545</c:v>
                </c:pt>
                <c:pt idx="34">
                  <c:v>1935.9712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256703"/>
        <c:axId val="129509884"/>
      </c:scatterChart>
      <c:valAx>
        <c:axId val="59525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509884"/>
        <c:crosses val="autoZero"/>
        <c:crossBetween val="midCat"/>
      </c:valAx>
      <c:valAx>
        <c:axId val="1295098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25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Sheet3!$E$76:$E$110</c:f>
              <c:numCache>
                <c:formatCode>General</c:formatCode>
                <c:ptCount val="35"/>
                <c:pt idx="0">
                  <c:v>1.9515</c:v>
                </c:pt>
                <c:pt idx="1">
                  <c:v>3.5612</c:v>
                </c:pt>
                <c:pt idx="2">
                  <c:v>4.5249</c:v>
                </c:pt>
                <c:pt idx="3">
                  <c:v>7.0295</c:v>
                </c:pt>
                <c:pt idx="4">
                  <c:v>8.8225</c:v>
                </c:pt>
                <c:pt idx="5">
                  <c:v>10.653</c:v>
                </c:pt>
                <c:pt idx="6">
                  <c:v>11.6308</c:v>
                </c:pt>
                <c:pt idx="7">
                  <c:v>13.5125</c:v>
                </c:pt>
                <c:pt idx="8">
                  <c:v>14.8136</c:v>
                </c:pt>
                <c:pt idx="9">
                  <c:v>16.0785</c:v>
                </c:pt>
                <c:pt idx="10">
                  <c:v>17.049</c:v>
                </c:pt>
                <c:pt idx="11">
                  <c:v>18.8989</c:v>
                </c:pt>
                <c:pt idx="12">
                  <c:v>20.6947</c:v>
                </c:pt>
                <c:pt idx="13">
                  <c:v>21.7917</c:v>
                </c:pt>
                <c:pt idx="14">
                  <c:v>23.3999</c:v>
                </c:pt>
                <c:pt idx="15">
                  <c:v>25.7308</c:v>
                </c:pt>
                <c:pt idx="16">
                  <c:v>26.6493</c:v>
                </c:pt>
                <c:pt idx="17">
                  <c:v>28.6116</c:v>
                </c:pt>
                <c:pt idx="18">
                  <c:v>30.3419</c:v>
                </c:pt>
                <c:pt idx="19">
                  <c:v>33.2573</c:v>
                </c:pt>
                <c:pt idx="20">
                  <c:v>34.3237</c:v>
                </c:pt>
                <c:pt idx="21">
                  <c:v>36.6213</c:v>
                </c:pt>
                <c:pt idx="22">
                  <c:v>38.4687</c:v>
                </c:pt>
                <c:pt idx="23">
                  <c:v>39.5081</c:v>
                </c:pt>
                <c:pt idx="24">
                  <c:v>52.6152</c:v>
                </c:pt>
                <c:pt idx="25">
                  <c:v>62.3657</c:v>
                </c:pt>
                <c:pt idx="26">
                  <c:v>72.2142</c:v>
                </c:pt>
                <c:pt idx="27">
                  <c:v>82.0937</c:v>
                </c:pt>
                <c:pt idx="28">
                  <c:v>103.869</c:v>
                </c:pt>
                <c:pt idx="29">
                  <c:v>133.3742</c:v>
                </c:pt>
                <c:pt idx="30">
                  <c:v>142.2255</c:v>
                </c:pt>
                <c:pt idx="31">
                  <c:v>495.3584</c:v>
                </c:pt>
                <c:pt idx="32">
                  <c:v>982.7123</c:v>
                </c:pt>
                <c:pt idx="33">
                  <c:v>1464.4952</c:v>
                </c:pt>
                <c:pt idx="34">
                  <c:v>1946.6396</c:v>
                </c:pt>
              </c:numCache>
            </c:numRef>
          </c:xVal>
          <c:yVal>
            <c:numRef>
              <c:f>Sheet3!$B$76:$B$110</c:f>
              <c:numCache>
                <c:formatCode>General</c:formatCode>
                <c:ptCount val="35"/>
                <c:pt idx="0">
                  <c:v>1.7952</c:v>
                </c:pt>
                <c:pt idx="1">
                  <c:v>3.6331</c:v>
                </c:pt>
                <c:pt idx="2">
                  <c:v>4.5721</c:v>
                </c:pt>
                <c:pt idx="3">
                  <c:v>6.8772</c:v>
                </c:pt>
                <c:pt idx="4">
                  <c:v>8.6782</c:v>
                </c:pt>
                <c:pt idx="5">
                  <c:v>10.5431</c:v>
                </c:pt>
                <c:pt idx="6">
                  <c:v>11.5491</c:v>
                </c:pt>
                <c:pt idx="7">
                  <c:v>13.3242</c:v>
                </c:pt>
                <c:pt idx="8">
                  <c:v>14.3291</c:v>
                </c:pt>
                <c:pt idx="9">
                  <c:v>15.6072</c:v>
                </c:pt>
                <c:pt idx="10">
                  <c:v>16.5892</c:v>
                </c:pt>
                <c:pt idx="11">
                  <c:v>18.4052</c:v>
                </c:pt>
                <c:pt idx="12">
                  <c:v>20.2912</c:v>
                </c:pt>
                <c:pt idx="13">
                  <c:v>21.2461</c:v>
                </c:pt>
                <c:pt idx="14">
                  <c:v>23.0532</c:v>
                </c:pt>
                <c:pt idx="15">
                  <c:v>25.3352</c:v>
                </c:pt>
                <c:pt idx="16">
                  <c:v>26.3272</c:v>
                </c:pt>
                <c:pt idx="17">
                  <c:v>28.1352</c:v>
                </c:pt>
                <c:pt idx="18">
                  <c:v>30.0412</c:v>
                </c:pt>
                <c:pt idx="19">
                  <c:v>32.7652</c:v>
                </c:pt>
                <c:pt idx="20">
                  <c:v>33.7682</c:v>
                </c:pt>
                <c:pt idx="21">
                  <c:v>36.0331</c:v>
                </c:pt>
                <c:pt idx="22">
                  <c:v>37.8531</c:v>
                </c:pt>
                <c:pt idx="23">
                  <c:v>38.8312</c:v>
                </c:pt>
                <c:pt idx="24">
                  <c:v>51.7512</c:v>
                </c:pt>
                <c:pt idx="25">
                  <c:v>61.4212</c:v>
                </c:pt>
                <c:pt idx="26">
                  <c:v>71.2112</c:v>
                </c:pt>
                <c:pt idx="27">
                  <c:v>80.8712</c:v>
                </c:pt>
                <c:pt idx="28">
                  <c:v>102.3612</c:v>
                </c:pt>
                <c:pt idx="29">
                  <c:v>131.4211</c:v>
                </c:pt>
                <c:pt idx="30">
                  <c:v>140.2111</c:v>
                </c:pt>
                <c:pt idx="31">
                  <c:v>488.6845</c:v>
                </c:pt>
                <c:pt idx="32">
                  <c:v>971.7145</c:v>
                </c:pt>
                <c:pt idx="33">
                  <c:v>1452.4578</c:v>
                </c:pt>
                <c:pt idx="34">
                  <c:v>1934.4111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0904"/>
        <c:axId val="257934342"/>
      </c:scatterChart>
      <c:valAx>
        <c:axId val="4279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934342"/>
        <c:crosses val="autoZero"/>
        <c:crossBetween val="midCat"/>
      </c:valAx>
      <c:valAx>
        <c:axId val="2579343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90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Sheet3!$E$153:$E$187</c:f>
              <c:numCache>
                <c:formatCode>General</c:formatCode>
                <c:ptCount val="35"/>
                <c:pt idx="0">
                  <c:v>1.8765</c:v>
                </c:pt>
                <c:pt idx="1">
                  <c:v>3.5807</c:v>
                </c:pt>
                <c:pt idx="2">
                  <c:v>4.851</c:v>
                </c:pt>
                <c:pt idx="3">
                  <c:v>6.9595</c:v>
                </c:pt>
                <c:pt idx="4">
                  <c:v>8.8196</c:v>
                </c:pt>
                <c:pt idx="5">
                  <c:v>10.6457</c:v>
                </c:pt>
                <c:pt idx="6">
                  <c:v>11.672</c:v>
                </c:pt>
                <c:pt idx="7">
                  <c:v>13.7536</c:v>
                </c:pt>
                <c:pt idx="8">
                  <c:v>14.519</c:v>
                </c:pt>
                <c:pt idx="9">
                  <c:v>15.7679</c:v>
                </c:pt>
                <c:pt idx="10">
                  <c:v>16.7146</c:v>
                </c:pt>
                <c:pt idx="11">
                  <c:v>18.831</c:v>
                </c:pt>
                <c:pt idx="12">
                  <c:v>20.6792</c:v>
                </c:pt>
                <c:pt idx="13">
                  <c:v>21.621</c:v>
                </c:pt>
                <c:pt idx="14">
                  <c:v>23.4288</c:v>
                </c:pt>
                <c:pt idx="15">
                  <c:v>25.6733</c:v>
                </c:pt>
                <c:pt idx="16">
                  <c:v>26.7545</c:v>
                </c:pt>
                <c:pt idx="17">
                  <c:v>28.5609</c:v>
                </c:pt>
                <c:pt idx="18">
                  <c:v>30.5799</c:v>
                </c:pt>
                <c:pt idx="19">
                  <c:v>33.2424</c:v>
                </c:pt>
                <c:pt idx="20">
                  <c:v>34.3426</c:v>
                </c:pt>
                <c:pt idx="21">
                  <c:v>36.6472</c:v>
                </c:pt>
                <c:pt idx="22">
                  <c:v>38.3166</c:v>
                </c:pt>
                <c:pt idx="23">
                  <c:v>39.3534</c:v>
                </c:pt>
                <c:pt idx="24">
                  <c:v>52.6224</c:v>
                </c:pt>
                <c:pt idx="25">
                  <c:v>62.3899</c:v>
                </c:pt>
                <c:pt idx="26">
                  <c:v>72.2842</c:v>
                </c:pt>
                <c:pt idx="27">
                  <c:v>82.0383</c:v>
                </c:pt>
                <c:pt idx="28">
                  <c:v>103.83</c:v>
                </c:pt>
                <c:pt idx="29">
                  <c:v>133.2891</c:v>
                </c:pt>
                <c:pt idx="30">
                  <c:v>142.2193</c:v>
                </c:pt>
                <c:pt idx="31">
                  <c:v>494.8422</c:v>
                </c:pt>
                <c:pt idx="32">
                  <c:v>981.9181</c:v>
                </c:pt>
                <c:pt idx="33">
                  <c:v>1463.3057</c:v>
                </c:pt>
                <c:pt idx="34">
                  <c:v>1944.756</c:v>
                </c:pt>
              </c:numCache>
            </c:numRef>
          </c:xVal>
          <c:yVal>
            <c:numRef>
              <c:f>Sheet3!$B$153:$B$187</c:f>
              <c:numCache>
                <c:formatCode>General</c:formatCode>
                <c:ptCount val="35"/>
                <c:pt idx="0">
                  <c:v>1.8252</c:v>
                </c:pt>
                <c:pt idx="1">
                  <c:v>3.5912</c:v>
                </c:pt>
                <c:pt idx="2">
                  <c:v>4.6002</c:v>
                </c:pt>
                <c:pt idx="3">
                  <c:v>6.8892</c:v>
                </c:pt>
                <c:pt idx="4">
                  <c:v>8.6731</c:v>
                </c:pt>
                <c:pt idx="5">
                  <c:v>10.5611</c:v>
                </c:pt>
                <c:pt idx="6">
                  <c:v>11.5431</c:v>
                </c:pt>
                <c:pt idx="7">
                  <c:v>13.3302</c:v>
                </c:pt>
                <c:pt idx="8">
                  <c:v>14.2991</c:v>
                </c:pt>
                <c:pt idx="9">
                  <c:v>15.6312</c:v>
                </c:pt>
                <c:pt idx="10">
                  <c:v>16.5892</c:v>
                </c:pt>
                <c:pt idx="11">
                  <c:v>18.3992</c:v>
                </c:pt>
                <c:pt idx="12">
                  <c:v>20.2972</c:v>
                </c:pt>
                <c:pt idx="13">
                  <c:v>21.2692</c:v>
                </c:pt>
                <c:pt idx="14">
                  <c:v>23.0592</c:v>
                </c:pt>
                <c:pt idx="15">
                  <c:v>25.3341</c:v>
                </c:pt>
                <c:pt idx="16">
                  <c:v>26.3152</c:v>
                </c:pt>
                <c:pt idx="17">
                  <c:v>28.1412</c:v>
                </c:pt>
                <c:pt idx="18">
                  <c:v>30.0072</c:v>
                </c:pt>
                <c:pt idx="19">
                  <c:v>32.8132</c:v>
                </c:pt>
                <c:pt idx="20">
                  <c:v>33.7632</c:v>
                </c:pt>
                <c:pt idx="21">
                  <c:v>36.0392</c:v>
                </c:pt>
                <c:pt idx="22">
                  <c:v>37.8402</c:v>
                </c:pt>
                <c:pt idx="23">
                  <c:v>38.8252</c:v>
                </c:pt>
                <c:pt idx="24">
                  <c:v>51.7712</c:v>
                </c:pt>
                <c:pt idx="25">
                  <c:v>61.4212</c:v>
                </c:pt>
                <c:pt idx="26">
                  <c:v>71.2112</c:v>
                </c:pt>
                <c:pt idx="27">
                  <c:v>80.8912</c:v>
                </c:pt>
                <c:pt idx="28">
                  <c:v>102.3011</c:v>
                </c:pt>
                <c:pt idx="29">
                  <c:v>131.4012</c:v>
                </c:pt>
                <c:pt idx="30">
                  <c:v>140.1912</c:v>
                </c:pt>
                <c:pt idx="31">
                  <c:v>488.3545</c:v>
                </c:pt>
                <c:pt idx="32">
                  <c:v>970.9145</c:v>
                </c:pt>
                <c:pt idx="33">
                  <c:v>1451.2812</c:v>
                </c:pt>
                <c:pt idx="34">
                  <c:v>1933.4712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29291"/>
        <c:axId val="525801052"/>
      </c:scatterChart>
      <c:valAx>
        <c:axId val="4217292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801052"/>
        <c:crosses val="autoZero"/>
        <c:crossBetween val="midCat"/>
      </c:valAx>
      <c:valAx>
        <c:axId val="5258010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7292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第一组数据6530中与标准板各个负载功率点之间的误差曲线图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Sheet4!$M$2:$M$36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Sheet4!$J$2:$J$36</c:f>
              <c:numCache>
                <c:formatCode>0.00%</c:formatCode>
                <c:ptCount val="35"/>
                <c:pt idx="0">
                  <c:v>0.203886489821098</c:v>
                </c:pt>
                <c:pt idx="1">
                  <c:v>0.0428785523978685</c:v>
                </c:pt>
                <c:pt idx="2">
                  <c:v>0.0204059314990596</c:v>
                </c:pt>
                <c:pt idx="3">
                  <c:v>0.00639795265515029</c:v>
                </c:pt>
                <c:pt idx="4">
                  <c:v>0.0326988662549543</c:v>
                </c:pt>
                <c:pt idx="5">
                  <c:v>0.000378318563146055</c:v>
                </c:pt>
                <c:pt idx="6">
                  <c:v>0.0106218266427935</c:v>
                </c:pt>
                <c:pt idx="7">
                  <c:v>-0.0126468472788301</c:v>
                </c:pt>
                <c:pt idx="8">
                  <c:v>0.00994614831215821</c:v>
                </c:pt>
                <c:pt idx="9">
                  <c:v>0.00825272531859355</c:v>
                </c:pt>
                <c:pt idx="10">
                  <c:v>0.015513823871407</c:v>
                </c:pt>
                <c:pt idx="11">
                  <c:v>0.00624349071341791</c:v>
                </c:pt>
                <c:pt idx="12">
                  <c:v>0.00518111726776173</c:v>
                </c:pt>
                <c:pt idx="13">
                  <c:v>0.00423984322001959</c:v>
                </c:pt>
                <c:pt idx="14">
                  <c:v>0.0114396064983201</c:v>
                </c:pt>
                <c:pt idx="15">
                  <c:v>0.00403278262000779</c:v>
                </c:pt>
                <c:pt idx="16">
                  <c:v>0.00539366130845663</c:v>
                </c:pt>
                <c:pt idx="17">
                  <c:v>0.000103095715484278</c:v>
                </c:pt>
                <c:pt idx="18">
                  <c:v>0.0046236501870764</c:v>
                </c:pt>
                <c:pt idx="19">
                  <c:v>0.00243499567247312</c:v>
                </c:pt>
                <c:pt idx="20">
                  <c:v>0.00157248535604505</c:v>
                </c:pt>
                <c:pt idx="21">
                  <c:v>0.000258009388212469</c:v>
                </c:pt>
                <c:pt idx="22">
                  <c:v>0.00280829119575606</c:v>
                </c:pt>
                <c:pt idx="23">
                  <c:v>0.00782996610448871</c:v>
                </c:pt>
                <c:pt idx="24">
                  <c:v>0.0044501383542797</c:v>
                </c:pt>
                <c:pt idx="25">
                  <c:v>0.00369947201552052</c:v>
                </c:pt>
                <c:pt idx="26">
                  <c:v>0.00214493103772797</c:v>
                </c:pt>
                <c:pt idx="27">
                  <c:v>0.00251943351069092</c:v>
                </c:pt>
                <c:pt idx="28">
                  <c:v>0.00248091173995195</c:v>
                </c:pt>
                <c:pt idx="29">
                  <c:v>0.00117198320867713</c:v>
                </c:pt>
                <c:pt idx="30">
                  <c:v>0.00147756096900046</c:v>
                </c:pt>
                <c:pt idx="31">
                  <c:v>-0.000562777526062809</c:v>
                </c:pt>
                <c:pt idx="32">
                  <c:v>-0.00316238643374294</c:v>
                </c:pt>
                <c:pt idx="33">
                  <c:v>-0.005300079627549</c:v>
                </c:pt>
                <c:pt idx="34">
                  <c:v>-0.00685695870041827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4318237"/>
        <c:axId val="725856005"/>
      </c:lineChart>
      <c:catAx>
        <c:axId val="4043182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856005"/>
        <c:crosses val="autoZero"/>
        <c:auto val="1"/>
        <c:lblAlgn val="ctr"/>
        <c:lblOffset val="100"/>
        <c:noMultiLvlLbl val="0"/>
      </c:catAx>
      <c:valAx>
        <c:axId val="725856005"/>
        <c:scaling>
          <c:orientation val="minMax"/>
          <c:max val="0.15"/>
          <c:min val="-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3182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6530与标准板1-20W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Sheet4!$E$2:$E$13</c:f>
              <c:numCache>
                <c:formatCode>General</c:formatCode>
                <c:ptCount val="12"/>
                <c:pt idx="0">
                  <c:v>1.9515</c:v>
                </c:pt>
                <c:pt idx="1">
                  <c:v>3.7577</c:v>
                </c:pt>
                <c:pt idx="2">
                  <c:v>4.6655</c:v>
                </c:pt>
                <c:pt idx="3">
                  <c:v>6.9212</c:v>
                </c:pt>
                <c:pt idx="4">
                  <c:v>8.963</c:v>
                </c:pt>
                <c:pt idx="5">
                  <c:v>10.5771</c:v>
                </c:pt>
                <c:pt idx="6">
                  <c:v>11.6839</c:v>
                </c:pt>
                <c:pt idx="7">
                  <c:v>13.1784</c:v>
                </c:pt>
                <c:pt idx="8">
                  <c:v>14.4595</c:v>
                </c:pt>
                <c:pt idx="9">
                  <c:v>15.7602</c:v>
                </c:pt>
                <c:pt idx="10">
                  <c:v>16.8556</c:v>
                </c:pt>
                <c:pt idx="11">
                  <c:v>18.5503</c:v>
                </c:pt>
              </c:numCache>
            </c:numRef>
          </c:xVal>
          <c:yVal>
            <c:numRef>
              <c:f>Sheet4!$B$2:$B$13</c:f>
              <c:numCache>
                <c:formatCode>General</c:formatCode>
                <c:ptCount val="12"/>
                <c:pt idx="0">
                  <c:v>1.621</c:v>
                </c:pt>
                <c:pt idx="1">
                  <c:v>3.6032</c:v>
                </c:pt>
                <c:pt idx="2">
                  <c:v>4.5722</c:v>
                </c:pt>
                <c:pt idx="3">
                  <c:v>6.8772</c:v>
                </c:pt>
                <c:pt idx="4">
                  <c:v>8.6792</c:v>
                </c:pt>
                <c:pt idx="5">
                  <c:v>10.5731</c:v>
                </c:pt>
                <c:pt idx="6">
                  <c:v>11.5611</c:v>
                </c:pt>
                <c:pt idx="7">
                  <c:v>13.3472</c:v>
                </c:pt>
                <c:pt idx="8">
                  <c:v>14.3171</c:v>
                </c:pt>
                <c:pt idx="9">
                  <c:v>15.6312</c:v>
                </c:pt>
                <c:pt idx="10">
                  <c:v>16.5981</c:v>
                </c:pt>
                <c:pt idx="11">
                  <c:v>18.4352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668869"/>
        <c:axId val="836564423"/>
      </c:scatterChart>
      <c:valAx>
        <c:axId val="7206688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564423"/>
        <c:crosses val="autoZero"/>
        <c:crossBetween val="midCat"/>
      </c:valAx>
      <c:valAx>
        <c:axId val="836564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66886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6530与标准板20-140w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Sheet4!$E$14:$E$32</c:f>
              <c:numCache>
                <c:formatCode>General</c:formatCode>
                <c:ptCount val="19"/>
                <c:pt idx="0">
                  <c:v>20.3903</c:v>
                </c:pt>
                <c:pt idx="1">
                  <c:v>21.3172</c:v>
                </c:pt>
                <c:pt idx="2">
                  <c:v>23.3594</c:v>
                </c:pt>
                <c:pt idx="3">
                  <c:v>25.4694</c:v>
                </c:pt>
                <c:pt idx="4">
                  <c:v>26.4692</c:v>
                </c:pt>
                <c:pt idx="5">
                  <c:v>28.1321</c:v>
                </c:pt>
                <c:pt idx="6">
                  <c:v>30.1801</c:v>
                </c:pt>
                <c:pt idx="7">
                  <c:v>32.8931</c:v>
                </c:pt>
                <c:pt idx="8">
                  <c:v>33.8213</c:v>
                </c:pt>
                <c:pt idx="9">
                  <c:v>36.0545</c:v>
                </c:pt>
                <c:pt idx="10">
                  <c:v>37.9585</c:v>
                </c:pt>
                <c:pt idx="11">
                  <c:v>39.1292</c:v>
                </c:pt>
                <c:pt idx="12">
                  <c:v>51.9815</c:v>
                </c:pt>
                <c:pt idx="13">
                  <c:v>61.6685</c:v>
                </c:pt>
                <c:pt idx="14">
                  <c:v>71.3438</c:v>
                </c:pt>
                <c:pt idx="15">
                  <c:v>81.095</c:v>
                </c:pt>
                <c:pt idx="16">
                  <c:v>102.5549</c:v>
                </c:pt>
                <c:pt idx="17">
                  <c:v>131.5552</c:v>
                </c:pt>
                <c:pt idx="18">
                  <c:v>140.4383</c:v>
                </c:pt>
              </c:numCache>
            </c:numRef>
          </c:xVal>
          <c:yVal>
            <c:numRef>
              <c:f>Sheet4!$B$14:$B$32</c:f>
              <c:numCache>
                <c:formatCode>General</c:formatCode>
                <c:ptCount val="19"/>
                <c:pt idx="0">
                  <c:v>20.2852</c:v>
                </c:pt>
                <c:pt idx="1">
                  <c:v>21.2272</c:v>
                </c:pt>
                <c:pt idx="2">
                  <c:v>23.0952</c:v>
                </c:pt>
                <c:pt idx="3">
                  <c:v>25.3671</c:v>
                </c:pt>
                <c:pt idx="4">
                  <c:v>26.3272</c:v>
                </c:pt>
                <c:pt idx="5">
                  <c:v>28.1292</c:v>
                </c:pt>
                <c:pt idx="6">
                  <c:v>30.0412</c:v>
                </c:pt>
                <c:pt idx="7">
                  <c:v>32.8132</c:v>
                </c:pt>
                <c:pt idx="8">
                  <c:v>33.7682</c:v>
                </c:pt>
                <c:pt idx="9">
                  <c:v>36.0452</c:v>
                </c:pt>
                <c:pt idx="10">
                  <c:v>37.8522</c:v>
                </c:pt>
                <c:pt idx="11">
                  <c:v>38.8252</c:v>
                </c:pt>
                <c:pt idx="12">
                  <c:v>51.7512</c:v>
                </c:pt>
                <c:pt idx="13">
                  <c:v>61.4412</c:v>
                </c:pt>
                <c:pt idx="14">
                  <c:v>71.1911</c:v>
                </c:pt>
                <c:pt idx="15">
                  <c:v>80.8912</c:v>
                </c:pt>
                <c:pt idx="16">
                  <c:v>102.3011</c:v>
                </c:pt>
                <c:pt idx="17">
                  <c:v>131.4012</c:v>
                </c:pt>
                <c:pt idx="18">
                  <c:v>140.2311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97481"/>
        <c:axId val="91493620"/>
      </c:scatterChart>
      <c:valAx>
        <c:axId val="2709974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93620"/>
        <c:crosses val="autoZero"/>
        <c:crossBetween val="midCat"/>
      </c:valAx>
      <c:valAx>
        <c:axId val="914936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99748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6530与标准板500-2000w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Sheet4!$E$33:$E$36</c:f>
              <c:numCache>
                <c:formatCode>General</c:formatCode>
                <c:ptCount val="4"/>
                <c:pt idx="0">
                  <c:v>488.3728</c:v>
                </c:pt>
                <c:pt idx="1">
                  <c:v>968.6615</c:v>
                </c:pt>
                <c:pt idx="2">
                  <c:v>1444.5641</c:v>
                </c:pt>
                <c:pt idx="3">
                  <c:v>1921.7296</c:v>
                </c:pt>
              </c:numCache>
            </c:numRef>
          </c:xVal>
          <c:yVal>
            <c:numRef>
              <c:f>Sheet4!$B$33:$B$36</c:f>
              <c:numCache>
                <c:formatCode>General</c:formatCode>
                <c:ptCount val="4"/>
                <c:pt idx="0">
                  <c:v>488.6478</c:v>
                </c:pt>
                <c:pt idx="1">
                  <c:v>971.7345</c:v>
                </c:pt>
                <c:pt idx="2">
                  <c:v>1452.2612</c:v>
                </c:pt>
                <c:pt idx="3">
                  <c:v>1934.9978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48622"/>
        <c:axId val="649416109"/>
      </c:scatterChart>
      <c:valAx>
        <c:axId val="9769486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416109"/>
        <c:crosses val="autoZero"/>
        <c:crossBetween val="midCat"/>
      </c:valAx>
      <c:valAx>
        <c:axId val="649416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9486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第一组数据6530中与标准板各个负载电流点之间的误差曲图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Sheet4!$M$2:$M$36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Sheet4!$L$2:$L$36</c:f>
              <c:numCache>
                <c:formatCode>0.00_ </c:formatCode>
                <c:ptCount val="35"/>
                <c:pt idx="0">
                  <c:v>0.0468</c:v>
                </c:pt>
                <c:pt idx="1">
                  <c:v>0.0443</c:v>
                </c:pt>
                <c:pt idx="2">
                  <c:v>0.0441</c:v>
                </c:pt>
                <c:pt idx="3">
                  <c:v>0.0355</c:v>
                </c:pt>
                <c:pt idx="4">
                  <c:v>0.0413</c:v>
                </c:pt>
                <c:pt idx="5">
                  <c:v>0.046</c:v>
                </c:pt>
                <c:pt idx="6">
                  <c:v>0.0393</c:v>
                </c:pt>
                <c:pt idx="7">
                  <c:v>0.043</c:v>
                </c:pt>
                <c:pt idx="8">
                  <c:v>0.0477</c:v>
                </c:pt>
                <c:pt idx="9">
                  <c:v>0.0402</c:v>
                </c:pt>
                <c:pt idx="10">
                  <c:v>0.0445</c:v>
                </c:pt>
                <c:pt idx="11">
                  <c:v>0.0398</c:v>
                </c:pt>
                <c:pt idx="12">
                  <c:v>0.0471</c:v>
                </c:pt>
                <c:pt idx="13">
                  <c:v>0.0408</c:v>
                </c:pt>
                <c:pt idx="14">
                  <c:v>0.0458</c:v>
                </c:pt>
                <c:pt idx="15">
                  <c:v>0.0444</c:v>
                </c:pt>
                <c:pt idx="16">
                  <c:v>0.0374</c:v>
                </c:pt>
                <c:pt idx="17">
                  <c:v>0.0464</c:v>
                </c:pt>
                <c:pt idx="18">
                  <c:v>0.0433</c:v>
                </c:pt>
                <c:pt idx="19">
                  <c:v>0.0439</c:v>
                </c:pt>
                <c:pt idx="20">
                  <c:v>0.038</c:v>
                </c:pt>
                <c:pt idx="21">
                  <c:v>0.039</c:v>
                </c:pt>
                <c:pt idx="22">
                  <c:v>0.0454</c:v>
                </c:pt>
                <c:pt idx="23">
                  <c:v>0.0393</c:v>
                </c:pt>
                <c:pt idx="24">
                  <c:v>0.0431</c:v>
                </c:pt>
                <c:pt idx="25">
                  <c:v>0.0456</c:v>
                </c:pt>
                <c:pt idx="26">
                  <c:v>0.038</c:v>
                </c:pt>
                <c:pt idx="27">
                  <c:v>0.0413</c:v>
                </c:pt>
                <c:pt idx="28">
                  <c:v>0.0361</c:v>
                </c:pt>
                <c:pt idx="29">
                  <c:v>0.0368999999999999</c:v>
                </c:pt>
                <c:pt idx="30">
                  <c:v>0.037</c:v>
                </c:pt>
                <c:pt idx="31">
                  <c:v>0.0316000000000001</c:v>
                </c:pt>
                <c:pt idx="32">
                  <c:v>0.0194999999999999</c:v>
                </c:pt>
                <c:pt idx="33">
                  <c:v>0.0186999999999999</c:v>
                </c:pt>
                <c:pt idx="34">
                  <c:v>0.0104999999999986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4778060"/>
        <c:axId val="435731542"/>
      </c:lineChart>
      <c:catAx>
        <c:axId val="5547780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731542"/>
        <c:crosses val="autoZero"/>
        <c:auto val="1"/>
        <c:lblAlgn val="ctr"/>
        <c:lblOffset val="100"/>
        <c:noMultiLvlLbl val="0"/>
      </c:catAx>
      <c:valAx>
        <c:axId val="4357315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7780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第二组数据6530中与标准板各个负载功率点之间的误差曲线图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Sheet1!$O$2:$O$35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Sheet1!$L$74:$L$106</c:f>
              <c:numCache>
                <c:formatCode>0.00%</c:formatCode>
                <c:ptCount val="33"/>
                <c:pt idx="0">
                  <c:v>0.125216960079345</c:v>
                </c:pt>
                <c:pt idx="1">
                  <c:v>0.0493664202745513</c:v>
                </c:pt>
                <c:pt idx="2">
                  <c:v>0.0236097021119617</c:v>
                </c:pt>
                <c:pt idx="3">
                  <c:v>-0.0497727669987764</c:v>
                </c:pt>
                <c:pt idx="4">
                  <c:v>-0.125207679527414</c:v>
                </c:pt>
                <c:pt idx="5">
                  <c:v>-0.0156109048437486</c:v>
                </c:pt>
                <c:pt idx="6">
                  <c:v>-0.0659694218244573</c:v>
                </c:pt>
                <c:pt idx="7">
                  <c:v>-0.0203371527986082</c:v>
                </c:pt>
                <c:pt idx="8">
                  <c:v>-0.0394192321673237</c:v>
                </c:pt>
                <c:pt idx="9">
                  <c:v>-0.0406266799784963</c:v>
                </c:pt>
                <c:pt idx="10">
                  <c:v>-0.0355403972232933</c:v>
                </c:pt>
                <c:pt idx="11">
                  <c:v>-0.024457231117299</c:v>
                </c:pt>
                <c:pt idx="12">
                  <c:v>-0.0245035265376886</c:v>
                </c:pt>
                <c:pt idx="13">
                  <c:v>-0.0319675673644255</c:v>
                </c:pt>
                <c:pt idx="14">
                  <c:v>-0.0284770623114532</c:v>
                </c:pt>
                <c:pt idx="15">
                  <c:v>-0.0296701390257943</c:v>
                </c:pt>
                <c:pt idx="16">
                  <c:v>-0.0312134158393262</c:v>
                </c:pt>
                <c:pt idx="17">
                  <c:v>-0.0321336121067304</c:v>
                </c:pt>
                <c:pt idx="18">
                  <c:v>-0.0276175953547837</c:v>
                </c:pt>
                <c:pt idx="19">
                  <c:v>-0.0290334570225625</c:v>
                </c:pt>
                <c:pt idx="20">
                  <c:v>-0.028093815923582</c:v>
                </c:pt>
                <c:pt idx="21">
                  <c:v>-0.0264435016412728</c:v>
                </c:pt>
                <c:pt idx="22">
                  <c:v>-0.0309712894271883</c:v>
                </c:pt>
                <c:pt idx="23">
                  <c:v>-0.0289379921067859</c:v>
                </c:pt>
                <c:pt idx="24">
                  <c:v>-0.0277245714157323</c:v>
                </c:pt>
                <c:pt idx="25">
                  <c:v>-0.027457261788232</c:v>
                </c:pt>
                <c:pt idx="26">
                  <c:v>-0.02836528639477</c:v>
                </c:pt>
                <c:pt idx="27">
                  <c:v>-0.0275716760854992</c:v>
                </c:pt>
                <c:pt idx="28">
                  <c:v>-0.0270506400705793</c:v>
                </c:pt>
                <c:pt idx="29">
                  <c:v>-0.0279207101512467</c:v>
                </c:pt>
                <c:pt idx="30">
                  <c:v>-0.0295307259653924</c:v>
                </c:pt>
                <c:pt idx="31">
                  <c:v>-0.0317212202560465</c:v>
                </c:pt>
                <c:pt idx="32">
                  <c:v>-0.033526906022362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153157"/>
        <c:axId val="233692787"/>
      </c:lineChart>
      <c:catAx>
        <c:axId val="7961531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692787"/>
        <c:crosses val="autoZero"/>
        <c:auto val="1"/>
        <c:lblAlgn val="ctr"/>
        <c:lblOffset val="100"/>
        <c:noMultiLvlLbl val="0"/>
      </c:catAx>
      <c:valAx>
        <c:axId val="2336927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1531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6530与标准板1-140w对应电流值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Sheet4!$G$2:$G$32</c:f>
              <c:numCache>
                <c:formatCode>General</c:formatCode>
                <c:ptCount val="31"/>
                <c:pt idx="0">
                  <c:v>0.0745</c:v>
                </c:pt>
                <c:pt idx="1">
                  <c:v>0.0755</c:v>
                </c:pt>
                <c:pt idx="2">
                  <c:v>0.0753</c:v>
                </c:pt>
                <c:pt idx="3">
                  <c:v>0.0767</c:v>
                </c:pt>
                <c:pt idx="4">
                  <c:v>0.0825</c:v>
                </c:pt>
                <c:pt idx="5">
                  <c:v>0.0872</c:v>
                </c:pt>
                <c:pt idx="6">
                  <c:v>0.0905</c:v>
                </c:pt>
                <c:pt idx="7">
                  <c:v>0.0942</c:v>
                </c:pt>
                <c:pt idx="8">
                  <c:v>0.0989</c:v>
                </c:pt>
                <c:pt idx="9">
                  <c:v>0.1014</c:v>
                </c:pt>
                <c:pt idx="10">
                  <c:v>0.1057</c:v>
                </c:pt>
                <c:pt idx="11">
                  <c:v>0.111</c:v>
                </c:pt>
                <c:pt idx="12">
                  <c:v>0.1183</c:v>
                </c:pt>
                <c:pt idx="13">
                  <c:v>0.1219</c:v>
                </c:pt>
                <c:pt idx="14">
                  <c:v>0.1269</c:v>
                </c:pt>
                <c:pt idx="15">
                  <c:v>0.1355</c:v>
                </c:pt>
                <c:pt idx="16">
                  <c:v>0.1385</c:v>
                </c:pt>
                <c:pt idx="17">
                  <c:v>0.1475</c:v>
                </c:pt>
                <c:pt idx="18">
                  <c:v>0.1545</c:v>
                </c:pt>
                <c:pt idx="19">
                  <c:v>0.1651</c:v>
                </c:pt>
                <c:pt idx="20">
                  <c:v>0.1692</c:v>
                </c:pt>
                <c:pt idx="21">
                  <c:v>0.1802</c:v>
                </c:pt>
                <c:pt idx="22">
                  <c:v>0.1866</c:v>
                </c:pt>
                <c:pt idx="23">
                  <c:v>0.1905</c:v>
                </c:pt>
                <c:pt idx="24">
                  <c:v>0.2443</c:v>
                </c:pt>
                <c:pt idx="25">
                  <c:v>0.2868</c:v>
                </c:pt>
                <c:pt idx="26">
                  <c:v>0.3292</c:v>
                </c:pt>
                <c:pt idx="27">
                  <c:v>0.3725</c:v>
                </c:pt>
                <c:pt idx="28">
                  <c:v>0.4673</c:v>
                </c:pt>
                <c:pt idx="29">
                  <c:v>0.5981</c:v>
                </c:pt>
                <c:pt idx="30">
                  <c:v>0.6381</c:v>
                </c:pt>
              </c:numCache>
            </c:numRef>
          </c:xVal>
          <c:yVal>
            <c:numRef>
              <c:f>Sheet4!$D$2:$D$32</c:f>
              <c:numCache>
                <c:formatCode>General</c:formatCode>
                <c:ptCount val="31"/>
                <c:pt idx="0">
                  <c:v>0.0277</c:v>
                </c:pt>
                <c:pt idx="1">
                  <c:v>0.0312</c:v>
                </c:pt>
                <c:pt idx="2">
                  <c:v>0.0312</c:v>
                </c:pt>
                <c:pt idx="3">
                  <c:v>0.0412</c:v>
                </c:pt>
                <c:pt idx="4">
                  <c:v>0.0412</c:v>
                </c:pt>
                <c:pt idx="5">
                  <c:v>0.0412</c:v>
                </c:pt>
                <c:pt idx="6">
                  <c:v>0.0512</c:v>
                </c:pt>
                <c:pt idx="7">
                  <c:v>0.0512</c:v>
                </c:pt>
                <c:pt idx="8">
                  <c:v>0.0512</c:v>
                </c:pt>
                <c:pt idx="9">
                  <c:v>0.0612</c:v>
                </c:pt>
                <c:pt idx="10">
                  <c:v>0.0612</c:v>
                </c:pt>
                <c:pt idx="11">
                  <c:v>0.0712</c:v>
                </c:pt>
                <c:pt idx="12">
                  <c:v>0.0712</c:v>
                </c:pt>
                <c:pt idx="13">
                  <c:v>0.0811</c:v>
                </c:pt>
                <c:pt idx="14">
                  <c:v>0.0811</c:v>
                </c:pt>
                <c:pt idx="15">
                  <c:v>0.0911</c:v>
                </c:pt>
                <c:pt idx="16">
                  <c:v>0.1011</c:v>
                </c:pt>
                <c:pt idx="17">
                  <c:v>0.1011</c:v>
                </c:pt>
                <c:pt idx="18">
                  <c:v>0.1112</c:v>
                </c:pt>
                <c:pt idx="19">
                  <c:v>0.1212</c:v>
                </c:pt>
                <c:pt idx="20">
                  <c:v>0.1312</c:v>
                </c:pt>
                <c:pt idx="21">
                  <c:v>0.1412</c:v>
                </c:pt>
                <c:pt idx="22">
                  <c:v>0.1412</c:v>
                </c:pt>
                <c:pt idx="23">
                  <c:v>0.1512</c:v>
                </c:pt>
                <c:pt idx="24">
                  <c:v>0.2012</c:v>
                </c:pt>
                <c:pt idx="25">
                  <c:v>0.2412</c:v>
                </c:pt>
                <c:pt idx="26">
                  <c:v>0.2912</c:v>
                </c:pt>
                <c:pt idx="27">
                  <c:v>0.3312</c:v>
                </c:pt>
                <c:pt idx="28">
                  <c:v>0.4312</c:v>
                </c:pt>
                <c:pt idx="29">
                  <c:v>0.5612</c:v>
                </c:pt>
                <c:pt idx="30">
                  <c:v>0.6011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2539"/>
        <c:axId val="865681618"/>
      </c:scatterChart>
      <c:valAx>
        <c:axId val="622925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5681618"/>
        <c:crosses val="autoZero"/>
        <c:crossBetween val="midCat"/>
      </c:valAx>
      <c:valAx>
        <c:axId val="8656816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925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6530与标准板500-2000w对应电流值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Sheet4!$G$33:$G$36</c:f>
              <c:numCache>
                <c:formatCode>General</c:formatCode>
                <c:ptCount val="4"/>
                <c:pt idx="0">
                  <c:v>2.2128</c:v>
                </c:pt>
                <c:pt idx="1">
                  <c:v>4.4007</c:v>
                </c:pt>
                <c:pt idx="2">
                  <c:v>6.5799</c:v>
                </c:pt>
                <c:pt idx="3">
                  <c:v>8.7717</c:v>
                </c:pt>
              </c:numCache>
            </c:numRef>
          </c:xVal>
          <c:yVal>
            <c:numRef>
              <c:f>Sheet4!$D$33:$D$36</c:f>
              <c:numCache>
                <c:formatCode>General</c:formatCode>
                <c:ptCount val="4"/>
                <c:pt idx="0">
                  <c:v>2.1812</c:v>
                </c:pt>
                <c:pt idx="1">
                  <c:v>4.3812</c:v>
                </c:pt>
                <c:pt idx="2">
                  <c:v>6.5612</c:v>
                </c:pt>
                <c:pt idx="3">
                  <c:v>8.7612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65122"/>
        <c:axId val="264150967"/>
      </c:scatterChart>
      <c:valAx>
        <c:axId val="5739651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150967"/>
        <c:crosses val="autoZero"/>
        <c:crossBetween val="midCat"/>
      </c:valAx>
      <c:valAx>
        <c:axId val="264150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9651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第二组数据6530中与标准板各个负载功率点之间的误差曲线图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Sheet4!$M$2:$M$36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Sheet4!$J$78:$J$112</c:f>
              <c:numCache>
                <c:formatCode>0.00%</c:formatCode>
                <c:ptCount val="35"/>
                <c:pt idx="0">
                  <c:v>0.060976972948804</c:v>
                </c:pt>
                <c:pt idx="1">
                  <c:v>0.0838421403197157</c:v>
                </c:pt>
                <c:pt idx="2">
                  <c:v>0.0607371479757926</c:v>
                </c:pt>
                <c:pt idx="3">
                  <c:v>-0.0300501077900134</c:v>
                </c:pt>
                <c:pt idx="4">
                  <c:v>0.0289421388298363</c:v>
                </c:pt>
                <c:pt idx="5">
                  <c:v>-0.0100972821561057</c:v>
                </c:pt>
                <c:pt idx="6">
                  <c:v>0.0223222415901345</c:v>
                </c:pt>
                <c:pt idx="7">
                  <c:v>-0.00360702206957577</c:v>
                </c:pt>
                <c:pt idx="8">
                  <c:v>0.0156503723612744</c:v>
                </c:pt>
                <c:pt idx="9">
                  <c:v>0.000806699446834718</c:v>
                </c:pt>
                <c:pt idx="10">
                  <c:v>0.0170249168634632</c:v>
                </c:pt>
                <c:pt idx="11">
                  <c:v>0.0126296674858099</c:v>
                </c:pt>
                <c:pt idx="12">
                  <c:v>0.00973123262279898</c:v>
                </c:pt>
                <c:pt idx="13">
                  <c:v>0.000325039334470098</c:v>
                </c:pt>
                <c:pt idx="14">
                  <c:v>0.0073116153205661</c:v>
                </c:pt>
                <c:pt idx="15">
                  <c:v>0.00367795045027267</c:v>
                </c:pt>
                <c:pt idx="16">
                  <c:v>-0.000664711780971841</c:v>
                </c:pt>
                <c:pt idx="17">
                  <c:v>0.0024346725809662</c:v>
                </c:pt>
                <c:pt idx="18">
                  <c:v>0.00214196247734781</c:v>
                </c:pt>
                <c:pt idx="19">
                  <c:v>0.00342123237546962</c:v>
                </c:pt>
                <c:pt idx="20">
                  <c:v>0.000503521689937356</c:v>
                </c:pt>
                <c:pt idx="21">
                  <c:v>0.00319876155493652</c:v>
                </c:pt>
                <c:pt idx="22">
                  <c:v>0.00121767289766536</c:v>
                </c:pt>
                <c:pt idx="23">
                  <c:v>0.00240822970647927</c:v>
                </c:pt>
                <c:pt idx="24">
                  <c:v>0.00358639026727884</c:v>
                </c:pt>
                <c:pt idx="25">
                  <c:v>0.00423356524116035</c:v>
                </c:pt>
                <c:pt idx="26">
                  <c:v>0.00132319910775365</c:v>
                </c:pt>
                <c:pt idx="27">
                  <c:v>0.000543671661855958</c:v>
                </c:pt>
                <c:pt idx="28">
                  <c:v>0.00254789654268527</c:v>
                </c:pt>
                <c:pt idx="29">
                  <c:v>0.00271154296916622</c:v>
                </c:pt>
                <c:pt idx="30">
                  <c:v>0.00270202409281028</c:v>
                </c:pt>
                <c:pt idx="31">
                  <c:v>0.000421519221604028</c:v>
                </c:pt>
                <c:pt idx="32">
                  <c:v>-0.00232735969442906</c:v>
                </c:pt>
                <c:pt idx="33">
                  <c:v>-0.00529265793872846</c:v>
                </c:pt>
                <c:pt idx="34">
                  <c:v>-0.00723530082887015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5983652"/>
        <c:axId val="494131244"/>
      </c:lineChart>
      <c:catAx>
        <c:axId val="6459836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131244"/>
        <c:crosses val="autoZero"/>
        <c:auto val="1"/>
        <c:lblAlgn val="ctr"/>
        <c:lblOffset val="100"/>
        <c:noMultiLvlLbl val="0"/>
      </c:catAx>
      <c:valAx>
        <c:axId val="494131244"/>
        <c:scaling>
          <c:orientation val="minMax"/>
          <c:max val="0.15"/>
          <c:min val="-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9836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6530与标准板1-20W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Sheet4!$E$78:$E$89</c:f>
              <c:numCache>
                <c:formatCode>General</c:formatCode>
                <c:ptCount val="12"/>
                <c:pt idx="0">
                  <c:v>1.8983</c:v>
                </c:pt>
                <c:pt idx="1">
                  <c:v>3.9053</c:v>
                </c:pt>
                <c:pt idx="2">
                  <c:v>4.8551</c:v>
                </c:pt>
                <c:pt idx="3">
                  <c:v>6.6589</c:v>
                </c:pt>
                <c:pt idx="4">
                  <c:v>8.9057</c:v>
                </c:pt>
                <c:pt idx="5">
                  <c:v>10.4605</c:v>
                </c:pt>
                <c:pt idx="6">
                  <c:v>11.7885</c:v>
                </c:pt>
                <c:pt idx="7">
                  <c:v>13.287</c:v>
                </c:pt>
                <c:pt idx="8">
                  <c:v>14.5108</c:v>
                </c:pt>
                <c:pt idx="9">
                  <c:v>15.6318</c:v>
                </c:pt>
                <c:pt idx="10">
                  <c:v>16.8818</c:v>
                </c:pt>
                <c:pt idx="11">
                  <c:v>18.6255</c:v>
                </c:pt>
              </c:numCache>
            </c:numRef>
          </c:xVal>
          <c:yVal>
            <c:numRef>
              <c:f>Sheet4!$B$78:$B$89</c:f>
              <c:numCache>
                <c:formatCode>General</c:formatCode>
                <c:ptCount val="12"/>
                <c:pt idx="0">
                  <c:v>1.7892</c:v>
                </c:pt>
                <c:pt idx="1">
                  <c:v>3.6032</c:v>
                </c:pt>
                <c:pt idx="2">
                  <c:v>4.5771</c:v>
                </c:pt>
                <c:pt idx="3">
                  <c:v>6.8652</c:v>
                </c:pt>
                <c:pt idx="4">
                  <c:v>8.6552</c:v>
                </c:pt>
                <c:pt idx="5">
                  <c:v>10.5672</c:v>
                </c:pt>
                <c:pt idx="6">
                  <c:v>11.5311</c:v>
                </c:pt>
                <c:pt idx="7">
                  <c:v>13.3351</c:v>
                </c:pt>
                <c:pt idx="8">
                  <c:v>14.2872</c:v>
                </c:pt>
                <c:pt idx="9">
                  <c:v>15.6192</c:v>
                </c:pt>
                <c:pt idx="10">
                  <c:v>16.5992</c:v>
                </c:pt>
                <c:pt idx="11">
                  <c:v>18.3932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632014"/>
        <c:axId val="81329115"/>
      </c:scatterChart>
      <c:valAx>
        <c:axId val="8226320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29115"/>
        <c:crosses val="autoZero"/>
        <c:crossBetween val="midCat"/>
      </c:valAx>
      <c:valAx>
        <c:axId val="813291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63201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6530与标准板20-140w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Sheet4!$E$90:$E$108</c:f>
              <c:numCache>
                <c:formatCode>General</c:formatCode>
                <c:ptCount val="19"/>
                <c:pt idx="0">
                  <c:v>20.4826</c:v>
                </c:pt>
                <c:pt idx="1">
                  <c:v>21.2351</c:v>
                </c:pt>
                <c:pt idx="2">
                  <c:v>23.2278</c:v>
                </c:pt>
                <c:pt idx="3">
                  <c:v>25.4334</c:v>
                </c:pt>
                <c:pt idx="4">
                  <c:v>26.3097</c:v>
                </c:pt>
                <c:pt idx="5">
                  <c:v>28.2037</c:v>
                </c:pt>
                <c:pt idx="6">
                  <c:v>30.0835</c:v>
                </c:pt>
                <c:pt idx="7">
                  <c:v>32.9074</c:v>
                </c:pt>
                <c:pt idx="8">
                  <c:v>33.7792</c:v>
                </c:pt>
                <c:pt idx="9">
                  <c:v>36.1605</c:v>
                </c:pt>
                <c:pt idx="10">
                  <c:v>37.9052</c:v>
                </c:pt>
                <c:pt idx="11">
                  <c:v>38.9187</c:v>
                </c:pt>
                <c:pt idx="12">
                  <c:v>51.9368</c:v>
                </c:pt>
                <c:pt idx="13">
                  <c:v>61.7214</c:v>
                </c:pt>
                <c:pt idx="14">
                  <c:v>71.2853</c:v>
                </c:pt>
                <c:pt idx="15">
                  <c:v>80.9752</c:v>
                </c:pt>
                <c:pt idx="16">
                  <c:v>102.5017</c:v>
                </c:pt>
                <c:pt idx="17">
                  <c:v>131.7575</c:v>
                </c:pt>
                <c:pt idx="18">
                  <c:v>140.57</c:v>
                </c:pt>
              </c:numCache>
            </c:numRef>
          </c:xVal>
          <c:yVal>
            <c:numRef>
              <c:f>Sheet4!$B$90:$B$108</c:f>
              <c:numCache>
                <c:formatCode>General</c:formatCode>
                <c:ptCount val="19"/>
                <c:pt idx="0">
                  <c:v>20.2852</c:v>
                </c:pt>
                <c:pt idx="1">
                  <c:v>21.2282</c:v>
                </c:pt>
                <c:pt idx="2">
                  <c:v>23.0592</c:v>
                </c:pt>
                <c:pt idx="3">
                  <c:v>25.3402</c:v>
                </c:pt>
                <c:pt idx="4">
                  <c:v>26.3272</c:v>
                </c:pt>
                <c:pt idx="5">
                  <c:v>28.1352</c:v>
                </c:pt>
                <c:pt idx="6">
                  <c:v>30.0192</c:v>
                </c:pt>
                <c:pt idx="7">
                  <c:v>32.7952</c:v>
                </c:pt>
                <c:pt idx="8">
                  <c:v>33.7622</c:v>
                </c:pt>
                <c:pt idx="9">
                  <c:v>36.0452</c:v>
                </c:pt>
                <c:pt idx="10">
                  <c:v>37.8591</c:v>
                </c:pt>
                <c:pt idx="11">
                  <c:v>38.8252</c:v>
                </c:pt>
                <c:pt idx="12">
                  <c:v>51.7512</c:v>
                </c:pt>
                <c:pt idx="13">
                  <c:v>61.4612</c:v>
                </c:pt>
                <c:pt idx="14">
                  <c:v>71.1911</c:v>
                </c:pt>
                <c:pt idx="15">
                  <c:v>80.9312</c:v>
                </c:pt>
                <c:pt idx="16">
                  <c:v>102.2412</c:v>
                </c:pt>
                <c:pt idx="17">
                  <c:v>131.4012</c:v>
                </c:pt>
                <c:pt idx="18">
                  <c:v>140.1912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667070"/>
        <c:axId val="543394261"/>
      </c:scatterChart>
      <c:valAx>
        <c:axId val="8596670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394261"/>
        <c:crosses val="autoZero"/>
        <c:crossBetween val="midCat"/>
      </c:valAx>
      <c:valAx>
        <c:axId val="543394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6670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6530与标准板500-2000w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Sheet4!$E$109:$E$112</c:f>
              <c:numCache>
                <c:formatCode>General</c:formatCode>
                <c:ptCount val="4"/>
                <c:pt idx="0">
                  <c:v>488.6771</c:v>
                </c:pt>
                <c:pt idx="1">
                  <c:v>969.1404</c:v>
                </c:pt>
                <c:pt idx="2">
                  <c:v>1443.2552</c:v>
                </c:pt>
                <c:pt idx="3">
                  <c:v>1919.558</c:v>
                </c:pt>
              </c:numCache>
            </c:numRef>
          </c:xVal>
          <c:yVal>
            <c:numRef>
              <c:f>Sheet4!$B$109:$B$112</c:f>
              <c:numCache>
                <c:formatCode>General</c:formatCode>
                <c:ptCount val="4"/>
                <c:pt idx="0">
                  <c:v>488.4712</c:v>
                </c:pt>
                <c:pt idx="1">
                  <c:v>971.4012</c:v>
                </c:pt>
                <c:pt idx="2">
                  <c:v>1450.9345</c:v>
                </c:pt>
                <c:pt idx="3">
                  <c:v>1933.5478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27831"/>
        <c:axId val="150405787"/>
      </c:scatterChart>
      <c:valAx>
        <c:axId val="650827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405787"/>
        <c:crosses val="autoZero"/>
        <c:crossBetween val="midCat"/>
      </c:valAx>
      <c:valAx>
        <c:axId val="1504057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827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第二组数据6530中与标准板各个负载电流点之间的误差曲图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0868973772989444"/>
          <c:y val="0.042345276872964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Sheet4!$M$2:$M$36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Sheet4!$L$2:$L$36</c:f>
              <c:numCache>
                <c:formatCode>0.00_ </c:formatCode>
                <c:ptCount val="35"/>
                <c:pt idx="0">
                  <c:v>0.0468</c:v>
                </c:pt>
                <c:pt idx="1">
                  <c:v>0.0443</c:v>
                </c:pt>
                <c:pt idx="2">
                  <c:v>0.0441</c:v>
                </c:pt>
                <c:pt idx="3">
                  <c:v>0.0355</c:v>
                </c:pt>
                <c:pt idx="4">
                  <c:v>0.0413</c:v>
                </c:pt>
                <c:pt idx="5">
                  <c:v>0.046</c:v>
                </c:pt>
                <c:pt idx="6">
                  <c:v>0.0393</c:v>
                </c:pt>
                <c:pt idx="7">
                  <c:v>0.043</c:v>
                </c:pt>
                <c:pt idx="8">
                  <c:v>0.0477</c:v>
                </c:pt>
                <c:pt idx="9">
                  <c:v>0.0402</c:v>
                </c:pt>
                <c:pt idx="10">
                  <c:v>0.0445</c:v>
                </c:pt>
                <c:pt idx="11">
                  <c:v>0.0398</c:v>
                </c:pt>
                <c:pt idx="12">
                  <c:v>0.0471</c:v>
                </c:pt>
                <c:pt idx="13">
                  <c:v>0.0408</c:v>
                </c:pt>
                <c:pt idx="14">
                  <c:v>0.0458</c:v>
                </c:pt>
                <c:pt idx="15">
                  <c:v>0.0444</c:v>
                </c:pt>
                <c:pt idx="16">
                  <c:v>0.0374</c:v>
                </c:pt>
                <c:pt idx="17">
                  <c:v>0.0464</c:v>
                </c:pt>
                <c:pt idx="18">
                  <c:v>0.0433</c:v>
                </c:pt>
                <c:pt idx="19">
                  <c:v>0.0439</c:v>
                </c:pt>
                <c:pt idx="20">
                  <c:v>0.038</c:v>
                </c:pt>
                <c:pt idx="21">
                  <c:v>0.039</c:v>
                </c:pt>
                <c:pt idx="22">
                  <c:v>0.0454</c:v>
                </c:pt>
                <c:pt idx="23">
                  <c:v>0.0393</c:v>
                </c:pt>
                <c:pt idx="24">
                  <c:v>0.0431</c:v>
                </c:pt>
                <c:pt idx="25">
                  <c:v>0.0456</c:v>
                </c:pt>
                <c:pt idx="26">
                  <c:v>0.038</c:v>
                </c:pt>
                <c:pt idx="27">
                  <c:v>0.0413</c:v>
                </c:pt>
                <c:pt idx="28">
                  <c:v>0.0361</c:v>
                </c:pt>
                <c:pt idx="29">
                  <c:v>0.0368999999999999</c:v>
                </c:pt>
                <c:pt idx="30">
                  <c:v>0.037</c:v>
                </c:pt>
                <c:pt idx="31">
                  <c:v>0.0316000000000001</c:v>
                </c:pt>
                <c:pt idx="32">
                  <c:v>0.0194999999999999</c:v>
                </c:pt>
                <c:pt idx="33">
                  <c:v>0.0186999999999999</c:v>
                </c:pt>
                <c:pt idx="34">
                  <c:v>0.0104999999999986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4593624"/>
        <c:axId val="729173159"/>
      </c:lineChart>
      <c:catAx>
        <c:axId val="404593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173159"/>
        <c:crosses val="autoZero"/>
        <c:auto val="1"/>
        <c:lblAlgn val="ctr"/>
        <c:lblOffset val="100"/>
        <c:noMultiLvlLbl val="0"/>
      </c:catAx>
      <c:valAx>
        <c:axId val="729173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59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6530与标准板1-140w对应电流值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Sheet4!$G$78:$G$108</c:f>
              <c:numCache>
                <c:formatCode>General</c:formatCode>
                <c:ptCount val="31"/>
                <c:pt idx="0">
                  <c:v>0.0746</c:v>
                </c:pt>
                <c:pt idx="1">
                  <c:v>0.0746</c:v>
                </c:pt>
                <c:pt idx="2">
                  <c:v>0.0766</c:v>
                </c:pt>
                <c:pt idx="3">
                  <c:v>0.0773</c:v>
                </c:pt>
                <c:pt idx="4">
                  <c:v>0.0833</c:v>
                </c:pt>
                <c:pt idx="5">
                  <c:v>0.0862</c:v>
                </c:pt>
                <c:pt idx="6">
                  <c:v>0.0917</c:v>
                </c:pt>
                <c:pt idx="7">
                  <c:v>0.0939</c:v>
                </c:pt>
                <c:pt idx="8">
                  <c:v>0.0976</c:v>
                </c:pt>
                <c:pt idx="9">
                  <c:v>0.0997</c:v>
                </c:pt>
                <c:pt idx="10">
                  <c:v>0.1052</c:v>
                </c:pt>
                <c:pt idx="11">
                  <c:v>0.1102</c:v>
                </c:pt>
                <c:pt idx="12">
                  <c:v>0.1196</c:v>
                </c:pt>
                <c:pt idx="13">
                  <c:v>0.1207</c:v>
                </c:pt>
                <c:pt idx="14">
                  <c:v>0.1263</c:v>
                </c:pt>
                <c:pt idx="15">
                  <c:v>0.1363</c:v>
                </c:pt>
                <c:pt idx="16">
                  <c:v>0.1392</c:v>
                </c:pt>
                <c:pt idx="17">
                  <c:v>0.1466</c:v>
                </c:pt>
                <c:pt idx="18">
                  <c:v>0.1547</c:v>
                </c:pt>
                <c:pt idx="19">
                  <c:v>0.1648</c:v>
                </c:pt>
                <c:pt idx="20">
                  <c:v>0.1696</c:v>
                </c:pt>
                <c:pt idx="21">
                  <c:v>0.1791</c:v>
                </c:pt>
                <c:pt idx="22">
                  <c:v>0.1863</c:v>
                </c:pt>
                <c:pt idx="23">
                  <c:v>0.1908</c:v>
                </c:pt>
                <c:pt idx="24">
                  <c:v>0.2442</c:v>
                </c:pt>
                <c:pt idx="25">
                  <c:v>0.2867</c:v>
                </c:pt>
                <c:pt idx="26">
                  <c:v>0.3293</c:v>
                </c:pt>
                <c:pt idx="27">
                  <c:v>0.3717</c:v>
                </c:pt>
                <c:pt idx="28">
                  <c:v>0.4679</c:v>
                </c:pt>
                <c:pt idx="29">
                  <c:v>0.5986</c:v>
                </c:pt>
                <c:pt idx="30">
                  <c:v>0.6378</c:v>
                </c:pt>
              </c:numCache>
            </c:numRef>
          </c:xVal>
          <c:yVal>
            <c:numRef>
              <c:f>Sheet4!$D$78:$D$108</c:f>
              <c:numCache>
                <c:formatCode>General</c:formatCode>
                <c:ptCount val="31"/>
                <c:pt idx="0">
                  <c:v>0.0312</c:v>
                </c:pt>
                <c:pt idx="1">
                  <c:v>0.0312</c:v>
                </c:pt>
                <c:pt idx="2">
                  <c:v>0.0312</c:v>
                </c:pt>
                <c:pt idx="3">
                  <c:v>0.0412</c:v>
                </c:pt>
                <c:pt idx="4">
                  <c:v>0.0412</c:v>
                </c:pt>
                <c:pt idx="5">
                  <c:v>0.0412</c:v>
                </c:pt>
                <c:pt idx="6">
                  <c:v>0.0512</c:v>
                </c:pt>
                <c:pt idx="7">
                  <c:v>0.0512</c:v>
                </c:pt>
                <c:pt idx="8">
                  <c:v>0.0512</c:v>
                </c:pt>
                <c:pt idx="9">
                  <c:v>0.0612</c:v>
                </c:pt>
                <c:pt idx="10">
                  <c:v>0.0612</c:v>
                </c:pt>
                <c:pt idx="11">
                  <c:v>0.0712</c:v>
                </c:pt>
                <c:pt idx="12">
                  <c:v>0.0712</c:v>
                </c:pt>
                <c:pt idx="13">
                  <c:v>0.0811</c:v>
                </c:pt>
                <c:pt idx="14">
                  <c:v>0.0811</c:v>
                </c:pt>
                <c:pt idx="15">
                  <c:v>0.0911</c:v>
                </c:pt>
                <c:pt idx="16">
                  <c:v>0.1011</c:v>
                </c:pt>
                <c:pt idx="17">
                  <c:v>0.1011</c:v>
                </c:pt>
                <c:pt idx="18">
                  <c:v>0.1112</c:v>
                </c:pt>
                <c:pt idx="19">
                  <c:v>0.1212</c:v>
                </c:pt>
                <c:pt idx="20">
                  <c:v>0.1312</c:v>
                </c:pt>
                <c:pt idx="21">
                  <c:v>0.1412</c:v>
                </c:pt>
                <c:pt idx="22">
                  <c:v>0.1412</c:v>
                </c:pt>
                <c:pt idx="23">
                  <c:v>0.1512</c:v>
                </c:pt>
                <c:pt idx="24">
                  <c:v>0.2012</c:v>
                </c:pt>
                <c:pt idx="25">
                  <c:v>0.2412</c:v>
                </c:pt>
                <c:pt idx="26">
                  <c:v>0.2912</c:v>
                </c:pt>
                <c:pt idx="27">
                  <c:v>0.3312</c:v>
                </c:pt>
                <c:pt idx="28">
                  <c:v>0.4312</c:v>
                </c:pt>
                <c:pt idx="29">
                  <c:v>0.5612</c:v>
                </c:pt>
                <c:pt idx="30">
                  <c:v>0.6011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21792"/>
        <c:axId val="176952921"/>
      </c:scatterChart>
      <c:valAx>
        <c:axId val="868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952921"/>
        <c:crosses val="autoZero"/>
        <c:crossBetween val="midCat"/>
      </c:valAx>
      <c:valAx>
        <c:axId val="176952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2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6530与标准板500-2000w对应电流值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304027777777778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Sheet4!$G$109:$G$112</c:f>
              <c:numCache>
                <c:formatCode>General</c:formatCode>
                <c:ptCount val="4"/>
                <c:pt idx="0">
                  <c:v>2.2125</c:v>
                </c:pt>
                <c:pt idx="1">
                  <c:v>4.3989</c:v>
                </c:pt>
                <c:pt idx="2">
                  <c:v>6.5732</c:v>
                </c:pt>
                <c:pt idx="3">
                  <c:v>8.7668</c:v>
                </c:pt>
              </c:numCache>
            </c:numRef>
          </c:xVal>
          <c:yVal>
            <c:numRef>
              <c:f>Sheet4!$D$109:$D$112</c:f>
              <c:numCache>
                <c:formatCode>General</c:formatCode>
                <c:ptCount val="4"/>
                <c:pt idx="0">
                  <c:v>2.1812</c:v>
                </c:pt>
                <c:pt idx="1">
                  <c:v>4.3778</c:v>
                </c:pt>
                <c:pt idx="2">
                  <c:v>6.5578</c:v>
                </c:pt>
                <c:pt idx="3">
                  <c:v>8.7512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62362"/>
        <c:axId val="97033194"/>
      </c:scatterChart>
      <c:valAx>
        <c:axId val="5066623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33194"/>
        <c:crosses val="autoZero"/>
        <c:crossBetween val="midCat"/>
      </c:valAx>
      <c:valAx>
        <c:axId val="970331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66236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第三组数据6530中与标准板各个负载功率点之间的误差曲线图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25496725496726"/>
          <c:y val="0.157001414427157"/>
          <c:w val="0.904695304695305"/>
          <c:h val="0.70963831076985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Sheet4!$M$2:$M$36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Sheet4!$J$155:$J$188</c:f>
              <c:numCache>
                <c:formatCode>0.00%</c:formatCode>
                <c:ptCount val="34"/>
                <c:pt idx="0">
                  <c:v>0.140956852224458</c:v>
                </c:pt>
                <c:pt idx="1">
                  <c:v>0.0349634874972339</c:v>
                </c:pt>
                <c:pt idx="2">
                  <c:v>0.0452900919750666</c:v>
                </c:pt>
                <c:pt idx="3">
                  <c:v>0.0216628661638309</c:v>
                </c:pt>
                <c:pt idx="4">
                  <c:v>0.0178367596361163</c:v>
                </c:pt>
                <c:pt idx="5">
                  <c:v>0.0110719963661141</c:v>
                </c:pt>
                <c:pt idx="6">
                  <c:v>0.0212082541170752</c:v>
                </c:pt>
                <c:pt idx="7">
                  <c:v>0.0154034119869276</c:v>
                </c:pt>
                <c:pt idx="8">
                  <c:v>-0.0095330481328206</c:v>
                </c:pt>
                <c:pt idx="9">
                  <c:v>0.00886770208621655</c:v>
                </c:pt>
                <c:pt idx="10">
                  <c:v>0.0187957238071132</c:v>
                </c:pt>
                <c:pt idx="11">
                  <c:v>0.0142894399408862</c:v>
                </c:pt>
                <c:pt idx="12">
                  <c:v>0.00599313379239592</c:v>
                </c:pt>
                <c:pt idx="13">
                  <c:v>0.00295665765859075</c:v>
                </c:pt>
                <c:pt idx="14">
                  <c:v>0.00927273357240608</c:v>
                </c:pt>
                <c:pt idx="15">
                  <c:v>0.00114097563286642</c:v>
                </c:pt>
                <c:pt idx="16">
                  <c:v>0.0036236287945546</c:v>
                </c:pt>
                <c:pt idx="17">
                  <c:v>0.00423228486478027</c:v>
                </c:pt>
                <c:pt idx="18">
                  <c:v>0.00452454013280424</c:v>
                </c:pt>
                <c:pt idx="19">
                  <c:v>0.00127199297201002</c:v>
                </c:pt>
                <c:pt idx="20">
                  <c:v>0.00276681715308149</c:v>
                </c:pt>
                <c:pt idx="21">
                  <c:v>0.0035717060932696</c:v>
                </c:pt>
                <c:pt idx="22">
                  <c:v>0.00304293389543089</c:v>
                </c:pt>
                <c:pt idx="23">
                  <c:v>0.0055470819205837</c:v>
                </c:pt>
                <c:pt idx="24">
                  <c:v>0.00172556385165951</c:v>
                </c:pt>
                <c:pt idx="25">
                  <c:v>0.000440928585839592</c:v>
                </c:pt>
                <c:pt idx="26">
                  <c:v>3.37120791783581e-5</c:v>
                </c:pt>
                <c:pt idx="27">
                  <c:v>0.0013042209783018</c:v>
                </c:pt>
                <c:pt idx="28">
                  <c:v>0.000789670175877496</c:v>
                </c:pt>
                <c:pt idx="29">
                  <c:v>0.00164762574466614</c:v>
                </c:pt>
                <c:pt idx="30">
                  <c:v>0.0018705855351513</c:v>
                </c:pt>
                <c:pt idx="31">
                  <c:v>-0.00263762798798391</c:v>
                </c:pt>
                <c:pt idx="32">
                  <c:v>-0.00602983066127851</c:v>
                </c:pt>
                <c:pt idx="33">
                  <c:v>-0.00721347761979101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7240551"/>
        <c:axId val="540567903"/>
      </c:lineChart>
      <c:catAx>
        <c:axId val="357240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567903"/>
        <c:crosses val="autoZero"/>
        <c:auto val="1"/>
        <c:lblAlgn val="ctr"/>
        <c:lblOffset val="100"/>
        <c:noMultiLvlLbl val="0"/>
      </c:catAx>
      <c:valAx>
        <c:axId val="540567903"/>
        <c:scaling>
          <c:orientation val="minMax"/>
          <c:min val="-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240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1-20w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Sheet1!$E$74:$E$90</c:f>
              <c:numCache>
                <c:formatCode>General</c:formatCode>
                <c:ptCount val="17"/>
                <c:pt idx="0">
                  <c:v>1.8152</c:v>
                </c:pt>
                <c:pt idx="1">
                  <c:v>3.5775</c:v>
                </c:pt>
                <c:pt idx="2">
                  <c:v>4.4396</c:v>
                </c:pt>
                <c:pt idx="3">
                  <c:v>6.5235</c:v>
                </c:pt>
                <c:pt idx="4">
                  <c:v>7.582</c:v>
                </c:pt>
                <c:pt idx="5">
                  <c:v>10.3667</c:v>
                </c:pt>
                <c:pt idx="6">
                  <c:v>10.7704</c:v>
                </c:pt>
                <c:pt idx="7">
                  <c:v>13.064</c:v>
                </c:pt>
                <c:pt idx="8">
                  <c:v>13.7413</c:v>
                </c:pt>
                <c:pt idx="9">
                  <c:v>14.9904</c:v>
                </c:pt>
                <c:pt idx="10">
                  <c:v>16.0054</c:v>
                </c:pt>
                <c:pt idx="11">
                  <c:v>17.9375</c:v>
                </c:pt>
                <c:pt idx="12">
                  <c:v>19.8057</c:v>
                </c:pt>
                <c:pt idx="13">
                  <c:v>20.6067</c:v>
                </c:pt>
                <c:pt idx="14">
                  <c:v>22.4142</c:v>
                </c:pt>
                <c:pt idx="15">
                  <c:v>24.6097</c:v>
                </c:pt>
                <c:pt idx="16">
                  <c:v>25.488</c:v>
                </c:pt>
              </c:numCache>
            </c:numRef>
          </c:xVal>
          <c:yVal>
            <c:numRef>
              <c:f>Sheet1!$B$74:$B$90</c:f>
              <c:numCache>
                <c:formatCode>General</c:formatCode>
                <c:ptCount val="17"/>
                <c:pt idx="0">
                  <c:v>1.6132</c:v>
                </c:pt>
                <c:pt idx="1">
                  <c:v>3.4092</c:v>
                </c:pt>
                <c:pt idx="2">
                  <c:v>4.3372</c:v>
                </c:pt>
                <c:pt idx="3">
                  <c:v>6.8652</c:v>
                </c:pt>
                <c:pt idx="4">
                  <c:v>8.6672</c:v>
                </c:pt>
                <c:pt idx="5">
                  <c:v>10.5311</c:v>
                </c:pt>
                <c:pt idx="6">
                  <c:v>11.5311</c:v>
                </c:pt>
                <c:pt idx="7">
                  <c:v>13.3352</c:v>
                </c:pt>
                <c:pt idx="8">
                  <c:v>14.3052</c:v>
                </c:pt>
                <c:pt idx="9">
                  <c:v>15.6252</c:v>
                </c:pt>
                <c:pt idx="10">
                  <c:v>16.5952</c:v>
                </c:pt>
                <c:pt idx="11">
                  <c:v>18.3872</c:v>
                </c:pt>
                <c:pt idx="12">
                  <c:v>20.3032</c:v>
                </c:pt>
                <c:pt idx="13">
                  <c:v>21.2872</c:v>
                </c:pt>
                <c:pt idx="14">
                  <c:v>23.0712</c:v>
                </c:pt>
                <c:pt idx="15">
                  <c:v>25.3622</c:v>
                </c:pt>
                <c:pt idx="16">
                  <c:v>26.3092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273819"/>
        <c:axId val="442820428"/>
      </c:scatterChart>
      <c:valAx>
        <c:axId val="9122738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820428"/>
        <c:crosses val="autoZero"/>
        <c:crossBetween val="midCat"/>
      </c:valAx>
      <c:valAx>
        <c:axId val="4428204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2738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6530与标准板1-20w</a:t>
            </a:r>
            <a:endParaRPr lang="en-US" altLang="zh-CN"/>
          </a:p>
        </c:rich>
      </c:tx>
      <c:layout>
        <c:manualLayout>
          <c:xMode val="edge"/>
          <c:yMode val="edge"/>
          <c:x val="0.44486111111111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Sheet4!$E$155:$E$166</c:f>
              <c:numCache>
                <c:formatCode>General</c:formatCode>
                <c:ptCount val="12"/>
                <c:pt idx="0">
                  <c:v>2.0414</c:v>
                </c:pt>
                <c:pt idx="1">
                  <c:v>3.7416</c:v>
                </c:pt>
                <c:pt idx="2">
                  <c:v>4.796</c:v>
                </c:pt>
                <c:pt idx="3">
                  <c:v>6.9894</c:v>
                </c:pt>
                <c:pt idx="4">
                  <c:v>8.8278</c:v>
                </c:pt>
                <c:pt idx="5">
                  <c:v>10.6842</c:v>
                </c:pt>
                <c:pt idx="6">
                  <c:v>11.7634</c:v>
                </c:pt>
                <c:pt idx="7">
                  <c:v>13.5467</c:v>
                </c:pt>
                <c:pt idx="8">
                  <c:v>14.1925</c:v>
                </c:pt>
                <c:pt idx="9">
                  <c:v>15.7456</c:v>
                </c:pt>
                <c:pt idx="10">
                  <c:v>16.9061</c:v>
                </c:pt>
                <c:pt idx="11">
                  <c:v>18.6682</c:v>
                </c:pt>
              </c:numCache>
            </c:numRef>
          </c:xVal>
          <c:yVal>
            <c:numRef>
              <c:f>Sheet4!$B$155:$B$166</c:f>
              <c:numCache>
                <c:formatCode>General</c:formatCode>
                <c:ptCount val="12"/>
                <c:pt idx="0">
                  <c:v>1.7892</c:v>
                </c:pt>
                <c:pt idx="1">
                  <c:v>3.6152</c:v>
                </c:pt>
                <c:pt idx="2">
                  <c:v>4.5882</c:v>
                </c:pt>
                <c:pt idx="3">
                  <c:v>6.8412</c:v>
                </c:pt>
                <c:pt idx="4">
                  <c:v>8.6731</c:v>
                </c:pt>
                <c:pt idx="5">
                  <c:v>10.5672</c:v>
                </c:pt>
                <c:pt idx="6">
                  <c:v>11.5191</c:v>
                </c:pt>
                <c:pt idx="7">
                  <c:v>13.3412</c:v>
                </c:pt>
                <c:pt idx="8">
                  <c:v>14.3291</c:v>
                </c:pt>
                <c:pt idx="9">
                  <c:v>15.6072</c:v>
                </c:pt>
                <c:pt idx="10">
                  <c:v>16.5942</c:v>
                </c:pt>
                <c:pt idx="11">
                  <c:v>18.4052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0482"/>
        <c:axId val="977750697"/>
      </c:scatterChart>
      <c:valAx>
        <c:axId val="316104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7750697"/>
        <c:crosses val="autoZero"/>
        <c:crossBetween val="midCat"/>
      </c:valAx>
      <c:valAx>
        <c:axId val="9777506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61048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6530与标准板20-140w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Sheet4!$E$167:$E$184</c:f>
              <c:numCache>
                <c:formatCode>General</c:formatCode>
                <c:ptCount val="18"/>
                <c:pt idx="0">
                  <c:v>20.3947</c:v>
                </c:pt>
                <c:pt idx="1">
                  <c:v>21.303</c:v>
                </c:pt>
                <c:pt idx="2">
                  <c:v>23.3033</c:v>
                </c:pt>
                <c:pt idx="3">
                  <c:v>25.3581</c:v>
                </c:pt>
                <c:pt idx="4">
                  <c:v>26.4226</c:v>
                </c:pt>
                <c:pt idx="5">
                  <c:v>28.2362</c:v>
                </c:pt>
                <c:pt idx="6">
                  <c:v>30.1499</c:v>
                </c:pt>
                <c:pt idx="7">
                  <c:v>32.8249</c:v>
                </c:pt>
                <c:pt idx="8">
                  <c:v>33.8506</c:v>
                </c:pt>
                <c:pt idx="9">
                  <c:v>36.1619</c:v>
                </c:pt>
                <c:pt idx="10">
                  <c:v>37.9734</c:v>
                </c:pt>
                <c:pt idx="11">
                  <c:v>39.0285</c:v>
                </c:pt>
                <c:pt idx="12">
                  <c:v>51.8405</c:v>
                </c:pt>
                <c:pt idx="13">
                  <c:v>61.4883</c:v>
                </c:pt>
                <c:pt idx="14">
                  <c:v>71.1935</c:v>
                </c:pt>
                <c:pt idx="15">
                  <c:v>80.9967</c:v>
                </c:pt>
                <c:pt idx="16">
                  <c:v>102.402</c:v>
                </c:pt>
                <c:pt idx="17">
                  <c:v>131.6177</c:v>
                </c:pt>
              </c:numCache>
            </c:numRef>
          </c:xVal>
          <c:yVal>
            <c:numRef>
              <c:f>Sheet4!$B$167:$B$184</c:f>
              <c:numCache>
                <c:formatCode>General</c:formatCode>
                <c:ptCount val="18"/>
                <c:pt idx="0">
                  <c:v>20.2732</c:v>
                </c:pt>
                <c:pt idx="1">
                  <c:v>21.2402</c:v>
                </c:pt>
                <c:pt idx="2">
                  <c:v>23.0892</c:v>
                </c:pt>
                <c:pt idx="3">
                  <c:v>25.3292</c:v>
                </c:pt>
                <c:pt idx="4">
                  <c:v>26.3272</c:v>
                </c:pt>
                <c:pt idx="5">
                  <c:v>28.1172</c:v>
                </c:pt>
                <c:pt idx="6">
                  <c:v>30.0141</c:v>
                </c:pt>
                <c:pt idx="7">
                  <c:v>32.7832</c:v>
                </c:pt>
                <c:pt idx="8">
                  <c:v>33.7572</c:v>
                </c:pt>
                <c:pt idx="9">
                  <c:v>36.0332</c:v>
                </c:pt>
                <c:pt idx="10">
                  <c:v>37.8582</c:v>
                </c:pt>
                <c:pt idx="11">
                  <c:v>38.8132</c:v>
                </c:pt>
                <c:pt idx="12">
                  <c:v>51.7512</c:v>
                </c:pt>
                <c:pt idx="13">
                  <c:v>61.4612</c:v>
                </c:pt>
                <c:pt idx="14">
                  <c:v>71.1911</c:v>
                </c:pt>
                <c:pt idx="15">
                  <c:v>80.8912</c:v>
                </c:pt>
                <c:pt idx="16">
                  <c:v>102.3212</c:v>
                </c:pt>
                <c:pt idx="17">
                  <c:v>131.4012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34261"/>
        <c:axId val="797803251"/>
      </c:scatterChart>
      <c:valAx>
        <c:axId val="7697342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803251"/>
        <c:crosses val="autoZero"/>
        <c:crossBetween val="midCat"/>
      </c:valAx>
      <c:valAx>
        <c:axId val="7978032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73426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6530与标准板500-2000</a:t>
            </a:r>
            <a:endParaRPr lang="en-US" altLang="zh-CN"/>
          </a:p>
        </c:rich>
      </c:tx>
      <c:layout>
        <c:manualLayout>
          <c:xMode val="edge"/>
          <c:yMode val="edge"/>
          <c:x val="0.414444444444444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Sheet4!$E$185:$E$188</c:f>
              <c:numCache>
                <c:formatCode>General</c:formatCode>
                <c:ptCount val="4"/>
                <c:pt idx="0">
                  <c:v>488.0314</c:v>
                </c:pt>
                <c:pt idx="1">
                  <c:v>967.6687</c:v>
                </c:pt>
                <c:pt idx="2">
                  <c:v>1441.2148</c:v>
                </c:pt>
                <c:pt idx="3">
                  <c:v>1918.4023</c:v>
                </c:pt>
              </c:numCache>
            </c:numRef>
          </c:xVal>
          <c:yVal>
            <c:numRef>
              <c:f>Sheet4!$B$185:$B$188</c:f>
              <c:numCache>
                <c:formatCode>General</c:formatCode>
                <c:ptCount val="4"/>
                <c:pt idx="0">
                  <c:v>487.1202</c:v>
                </c:pt>
                <c:pt idx="1">
                  <c:v>970.2278</c:v>
                </c:pt>
                <c:pt idx="2">
                  <c:v>1449.9578</c:v>
                </c:pt>
                <c:pt idx="3">
                  <c:v>1932.3412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37388"/>
        <c:axId val="844229250"/>
      </c:scatterChart>
      <c:valAx>
        <c:axId val="7599373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229250"/>
        <c:crosses val="autoZero"/>
        <c:crossBetween val="midCat"/>
      </c:valAx>
      <c:valAx>
        <c:axId val="8442292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9373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第三组数据6530中与标准板各个负载电流点之间的误差曲图</a:t>
            </a:r>
          </a:p>
        </c:rich>
      </c:tx>
      <c:layout>
        <c:manualLayout>
          <c:xMode val="edge"/>
          <c:yMode val="edge"/>
          <c:x val="0.0715555555555556"/>
          <c:y val="0.02594158339738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Sheet4!$M$2:$M$36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Sheet4!$L$155:$L$188</c:f>
              <c:numCache>
                <c:formatCode>0.00_ </c:formatCode>
                <c:ptCount val="34"/>
                <c:pt idx="0">
                  <c:v>0.0434</c:v>
                </c:pt>
                <c:pt idx="1">
                  <c:v>0.0453</c:v>
                </c:pt>
                <c:pt idx="2">
                  <c:v>0.0448</c:v>
                </c:pt>
                <c:pt idx="3">
                  <c:v>0.0403</c:v>
                </c:pt>
                <c:pt idx="4">
                  <c:v>0.0415</c:v>
                </c:pt>
                <c:pt idx="5">
                  <c:v>0.0437</c:v>
                </c:pt>
                <c:pt idx="6">
                  <c:v>0.0408</c:v>
                </c:pt>
                <c:pt idx="7">
                  <c:v>0.043</c:v>
                </c:pt>
                <c:pt idx="8">
                  <c:v>0.0483</c:v>
                </c:pt>
                <c:pt idx="9">
                  <c:v>0.0393</c:v>
                </c:pt>
                <c:pt idx="10">
                  <c:v>0.0451</c:v>
                </c:pt>
                <c:pt idx="11">
                  <c:v>0.0387</c:v>
                </c:pt>
                <c:pt idx="12">
                  <c:v>0.045</c:v>
                </c:pt>
                <c:pt idx="13">
                  <c:v>0.0396</c:v>
                </c:pt>
                <c:pt idx="14">
                  <c:v>0.0457</c:v>
                </c:pt>
                <c:pt idx="15">
                  <c:v>0.0433</c:v>
                </c:pt>
                <c:pt idx="16">
                  <c:v>0.0384</c:v>
                </c:pt>
                <c:pt idx="17">
                  <c:v>0.046</c:v>
                </c:pt>
                <c:pt idx="18">
                  <c:v>0.0434</c:v>
                </c:pt>
                <c:pt idx="19">
                  <c:v>0.0436</c:v>
                </c:pt>
                <c:pt idx="20">
                  <c:v>0.0377</c:v>
                </c:pt>
                <c:pt idx="21">
                  <c:v>0.0373</c:v>
                </c:pt>
                <c:pt idx="22">
                  <c:v>0.0437</c:v>
                </c:pt>
                <c:pt idx="23">
                  <c:v>0.0392</c:v>
                </c:pt>
                <c:pt idx="24">
                  <c:v>0.0429</c:v>
                </c:pt>
                <c:pt idx="25">
                  <c:v>0.045</c:v>
                </c:pt>
                <c:pt idx="26">
                  <c:v>0.0375</c:v>
                </c:pt>
                <c:pt idx="27">
                  <c:v>0.0405</c:v>
                </c:pt>
                <c:pt idx="28">
                  <c:v>0.0358</c:v>
                </c:pt>
                <c:pt idx="29">
                  <c:v>0.0371</c:v>
                </c:pt>
                <c:pt idx="30">
                  <c:v>0.0301</c:v>
                </c:pt>
                <c:pt idx="31">
                  <c:v>0.0191999999999997</c:v>
                </c:pt>
                <c:pt idx="32">
                  <c:v>0.0194000000000001</c:v>
                </c:pt>
                <c:pt idx="33">
                  <c:v>0.0204999999999984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6627922"/>
        <c:axId val="777472090"/>
      </c:lineChart>
      <c:catAx>
        <c:axId val="156627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472090"/>
        <c:crosses val="autoZero"/>
        <c:auto val="1"/>
        <c:lblAlgn val="ctr"/>
        <c:lblOffset val="100"/>
        <c:noMultiLvlLbl val="0"/>
      </c:catAx>
      <c:valAx>
        <c:axId val="7774720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627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6530与标准板1-140w对应电流值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251944444444444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Sheet4!$G$155:$G$184</c:f>
              <c:numCache>
                <c:formatCode>General</c:formatCode>
                <c:ptCount val="30"/>
                <c:pt idx="0">
                  <c:v>0.0746</c:v>
                </c:pt>
                <c:pt idx="1">
                  <c:v>0.0765</c:v>
                </c:pt>
                <c:pt idx="2">
                  <c:v>0.076</c:v>
                </c:pt>
                <c:pt idx="3">
                  <c:v>0.0815</c:v>
                </c:pt>
                <c:pt idx="4">
                  <c:v>0.0827</c:v>
                </c:pt>
                <c:pt idx="5">
                  <c:v>0.0849</c:v>
                </c:pt>
                <c:pt idx="6">
                  <c:v>0.092</c:v>
                </c:pt>
                <c:pt idx="7">
                  <c:v>0.0942</c:v>
                </c:pt>
                <c:pt idx="8">
                  <c:v>0.0995</c:v>
                </c:pt>
                <c:pt idx="9">
                  <c:v>0.1005</c:v>
                </c:pt>
                <c:pt idx="10">
                  <c:v>0.1063</c:v>
                </c:pt>
                <c:pt idx="11">
                  <c:v>0.1099</c:v>
                </c:pt>
                <c:pt idx="12">
                  <c:v>0.1162</c:v>
                </c:pt>
                <c:pt idx="13">
                  <c:v>0.1207</c:v>
                </c:pt>
                <c:pt idx="14">
                  <c:v>0.1268</c:v>
                </c:pt>
                <c:pt idx="15">
                  <c:v>0.1344</c:v>
                </c:pt>
                <c:pt idx="16">
                  <c:v>0.1395</c:v>
                </c:pt>
                <c:pt idx="17">
                  <c:v>0.1471</c:v>
                </c:pt>
                <c:pt idx="18">
                  <c:v>0.1546</c:v>
                </c:pt>
                <c:pt idx="19">
                  <c:v>0.1648</c:v>
                </c:pt>
                <c:pt idx="20">
                  <c:v>0.1689</c:v>
                </c:pt>
                <c:pt idx="21">
                  <c:v>0.1785</c:v>
                </c:pt>
                <c:pt idx="22">
                  <c:v>0.1849</c:v>
                </c:pt>
                <c:pt idx="23">
                  <c:v>0.1904</c:v>
                </c:pt>
                <c:pt idx="24">
                  <c:v>0.2441</c:v>
                </c:pt>
                <c:pt idx="25">
                  <c:v>0.2862</c:v>
                </c:pt>
                <c:pt idx="26">
                  <c:v>0.3287</c:v>
                </c:pt>
                <c:pt idx="27">
                  <c:v>0.3717</c:v>
                </c:pt>
                <c:pt idx="28">
                  <c:v>0.467</c:v>
                </c:pt>
                <c:pt idx="29">
                  <c:v>0.5983</c:v>
                </c:pt>
              </c:numCache>
            </c:numRef>
          </c:xVal>
          <c:yVal>
            <c:numRef>
              <c:f>Sheet4!$D$155:$D$184</c:f>
              <c:numCache>
                <c:formatCode>General</c:formatCode>
                <c:ptCount val="30"/>
                <c:pt idx="0">
                  <c:v>0.0312</c:v>
                </c:pt>
                <c:pt idx="1">
                  <c:v>0.0312</c:v>
                </c:pt>
                <c:pt idx="2">
                  <c:v>0.0312</c:v>
                </c:pt>
                <c:pt idx="3">
                  <c:v>0.0412</c:v>
                </c:pt>
                <c:pt idx="4">
                  <c:v>0.0412</c:v>
                </c:pt>
                <c:pt idx="5">
                  <c:v>0.0412</c:v>
                </c:pt>
                <c:pt idx="6">
                  <c:v>0.0512</c:v>
                </c:pt>
                <c:pt idx="7">
                  <c:v>0.0512</c:v>
                </c:pt>
                <c:pt idx="8">
                  <c:v>0.0512</c:v>
                </c:pt>
                <c:pt idx="9">
                  <c:v>0.0612</c:v>
                </c:pt>
                <c:pt idx="10">
                  <c:v>0.0612</c:v>
                </c:pt>
                <c:pt idx="11">
                  <c:v>0.0712</c:v>
                </c:pt>
                <c:pt idx="12">
                  <c:v>0.0712</c:v>
                </c:pt>
                <c:pt idx="13">
                  <c:v>0.0811</c:v>
                </c:pt>
                <c:pt idx="14">
                  <c:v>0.0811</c:v>
                </c:pt>
                <c:pt idx="15">
                  <c:v>0.0911</c:v>
                </c:pt>
                <c:pt idx="16">
                  <c:v>0.1011</c:v>
                </c:pt>
                <c:pt idx="17">
                  <c:v>0.1011</c:v>
                </c:pt>
                <c:pt idx="18">
                  <c:v>0.1112</c:v>
                </c:pt>
                <c:pt idx="19">
                  <c:v>0.1212</c:v>
                </c:pt>
                <c:pt idx="20">
                  <c:v>0.1312</c:v>
                </c:pt>
                <c:pt idx="21">
                  <c:v>0.1412</c:v>
                </c:pt>
                <c:pt idx="22">
                  <c:v>0.1412</c:v>
                </c:pt>
                <c:pt idx="23">
                  <c:v>0.1512</c:v>
                </c:pt>
                <c:pt idx="24">
                  <c:v>0.2012</c:v>
                </c:pt>
                <c:pt idx="25">
                  <c:v>0.2412</c:v>
                </c:pt>
                <c:pt idx="26">
                  <c:v>0.2912</c:v>
                </c:pt>
                <c:pt idx="27">
                  <c:v>0.3312</c:v>
                </c:pt>
                <c:pt idx="28">
                  <c:v>0.4312</c:v>
                </c:pt>
                <c:pt idx="29">
                  <c:v>0.5612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37992"/>
        <c:axId val="712337738"/>
      </c:scatterChart>
      <c:valAx>
        <c:axId val="8407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337738"/>
        <c:crosses val="autoZero"/>
        <c:crossBetween val="midCat"/>
      </c:valAx>
      <c:valAx>
        <c:axId val="7123377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73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6530与标准板500-2000w对应电流值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Sheet4!$G$185:$G$188</c:f>
              <c:numCache>
                <c:formatCode>General</c:formatCode>
                <c:ptCount val="4"/>
                <c:pt idx="0">
                  <c:v>2.2113</c:v>
                </c:pt>
                <c:pt idx="1">
                  <c:v>4.3904</c:v>
                </c:pt>
                <c:pt idx="2">
                  <c:v>6.5705</c:v>
                </c:pt>
                <c:pt idx="3">
                  <c:v>8.7717</c:v>
                </c:pt>
              </c:numCache>
            </c:numRef>
          </c:xVal>
          <c:yVal>
            <c:numRef>
              <c:f>Sheet4!$D$185:$D$188</c:f>
              <c:numCache>
                <c:formatCode>General</c:formatCode>
                <c:ptCount val="4"/>
                <c:pt idx="0">
                  <c:v>2.1812</c:v>
                </c:pt>
                <c:pt idx="1">
                  <c:v>4.3712</c:v>
                </c:pt>
                <c:pt idx="2">
                  <c:v>6.5511</c:v>
                </c:pt>
                <c:pt idx="3">
                  <c:v>8.7512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50241"/>
        <c:axId val="200050629"/>
      </c:scatterChart>
      <c:valAx>
        <c:axId val="53485024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050629"/>
        <c:crosses val="autoZero"/>
        <c:crossBetween val="midCat"/>
      </c:valAx>
      <c:valAx>
        <c:axId val="2000506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8502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"/>
                  <c:y val="0.003472222222222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Sheet4!$E$2:$E$36</c:f>
              <c:numCache>
                <c:formatCode>General</c:formatCode>
                <c:ptCount val="35"/>
                <c:pt idx="0">
                  <c:v>1.9515</c:v>
                </c:pt>
                <c:pt idx="1">
                  <c:v>3.7577</c:v>
                </c:pt>
                <c:pt idx="2">
                  <c:v>4.6655</c:v>
                </c:pt>
                <c:pt idx="3">
                  <c:v>6.9212</c:v>
                </c:pt>
                <c:pt idx="4">
                  <c:v>8.963</c:v>
                </c:pt>
                <c:pt idx="5">
                  <c:v>10.5771</c:v>
                </c:pt>
                <c:pt idx="6">
                  <c:v>11.6839</c:v>
                </c:pt>
                <c:pt idx="7">
                  <c:v>13.1784</c:v>
                </c:pt>
                <c:pt idx="8">
                  <c:v>14.4595</c:v>
                </c:pt>
                <c:pt idx="9">
                  <c:v>15.7602</c:v>
                </c:pt>
                <c:pt idx="10">
                  <c:v>16.8556</c:v>
                </c:pt>
                <c:pt idx="11">
                  <c:v>18.5503</c:v>
                </c:pt>
                <c:pt idx="12">
                  <c:v>20.3903</c:v>
                </c:pt>
                <c:pt idx="13">
                  <c:v>21.3172</c:v>
                </c:pt>
                <c:pt idx="14">
                  <c:v>23.3594</c:v>
                </c:pt>
                <c:pt idx="15">
                  <c:v>25.4694</c:v>
                </c:pt>
                <c:pt idx="16">
                  <c:v>26.4692</c:v>
                </c:pt>
                <c:pt idx="17">
                  <c:v>28.1321</c:v>
                </c:pt>
                <c:pt idx="18">
                  <c:v>30.1801</c:v>
                </c:pt>
                <c:pt idx="19">
                  <c:v>32.8931</c:v>
                </c:pt>
                <c:pt idx="20">
                  <c:v>33.8213</c:v>
                </c:pt>
                <c:pt idx="21">
                  <c:v>36.0545</c:v>
                </c:pt>
                <c:pt idx="22">
                  <c:v>37.9585</c:v>
                </c:pt>
                <c:pt idx="23">
                  <c:v>39.1292</c:v>
                </c:pt>
                <c:pt idx="24">
                  <c:v>51.9815</c:v>
                </c:pt>
                <c:pt idx="25">
                  <c:v>61.6685</c:v>
                </c:pt>
                <c:pt idx="26">
                  <c:v>71.3438</c:v>
                </c:pt>
                <c:pt idx="27">
                  <c:v>81.095</c:v>
                </c:pt>
                <c:pt idx="28">
                  <c:v>102.5549</c:v>
                </c:pt>
                <c:pt idx="29">
                  <c:v>131.5552</c:v>
                </c:pt>
                <c:pt idx="30">
                  <c:v>140.4383</c:v>
                </c:pt>
                <c:pt idx="31">
                  <c:v>488.3728</c:v>
                </c:pt>
                <c:pt idx="32">
                  <c:v>968.6615</c:v>
                </c:pt>
                <c:pt idx="33">
                  <c:v>1444.5641</c:v>
                </c:pt>
                <c:pt idx="34">
                  <c:v>1921.7296</c:v>
                </c:pt>
              </c:numCache>
            </c:numRef>
          </c:xVal>
          <c:yVal>
            <c:numRef>
              <c:f>Sheet4!$B$2:$B$36</c:f>
              <c:numCache>
                <c:formatCode>General</c:formatCode>
                <c:ptCount val="35"/>
                <c:pt idx="0">
                  <c:v>1.621</c:v>
                </c:pt>
                <c:pt idx="1">
                  <c:v>3.6032</c:v>
                </c:pt>
                <c:pt idx="2">
                  <c:v>4.5722</c:v>
                </c:pt>
                <c:pt idx="3">
                  <c:v>6.8772</c:v>
                </c:pt>
                <c:pt idx="4">
                  <c:v>8.6792</c:v>
                </c:pt>
                <c:pt idx="5">
                  <c:v>10.5731</c:v>
                </c:pt>
                <c:pt idx="6">
                  <c:v>11.5611</c:v>
                </c:pt>
                <c:pt idx="7">
                  <c:v>13.3472</c:v>
                </c:pt>
                <c:pt idx="8">
                  <c:v>14.3171</c:v>
                </c:pt>
                <c:pt idx="9">
                  <c:v>15.6312</c:v>
                </c:pt>
                <c:pt idx="10">
                  <c:v>16.5981</c:v>
                </c:pt>
                <c:pt idx="11">
                  <c:v>18.4352</c:v>
                </c:pt>
                <c:pt idx="12">
                  <c:v>20.2852</c:v>
                </c:pt>
                <c:pt idx="13">
                  <c:v>21.2272</c:v>
                </c:pt>
                <c:pt idx="14">
                  <c:v>23.0952</c:v>
                </c:pt>
                <c:pt idx="15">
                  <c:v>25.3671</c:v>
                </c:pt>
                <c:pt idx="16">
                  <c:v>26.3272</c:v>
                </c:pt>
                <c:pt idx="17">
                  <c:v>28.1292</c:v>
                </c:pt>
                <c:pt idx="18">
                  <c:v>30.0412</c:v>
                </c:pt>
                <c:pt idx="19">
                  <c:v>32.8132</c:v>
                </c:pt>
                <c:pt idx="20">
                  <c:v>33.7682</c:v>
                </c:pt>
                <c:pt idx="21">
                  <c:v>36.0452</c:v>
                </c:pt>
                <c:pt idx="22">
                  <c:v>37.8522</c:v>
                </c:pt>
                <c:pt idx="23">
                  <c:v>38.8252</c:v>
                </c:pt>
                <c:pt idx="24">
                  <c:v>51.7512</c:v>
                </c:pt>
                <c:pt idx="25">
                  <c:v>61.4412</c:v>
                </c:pt>
                <c:pt idx="26">
                  <c:v>71.1911</c:v>
                </c:pt>
                <c:pt idx="27">
                  <c:v>80.8912</c:v>
                </c:pt>
                <c:pt idx="28">
                  <c:v>102.3011</c:v>
                </c:pt>
                <c:pt idx="29">
                  <c:v>131.4012</c:v>
                </c:pt>
                <c:pt idx="30">
                  <c:v>140.2311</c:v>
                </c:pt>
                <c:pt idx="31">
                  <c:v>488.6478</c:v>
                </c:pt>
                <c:pt idx="32">
                  <c:v>971.7345</c:v>
                </c:pt>
                <c:pt idx="33">
                  <c:v>1452.2612</c:v>
                </c:pt>
                <c:pt idx="34">
                  <c:v>1934.9978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28710"/>
        <c:axId val="939253172"/>
      </c:scatterChart>
      <c:valAx>
        <c:axId val="6685287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9253172"/>
        <c:crosses val="autoZero"/>
        <c:crossBetween val="midCat"/>
      </c:valAx>
      <c:valAx>
        <c:axId val="9392531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52871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Sheet4!$E$78:$E$112</c:f>
              <c:numCache>
                <c:formatCode>General</c:formatCode>
                <c:ptCount val="35"/>
                <c:pt idx="0">
                  <c:v>1.8983</c:v>
                </c:pt>
                <c:pt idx="1">
                  <c:v>3.9053</c:v>
                </c:pt>
                <c:pt idx="2">
                  <c:v>4.8551</c:v>
                </c:pt>
                <c:pt idx="3">
                  <c:v>6.6589</c:v>
                </c:pt>
                <c:pt idx="4">
                  <c:v>8.9057</c:v>
                </c:pt>
                <c:pt idx="5">
                  <c:v>10.4605</c:v>
                </c:pt>
                <c:pt idx="6">
                  <c:v>11.7885</c:v>
                </c:pt>
                <c:pt idx="7">
                  <c:v>13.287</c:v>
                </c:pt>
                <c:pt idx="8">
                  <c:v>14.5108</c:v>
                </c:pt>
                <c:pt idx="9">
                  <c:v>15.6318</c:v>
                </c:pt>
                <c:pt idx="10">
                  <c:v>16.8818</c:v>
                </c:pt>
                <c:pt idx="11">
                  <c:v>18.6255</c:v>
                </c:pt>
                <c:pt idx="12">
                  <c:v>20.4826</c:v>
                </c:pt>
                <c:pt idx="13">
                  <c:v>21.2351</c:v>
                </c:pt>
                <c:pt idx="14">
                  <c:v>23.2278</c:v>
                </c:pt>
                <c:pt idx="15">
                  <c:v>25.4334</c:v>
                </c:pt>
                <c:pt idx="16">
                  <c:v>26.3097</c:v>
                </c:pt>
                <c:pt idx="17">
                  <c:v>28.2037</c:v>
                </c:pt>
                <c:pt idx="18">
                  <c:v>30.0835</c:v>
                </c:pt>
                <c:pt idx="19">
                  <c:v>32.9074</c:v>
                </c:pt>
                <c:pt idx="20">
                  <c:v>33.7792</c:v>
                </c:pt>
                <c:pt idx="21">
                  <c:v>36.1605</c:v>
                </c:pt>
                <c:pt idx="22">
                  <c:v>37.9052</c:v>
                </c:pt>
                <c:pt idx="23">
                  <c:v>38.9187</c:v>
                </c:pt>
                <c:pt idx="24">
                  <c:v>51.9368</c:v>
                </c:pt>
                <c:pt idx="25">
                  <c:v>61.7214</c:v>
                </c:pt>
                <c:pt idx="26">
                  <c:v>71.2853</c:v>
                </c:pt>
                <c:pt idx="27">
                  <c:v>80.9752</c:v>
                </c:pt>
                <c:pt idx="28">
                  <c:v>102.5017</c:v>
                </c:pt>
                <c:pt idx="29">
                  <c:v>131.7575</c:v>
                </c:pt>
                <c:pt idx="30">
                  <c:v>140.57</c:v>
                </c:pt>
                <c:pt idx="31">
                  <c:v>488.6771</c:v>
                </c:pt>
                <c:pt idx="32">
                  <c:v>969.1404</c:v>
                </c:pt>
                <c:pt idx="33">
                  <c:v>1443.2552</c:v>
                </c:pt>
                <c:pt idx="34">
                  <c:v>1919.558</c:v>
                </c:pt>
              </c:numCache>
            </c:numRef>
          </c:xVal>
          <c:yVal>
            <c:numRef>
              <c:f>Sheet4!$B$78:$B$112</c:f>
              <c:numCache>
                <c:formatCode>General</c:formatCode>
                <c:ptCount val="35"/>
                <c:pt idx="0">
                  <c:v>1.7892</c:v>
                </c:pt>
                <c:pt idx="1">
                  <c:v>3.6032</c:v>
                </c:pt>
                <c:pt idx="2">
                  <c:v>4.5771</c:v>
                </c:pt>
                <c:pt idx="3">
                  <c:v>6.8652</c:v>
                </c:pt>
                <c:pt idx="4">
                  <c:v>8.6552</c:v>
                </c:pt>
                <c:pt idx="5">
                  <c:v>10.5672</c:v>
                </c:pt>
                <c:pt idx="6">
                  <c:v>11.5311</c:v>
                </c:pt>
                <c:pt idx="7">
                  <c:v>13.3351</c:v>
                </c:pt>
                <c:pt idx="8">
                  <c:v>14.2872</c:v>
                </c:pt>
                <c:pt idx="9">
                  <c:v>15.6192</c:v>
                </c:pt>
                <c:pt idx="10">
                  <c:v>16.5992</c:v>
                </c:pt>
                <c:pt idx="11">
                  <c:v>18.3932</c:v>
                </c:pt>
                <c:pt idx="12">
                  <c:v>20.2852</c:v>
                </c:pt>
                <c:pt idx="13">
                  <c:v>21.2282</c:v>
                </c:pt>
                <c:pt idx="14">
                  <c:v>23.0592</c:v>
                </c:pt>
                <c:pt idx="15">
                  <c:v>25.3402</c:v>
                </c:pt>
                <c:pt idx="16">
                  <c:v>26.3272</c:v>
                </c:pt>
                <c:pt idx="17">
                  <c:v>28.1352</c:v>
                </c:pt>
                <c:pt idx="18">
                  <c:v>30.0192</c:v>
                </c:pt>
                <c:pt idx="19">
                  <c:v>32.7952</c:v>
                </c:pt>
                <c:pt idx="20">
                  <c:v>33.7622</c:v>
                </c:pt>
                <c:pt idx="21">
                  <c:v>36.0452</c:v>
                </c:pt>
                <c:pt idx="22">
                  <c:v>37.8591</c:v>
                </c:pt>
                <c:pt idx="23">
                  <c:v>38.8252</c:v>
                </c:pt>
                <c:pt idx="24">
                  <c:v>51.7512</c:v>
                </c:pt>
                <c:pt idx="25">
                  <c:v>61.4612</c:v>
                </c:pt>
                <c:pt idx="26">
                  <c:v>71.1911</c:v>
                </c:pt>
                <c:pt idx="27">
                  <c:v>80.9312</c:v>
                </c:pt>
                <c:pt idx="28">
                  <c:v>102.2412</c:v>
                </c:pt>
                <c:pt idx="29">
                  <c:v>131.4012</c:v>
                </c:pt>
                <c:pt idx="30">
                  <c:v>140.1912</c:v>
                </c:pt>
                <c:pt idx="31">
                  <c:v>488.4712</c:v>
                </c:pt>
                <c:pt idx="32">
                  <c:v>971.4012</c:v>
                </c:pt>
                <c:pt idx="33">
                  <c:v>1450.9345</c:v>
                </c:pt>
                <c:pt idx="34">
                  <c:v>1933.5478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52768"/>
        <c:axId val="410233785"/>
      </c:scatterChart>
      <c:valAx>
        <c:axId val="64285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233785"/>
        <c:crosses val="autoZero"/>
        <c:crossBetween val="midCat"/>
      </c:valAx>
      <c:valAx>
        <c:axId val="4102337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85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Sheet4!$E$155:$E$188</c:f>
              <c:numCache>
                <c:formatCode>General</c:formatCode>
                <c:ptCount val="34"/>
                <c:pt idx="0">
                  <c:v>2.0414</c:v>
                </c:pt>
                <c:pt idx="1">
                  <c:v>3.7416</c:v>
                </c:pt>
                <c:pt idx="2">
                  <c:v>4.796</c:v>
                </c:pt>
                <c:pt idx="3">
                  <c:v>6.9894</c:v>
                </c:pt>
                <c:pt idx="4">
                  <c:v>8.8278</c:v>
                </c:pt>
                <c:pt idx="5">
                  <c:v>10.6842</c:v>
                </c:pt>
                <c:pt idx="6">
                  <c:v>11.7634</c:v>
                </c:pt>
                <c:pt idx="7">
                  <c:v>13.5467</c:v>
                </c:pt>
                <c:pt idx="8">
                  <c:v>14.1925</c:v>
                </c:pt>
                <c:pt idx="9">
                  <c:v>15.7456</c:v>
                </c:pt>
                <c:pt idx="10">
                  <c:v>16.9061</c:v>
                </c:pt>
                <c:pt idx="11">
                  <c:v>18.6682</c:v>
                </c:pt>
                <c:pt idx="12">
                  <c:v>20.3947</c:v>
                </c:pt>
                <c:pt idx="13">
                  <c:v>21.303</c:v>
                </c:pt>
                <c:pt idx="14">
                  <c:v>23.3033</c:v>
                </c:pt>
                <c:pt idx="15">
                  <c:v>25.3581</c:v>
                </c:pt>
                <c:pt idx="16">
                  <c:v>26.4226</c:v>
                </c:pt>
                <c:pt idx="17">
                  <c:v>28.2362</c:v>
                </c:pt>
                <c:pt idx="18">
                  <c:v>30.1499</c:v>
                </c:pt>
                <c:pt idx="19">
                  <c:v>32.8249</c:v>
                </c:pt>
                <c:pt idx="20">
                  <c:v>33.8506</c:v>
                </c:pt>
                <c:pt idx="21">
                  <c:v>36.1619</c:v>
                </c:pt>
                <c:pt idx="22">
                  <c:v>37.9734</c:v>
                </c:pt>
                <c:pt idx="23">
                  <c:v>39.0285</c:v>
                </c:pt>
                <c:pt idx="24">
                  <c:v>51.8405</c:v>
                </c:pt>
                <c:pt idx="25">
                  <c:v>61.4883</c:v>
                </c:pt>
                <c:pt idx="26">
                  <c:v>71.1935</c:v>
                </c:pt>
                <c:pt idx="27">
                  <c:v>80.9967</c:v>
                </c:pt>
                <c:pt idx="28">
                  <c:v>102.402</c:v>
                </c:pt>
                <c:pt idx="29">
                  <c:v>131.6177</c:v>
                </c:pt>
                <c:pt idx="30">
                  <c:v>488.0314</c:v>
                </c:pt>
                <c:pt idx="31">
                  <c:v>967.6687</c:v>
                </c:pt>
                <c:pt idx="32">
                  <c:v>1441.2148</c:v>
                </c:pt>
                <c:pt idx="33">
                  <c:v>1918.4023</c:v>
                </c:pt>
              </c:numCache>
            </c:numRef>
          </c:xVal>
          <c:yVal>
            <c:numRef>
              <c:f>Sheet4!$B$155:$B$188</c:f>
              <c:numCache>
                <c:formatCode>General</c:formatCode>
                <c:ptCount val="34"/>
                <c:pt idx="0">
                  <c:v>1.7892</c:v>
                </c:pt>
                <c:pt idx="1">
                  <c:v>3.6152</c:v>
                </c:pt>
                <c:pt idx="2">
                  <c:v>4.5882</c:v>
                </c:pt>
                <c:pt idx="3">
                  <c:v>6.8412</c:v>
                </c:pt>
                <c:pt idx="4">
                  <c:v>8.6731</c:v>
                </c:pt>
                <c:pt idx="5">
                  <c:v>10.5672</c:v>
                </c:pt>
                <c:pt idx="6">
                  <c:v>11.5191</c:v>
                </c:pt>
                <c:pt idx="7">
                  <c:v>13.3412</c:v>
                </c:pt>
                <c:pt idx="8">
                  <c:v>14.3291</c:v>
                </c:pt>
                <c:pt idx="9">
                  <c:v>15.6072</c:v>
                </c:pt>
                <c:pt idx="10">
                  <c:v>16.5942</c:v>
                </c:pt>
                <c:pt idx="11">
                  <c:v>18.4052</c:v>
                </c:pt>
                <c:pt idx="12">
                  <c:v>20.2732</c:v>
                </c:pt>
                <c:pt idx="13">
                  <c:v>21.2402</c:v>
                </c:pt>
                <c:pt idx="14">
                  <c:v>23.0892</c:v>
                </c:pt>
                <c:pt idx="15">
                  <c:v>25.3292</c:v>
                </c:pt>
                <c:pt idx="16">
                  <c:v>26.3272</c:v>
                </c:pt>
                <c:pt idx="17">
                  <c:v>28.1172</c:v>
                </c:pt>
                <c:pt idx="18">
                  <c:v>30.0141</c:v>
                </c:pt>
                <c:pt idx="19">
                  <c:v>32.7832</c:v>
                </c:pt>
                <c:pt idx="20">
                  <c:v>33.7572</c:v>
                </c:pt>
                <c:pt idx="21">
                  <c:v>36.0332</c:v>
                </c:pt>
                <c:pt idx="22">
                  <c:v>37.8582</c:v>
                </c:pt>
                <c:pt idx="23">
                  <c:v>38.8132</c:v>
                </c:pt>
                <c:pt idx="24">
                  <c:v>51.7512</c:v>
                </c:pt>
                <c:pt idx="25">
                  <c:v>61.4612</c:v>
                </c:pt>
                <c:pt idx="26">
                  <c:v>71.1911</c:v>
                </c:pt>
                <c:pt idx="27">
                  <c:v>80.8912</c:v>
                </c:pt>
                <c:pt idx="28">
                  <c:v>102.3212</c:v>
                </c:pt>
                <c:pt idx="29">
                  <c:v>131.4012</c:v>
                </c:pt>
                <c:pt idx="30">
                  <c:v>487.1202</c:v>
                </c:pt>
                <c:pt idx="31">
                  <c:v>970.2278</c:v>
                </c:pt>
                <c:pt idx="32">
                  <c:v>1449.9578</c:v>
                </c:pt>
                <c:pt idx="33">
                  <c:v>1932.3412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67942"/>
        <c:axId val="675747482"/>
      </c:scatterChart>
      <c:valAx>
        <c:axId val="4618679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747482"/>
        <c:crosses val="autoZero"/>
        <c:crossBetween val="midCat"/>
      </c:valAx>
      <c:valAx>
        <c:axId val="6757474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86794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第一组数据6530中与标准板各个负载功率点之间的误差曲线图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117492450508892"/>
          <c:y val="0.033898305084745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Sheet5!$M$2:$M$35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Sheet5!$J$2:$J$35</c:f>
              <c:numCache>
                <c:formatCode>0.00%</c:formatCode>
                <c:ptCount val="34"/>
                <c:pt idx="0">
                  <c:v>-0.00412291792644706</c:v>
                </c:pt>
                <c:pt idx="1">
                  <c:v>0.0184960915996918</c:v>
                </c:pt>
                <c:pt idx="2">
                  <c:v>0.0154901575233226</c:v>
                </c:pt>
                <c:pt idx="3">
                  <c:v>0.019999417351279</c:v>
                </c:pt>
                <c:pt idx="4">
                  <c:v>0.0348039102401146</c:v>
                </c:pt>
                <c:pt idx="5">
                  <c:v>0.0238757665228253</c:v>
                </c:pt>
                <c:pt idx="6">
                  <c:v>0.0259240979816609</c:v>
                </c:pt>
                <c:pt idx="7">
                  <c:v>0.0273063892303541</c:v>
                </c:pt>
                <c:pt idx="8">
                  <c:v>0.0177344858187002</c:v>
                </c:pt>
                <c:pt idx="9">
                  <c:v>0.0181577127046344</c:v>
                </c:pt>
                <c:pt idx="10">
                  <c:v>0.023680592406773</c:v>
                </c:pt>
                <c:pt idx="11">
                  <c:v>0.0223649631865864</c:v>
                </c:pt>
                <c:pt idx="12">
                  <c:v>0.0171501487889955</c:v>
                </c:pt>
                <c:pt idx="13">
                  <c:v>0.0169347213532724</c:v>
                </c:pt>
                <c:pt idx="14">
                  <c:v>0.0179201513816615</c:v>
                </c:pt>
                <c:pt idx="15">
                  <c:v>0.0146091980331647</c:v>
                </c:pt>
                <c:pt idx="16">
                  <c:v>0.0146935795445902</c:v>
                </c:pt>
                <c:pt idx="17">
                  <c:v>0.0117920168365968</c:v>
                </c:pt>
                <c:pt idx="18">
                  <c:v>0.0175288869923523</c:v>
                </c:pt>
                <c:pt idx="19">
                  <c:v>0.011021274260523</c:v>
                </c:pt>
                <c:pt idx="20">
                  <c:v>0.0140077451800189</c:v>
                </c:pt>
                <c:pt idx="21">
                  <c:v>0.0141401584940842</c:v>
                </c:pt>
                <c:pt idx="22">
                  <c:v>0.0105760570113924</c:v>
                </c:pt>
                <c:pt idx="23">
                  <c:v>0.0108107551039336</c:v>
                </c:pt>
                <c:pt idx="24">
                  <c:v>0.0101484995518744</c:v>
                </c:pt>
                <c:pt idx="25">
                  <c:v>0.00956227269474242</c:v>
                </c:pt>
                <c:pt idx="26">
                  <c:v>0.0100068688361324</c:v>
                </c:pt>
                <c:pt idx="27">
                  <c:v>0.00799518484461981</c:v>
                </c:pt>
                <c:pt idx="28">
                  <c:v>0.00870321168068797</c:v>
                </c:pt>
                <c:pt idx="29">
                  <c:v>0.00935521977269189</c:v>
                </c:pt>
                <c:pt idx="30">
                  <c:v>0.00745604465013727</c:v>
                </c:pt>
                <c:pt idx="31">
                  <c:v>0.00399651092373471</c:v>
                </c:pt>
                <c:pt idx="32">
                  <c:v>0.00166896775346127</c:v>
                </c:pt>
                <c:pt idx="33">
                  <c:v>-0.000872032669482959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6068620"/>
        <c:axId val="578684985"/>
      </c:lineChart>
      <c:catAx>
        <c:axId val="286068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8684985"/>
        <c:crosses val="autoZero"/>
        <c:auto val="1"/>
        <c:lblAlgn val="ctr"/>
        <c:lblOffset val="100"/>
        <c:noMultiLvlLbl val="0"/>
      </c:catAx>
      <c:valAx>
        <c:axId val="578684985"/>
        <c:scaling>
          <c:orientation val="minMax"/>
          <c:max val="0.15"/>
          <c:min val="-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0686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5.xml"/><Relationship Id="rId8" Type="http://schemas.openxmlformats.org/officeDocument/2006/relationships/chart" Target="../charts/chart34.xml"/><Relationship Id="rId7" Type="http://schemas.openxmlformats.org/officeDocument/2006/relationships/chart" Target="../charts/chart33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Relationship Id="rId3" Type="http://schemas.openxmlformats.org/officeDocument/2006/relationships/chart" Target="../charts/chart29.xml"/><Relationship Id="rId24" Type="http://schemas.openxmlformats.org/officeDocument/2006/relationships/chart" Target="../charts/chart50.xml"/><Relationship Id="rId23" Type="http://schemas.openxmlformats.org/officeDocument/2006/relationships/chart" Target="../charts/chart49.xml"/><Relationship Id="rId22" Type="http://schemas.openxmlformats.org/officeDocument/2006/relationships/chart" Target="../charts/chart48.xml"/><Relationship Id="rId21" Type="http://schemas.openxmlformats.org/officeDocument/2006/relationships/chart" Target="../charts/chart47.xml"/><Relationship Id="rId20" Type="http://schemas.openxmlformats.org/officeDocument/2006/relationships/chart" Target="../charts/chart46.xml"/><Relationship Id="rId2" Type="http://schemas.openxmlformats.org/officeDocument/2006/relationships/chart" Target="../charts/chart28.xml"/><Relationship Id="rId19" Type="http://schemas.openxmlformats.org/officeDocument/2006/relationships/chart" Target="../charts/chart45.xml"/><Relationship Id="rId18" Type="http://schemas.openxmlformats.org/officeDocument/2006/relationships/chart" Target="../charts/chart44.xml"/><Relationship Id="rId17" Type="http://schemas.openxmlformats.org/officeDocument/2006/relationships/chart" Target="../charts/chart43.xml"/><Relationship Id="rId16" Type="http://schemas.openxmlformats.org/officeDocument/2006/relationships/chart" Target="../charts/chart42.xml"/><Relationship Id="rId15" Type="http://schemas.openxmlformats.org/officeDocument/2006/relationships/chart" Target="../charts/chart41.xml"/><Relationship Id="rId14" Type="http://schemas.openxmlformats.org/officeDocument/2006/relationships/chart" Target="../charts/chart40.xml"/><Relationship Id="rId13" Type="http://schemas.openxmlformats.org/officeDocument/2006/relationships/chart" Target="../charts/chart39.xml"/><Relationship Id="rId12" Type="http://schemas.openxmlformats.org/officeDocument/2006/relationships/chart" Target="../charts/chart38.xml"/><Relationship Id="rId11" Type="http://schemas.openxmlformats.org/officeDocument/2006/relationships/chart" Target="../charts/chart37.xml"/><Relationship Id="rId10" Type="http://schemas.openxmlformats.org/officeDocument/2006/relationships/chart" Target="../charts/chart36.xml"/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59.xml"/><Relationship Id="rId8" Type="http://schemas.openxmlformats.org/officeDocument/2006/relationships/chart" Target="../charts/chart58.xml"/><Relationship Id="rId7" Type="http://schemas.openxmlformats.org/officeDocument/2006/relationships/chart" Target="../charts/chart57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Relationship Id="rId3" Type="http://schemas.openxmlformats.org/officeDocument/2006/relationships/chart" Target="../charts/chart53.xml"/><Relationship Id="rId24" Type="http://schemas.openxmlformats.org/officeDocument/2006/relationships/chart" Target="../charts/chart74.xml"/><Relationship Id="rId23" Type="http://schemas.openxmlformats.org/officeDocument/2006/relationships/chart" Target="../charts/chart73.xml"/><Relationship Id="rId22" Type="http://schemas.openxmlformats.org/officeDocument/2006/relationships/chart" Target="../charts/chart72.xml"/><Relationship Id="rId21" Type="http://schemas.openxmlformats.org/officeDocument/2006/relationships/chart" Target="../charts/chart71.xml"/><Relationship Id="rId20" Type="http://schemas.openxmlformats.org/officeDocument/2006/relationships/chart" Target="../charts/chart70.xml"/><Relationship Id="rId2" Type="http://schemas.openxmlformats.org/officeDocument/2006/relationships/chart" Target="../charts/chart52.xml"/><Relationship Id="rId19" Type="http://schemas.openxmlformats.org/officeDocument/2006/relationships/chart" Target="../charts/chart69.xml"/><Relationship Id="rId18" Type="http://schemas.openxmlformats.org/officeDocument/2006/relationships/chart" Target="../charts/chart68.xml"/><Relationship Id="rId17" Type="http://schemas.openxmlformats.org/officeDocument/2006/relationships/chart" Target="../charts/chart67.xml"/><Relationship Id="rId16" Type="http://schemas.openxmlformats.org/officeDocument/2006/relationships/chart" Target="../charts/chart66.xml"/><Relationship Id="rId15" Type="http://schemas.openxmlformats.org/officeDocument/2006/relationships/chart" Target="../charts/chart65.xml"/><Relationship Id="rId14" Type="http://schemas.openxmlformats.org/officeDocument/2006/relationships/chart" Target="../charts/chart64.xml"/><Relationship Id="rId13" Type="http://schemas.openxmlformats.org/officeDocument/2006/relationships/chart" Target="../charts/chart63.xml"/><Relationship Id="rId12" Type="http://schemas.openxmlformats.org/officeDocument/2006/relationships/chart" Target="../charts/chart62.xml"/><Relationship Id="rId11" Type="http://schemas.openxmlformats.org/officeDocument/2006/relationships/chart" Target="../charts/chart61.xml"/><Relationship Id="rId10" Type="http://schemas.openxmlformats.org/officeDocument/2006/relationships/chart" Target="../charts/chart60.xml"/><Relationship Id="rId1" Type="http://schemas.openxmlformats.org/officeDocument/2006/relationships/chart" Target="../charts/chart51.xml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chart" Target="../charts/chart83.xml"/><Relationship Id="rId8" Type="http://schemas.openxmlformats.org/officeDocument/2006/relationships/chart" Target="../charts/chart82.xml"/><Relationship Id="rId7" Type="http://schemas.openxmlformats.org/officeDocument/2006/relationships/chart" Target="../charts/chart81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3" Type="http://schemas.openxmlformats.org/officeDocument/2006/relationships/chart" Target="../charts/chart77.xml"/><Relationship Id="rId24" Type="http://schemas.openxmlformats.org/officeDocument/2006/relationships/chart" Target="../charts/chart98.xml"/><Relationship Id="rId23" Type="http://schemas.openxmlformats.org/officeDocument/2006/relationships/chart" Target="../charts/chart97.xml"/><Relationship Id="rId22" Type="http://schemas.openxmlformats.org/officeDocument/2006/relationships/chart" Target="../charts/chart96.xml"/><Relationship Id="rId21" Type="http://schemas.openxmlformats.org/officeDocument/2006/relationships/chart" Target="../charts/chart95.xml"/><Relationship Id="rId20" Type="http://schemas.openxmlformats.org/officeDocument/2006/relationships/chart" Target="../charts/chart94.xml"/><Relationship Id="rId2" Type="http://schemas.openxmlformats.org/officeDocument/2006/relationships/chart" Target="../charts/chart76.xml"/><Relationship Id="rId19" Type="http://schemas.openxmlformats.org/officeDocument/2006/relationships/chart" Target="../charts/chart93.xml"/><Relationship Id="rId18" Type="http://schemas.openxmlformats.org/officeDocument/2006/relationships/chart" Target="../charts/chart92.xml"/><Relationship Id="rId17" Type="http://schemas.openxmlformats.org/officeDocument/2006/relationships/chart" Target="../charts/chart91.xml"/><Relationship Id="rId16" Type="http://schemas.openxmlformats.org/officeDocument/2006/relationships/chart" Target="../charts/chart90.xml"/><Relationship Id="rId15" Type="http://schemas.openxmlformats.org/officeDocument/2006/relationships/chart" Target="../charts/chart89.xml"/><Relationship Id="rId14" Type="http://schemas.openxmlformats.org/officeDocument/2006/relationships/chart" Target="../charts/chart88.xml"/><Relationship Id="rId13" Type="http://schemas.openxmlformats.org/officeDocument/2006/relationships/chart" Target="../charts/chart87.xml"/><Relationship Id="rId12" Type="http://schemas.openxmlformats.org/officeDocument/2006/relationships/chart" Target="../charts/chart86.xml"/><Relationship Id="rId11" Type="http://schemas.openxmlformats.org/officeDocument/2006/relationships/chart" Target="../charts/chart85.xml"/><Relationship Id="rId10" Type="http://schemas.openxmlformats.org/officeDocument/2006/relationships/chart" Target="../charts/chart84.xml"/><Relationship Id="rId1" Type="http://schemas.openxmlformats.org/officeDocument/2006/relationships/chart" Target="../charts/chart75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07.xml"/><Relationship Id="rId8" Type="http://schemas.openxmlformats.org/officeDocument/2006/relationships/chart" Target="../charts/chart106.xml"/><Relationship Id="rId7" Type="http://schemas.openxmlformats.org/officeDocument/2006/relationships/chart" Target="../charts/chart105.xml"/><Relationship Id="rId6" Type="http://schemas.openxmlformats.org/officeDocument/2006/relationships/chart" Target="../charts/chart104.xml"/><Relationship Id="rId5" Type="http://schemas.openxmlformats.org/officeDocument/2006/relationships/chart" Target="../charts/chart103.xml"/><Relationship Id="rId4" Type="http://schemas.openxmlformats.org/officeDocument/2006/relationships/chart" Target="../charts/chart102.xml"/><Relationship Id="rId3" Type="http://schemas.openxmlformats.org/officeDocument/2006/relationships/chart" Target="../charts/chart101.xml"/><Relationship Id="rId24" Type="http://schemas.openxmlformats.org/officeDocument/2006/relationships/chart" Target="../charts/chart122.xml"/><Relationship Id="rId23" Type="http://schemas.openxmlformats.org/officeDocument/2006/relationships/chart" Target="../charts/chart121.xml"/><Relationship Id="rId22" Type="http://schemas.openxmlformats.org/officeDocument/2006/relationships/chart" Target="../charts/chart120.xml"/><Relationship Id="rId21" Type="http://schemas.openxmlformats.org/officeDocument/2006/relationships/chart" Target="../charts/chart119.xml"/><Relationship Id="rId20" Type="http://schemas.openxmlformats.org/officeDocument/2006/relationships/chart" Target="../charts/chart118.xml"/><Relationship Id="rId2" Type="http://schemas.openxmlformats.org/officeDocument/2006/relationships/chart" Target="../charts/chart100.xml"/><Relationship Id="rId19" Type="http://schemas.openxmlformats.org/officeDocument/2006/relationships/chart" Target="../charts/chart117.xml"/><Relationship Id="rId18" Type="http://schemas.openxmlformats.org/officeDocument/2006/relationships/chart" Target="../charts/chart116.xml"/><Relationship Id="rId17" Type="http://schemas.openxmlformats.org/officeDocument/2006/relationships/chart" Target="../charts/chart115.xml"/><Relationship Id="rId16" Type="http://schemas.openxmlformats.org/officeDocument/2006/relationships/chart" Target="../charts/chart114.xml"/><Relationship Id="rId15" Type="http://schemas.openxmlformats.org/officeDocument/2006/relationships/chart" Target="../charts/chart113.xml"/><Relationship Id="rId14" Type="http://schemas.openxmlformats.org/officeDocument/2006/relationships/chart" Target="../charts/chart112.xml"/><Relationship Id="rId13" Type="http://schemas.openxmlformats.org/officeDocument/2006/relationships/chart" Target="../charts/chart111.xml"/><Relationship Id="rId12" Type="http://schemas.openxmlformats.org/officeDocument/2006/relationships/chart" Target="../charts/chart110.xml"/><Relationship Id="rId11" Type="http://schemas.openxmlformats.org/officeDocument/2006/relationships/chart" Target="../charts/chart109.xml"/><Relationship Id="rId10" Type="http://schemas.openxmlformats.org/officeDocument/2006/relationships/chart" Target="../charts/chart108.xml"/><Relationship Id="rId1" Type="http://schemas.openxmlformats.org/officeDocument/2006/relationships/chart" Target="../charts/chart99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31.xml"/><Relationship Id="rId8" Type="http://schemas.openxmlformats.org/officeDocument/2006/relationships/chart" Target="../charts/chart130.xml"/><Relationship Id="rId7" Type="http://schemas.openxmlformats.org/officeDocument/2006/relationships/chart" Target="../charts/chart129.xml"/><Relationship Id="rId6" Type="http://schemas.openxmlformats.org/officeDocument/2006/relationships/chart" Target="../charts/chart128.xml"/><Relationship Id="rId5" Type="http://schemas.openxmlformats.org/officeDocument/2006/relationships/chart" Target="../charts/chart127.xml"/><Relationship Id="rId4" Type="http://schemas.openxmlformats.org/officeDocument/2006/relationships/chart" Target="../charts/chart126.xml"/><Relationship Id="rId3" Type="http://schemas.openxmlformats.org/officeDocument/2006/relationships/chart" Target="../charts/chart125.xml"/><Relationship Id="rId24" Type="http://schemas.openxmlformats.org/officeDocument/2006/relationships/chart" Target="../charts/chart146.xml"/><Relationship Id="rId23" Type="http://schemas.openxmlformats.org/officeDocument/2006/relationships/chart" Target="../charts/chart145.xml"/><Relationship Id="rId22" Type="http://schemas.openxmlformats.org/officeDocument/2006/relationships/chart" Target="../charts/chart144.xml"/><Relationship Id="rId21" Type="http://schemas.openxmlformats.org/officeDocument/2006/relationships/chart" Target="../charts/chart143.xml"/><Relationship Id="rId20" Type="http://schemas.openxmlformats.org/officeDocument/2006/relationships/chart" Target="../charts/chart142.xml"/><Relationship Id="rId2" Type="http://schemas.openxmlformats.org/officeDocument/2006/relationships/chart" Target="../charts/chart124.xml"/><Relationship Id="rId19" Type="http://schemas.openxmlformats.org/officeDocument/2006/relationships/chart" Target="../charts/chart141.xml"/><Relationship Id="rId18" Type="http://schemas.openxmlformats.org/officeDocument/2006/relationships/chart" Target="../charts/chart140.xml"/><Relationship Id="rId17" Type="http://schemas.openxmlformats.org/officeDocument/2006/relationships/chart" Target="../charts/chart139.xml"/><Relationship Id="rId16" Type="http://schemas.openxmlformats.org/officeDocument/2006/relationships/chart" Target="../charts/chart138.xml"/><Relationship Id="rId15" Type="http://schemas.openxmlformats.org/officeDocument/2006/relationships/chart" Target="../charts/chart137.xml"/><Relationship Id="rId14" Type="http://schemas.openxmlformats.org/officeDocument/2006/relationships/chart" Target="../charts/chart136.xml"/><Relationship Id="rId13" Type="http://schemas.openxmlformats.org/officeDocument/2006/relationships/chart" Target="../charts/chart135.xml"/><Relationship Id="rId12" Type="http://schemas.openxmlformats.org/officeDocument/2006/relationships/chart" Target="../charts/chart134.xml"/><Relationship Id="rId11" Type="http://schemas.openxmlformats.org/officeDocument/2006/relationships/chart" Target="../charts/chart133.xml"/><Relationship Id="rId10" Type="http://schemas.openxmlformats.org/officeDocument/2006/relationships/chart" Target="../charts/chart132.xml"/><Relationship Id="rId1" Type="http://schemas.openxmlformats.org/officeDocument/2006/relationships/chart" Target="../charts/chart123.xml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5.xml"/><Relationship Id="rId8" Type="http://schemas.openxmlformats.org/officeDocument/2006/relationships/chart" Target="../charts/chart154.xml"/><Relationship Id="rId7" Type="http://schemas.openxmlformats.org/officeDocument/2006/relationships/chart" Target="../charts/chart153.xml"/><Relationship Id="rId6" Type="http://schemas.openxmlformats.org/officeDocument/2006/relationships/chart" Target="../charts/chart152.xml"/><Relationship Id="rId5" Type="http://schemas.openxmlformats.org/officeDocument/2006/relationships/chart" Target="../charts/chart151.xml"/><Relationship Id="rId4" Type="http://schemas.openxmlformats.org/officeDocument/2006/relationships/chart" Target="../charts/chart150.xml"/><Relationship Id="rId3" Type="http://schemas.openxmlformats.org/officeDocument/2006/relationships/chart" Target="../charts/chart149.xml"/><Relationship Id="rId24" Type="http://schemas.openxmlformats.org/officeDocument/2006/relationships/chart" Target="../charts/chart170.xml"/><Relationship Id="rId23" Type="http://schemas.openxmlformats.org/officeDocument/2006/relationships/chart" Target="../charts/chart169.xml"/><Relationship Id="rId22" Type="http://schemas.openxmlformats.org/officeDocument/2006/relationships/chart" Target="../charts/chart168.xml"/><Relationship Id="rId21" Type="http://schemas.openxmlformats.org/officeDocument/2006/relationships/chart" Target="../charts/chart167.xml"/><Relationship Id="rId20" Type="http://schemas.openxmlformats.org/officeDocument/2006/relationships/chart" Target="../charts/chart166.xml"/><Relationship Id="rId2" Type="http://schemas.openxmlformats.org/officeDocument/2006/relationships/chart" Target="../charts/chart148.xml"/><Relationship Id="rId19" Type="http://schemas.openxmlformats.org/officeDocument/2006/relationships/chart" Target="../charts/chart165.xml"/><Relationship Id="rId18" Type="http://schemas.openxmlformats.org/officeDocument/2006/relationships/chart" Target="../charts/chart164.xml"/><Relationship Id="rId17" Type="http://schemas.openxmlformats.org/officeDocument/2006/relationships/chart" Target="../charts/chart163.xml"/><Relationship Id="rId16" Type="http://schemas.openxmlformats.org/officeDocument/2006/relationships/chart" Target="../charts/chart162.xml"/><Relationship Id="rId15" Type="http://schemas.openxmlformats.org/officeDocument/2006/relationships/chart" Target="../charts/chart161.xml"/><Relationship Id="rId14" Type="http://schemas.openxmlformats.org/officeDocument/2006/relationships/chart" Target="../charts/chart160.xml"/><Relationship Id="rId13" Type="http://schemas.openxmlformats.org/officeDocument/2006/relationships/chart" Target="../charts/chart159.xml"/><Relationship Id="rId12" Type="http://schemas.openxmlformats.org/officeDocument/2006/relationships/chart" Target="../charts/chart158.xml"/><Relationship Id="rId11" Type="http://schemas.openxmlformats.org/officeDocument/2006/relationships/chart" Target="../charts/chart157.xml"/><Relationship Id="rId10" Type="http://schemas.openxmlformats.org/officeDocument/2006/relationships/chart" Target="../charts/chart156.xml"/><Relationship Id="rId1" Type="http://schemas.openxmlformats.org/officeDocument/2006/relationships/chart" Target="../charts/chart147.xml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79.xml"/><Relationship Id="rId8" Type="http://schemas.openxmlformats.org/officeDocument/2006/relationships/chart" Target="../charts/chart178.xml"/><Relationship Id="rId7" Type="http://schemas.openxmlformats.org/officeDocument/2006/relationships/chart" Target="../charts/chart177.xml"/><Relationship Id="rId6" Type="http://schemas.openxmlformats.org/officeDocument/2006/relationships/chart" Target="../charts/chart176.xml"/><Relationship Id="rId5" Type="http://schemas.openxmlformats.org/officeDocument/2006/relationships/chart" Target="../charts/chart175.xml"/><Relationship Id="rId4" Type="http://schemas.openxmlformats.org/officeDocument/2006/relationships/chart" Target="../charts/chart174.xml"/><Relationship Id="rId30" Type="http://schemas.openxmlformats.org/officeDocument/2006/relationships/chart" Target="../charts/chart200.xml"/><Relationship Id="rId3" Type="http://schemas.openxmlformats.org/officeDocument/2006/relationships/chart" Target="../charts/chart173.xml"/><Relationship Id="rId29" Type="http://schemas.openxmlformats.org/officeDocument/2006/relationships/chart" Target="../charts/chart199.xml"/><Relationship Id="rId28" Type="http://schemas.openxmlformats.org/officeDocument/2006/relationships/chart" Target="../charts/chart198.xml"/><Relationship Id="rId27" Type="http://schemas.openxmlformats.org/officeDocument/2006/relationships/chart" Target="../charts/chart197.xml"/><Relationship Id="rId26" Type="http://schemas.openxmlformats.org/officeDocument/2006/relationships/chart" Target="../charts/chart196.xml"/><Relationship Id="rId25" Type="http://schemas.openxmlformats.org/officeDocument/2006/relationships/chart" Target="../charts/chart195.xml"/><Relationship Id="rId24" Type="http://schemas.openxmlformats.org/officeDocument/2006/relationships/chart" Target="../charts/chart194.xml"/><Relationship Id="rId23" Type="http://schemas.openxmlformats.org/officeDocument/2006/relationships/chart" Target="../charts/chart193.xml"/><Relationship Id="rId22" Type="http://schemas.openxmlformats.org/officeDocument/2006/relationships/chart" Target="../charts/chart192.xml"/><Relationship Id="rId21" Type="http://schemas.openxmlformats.org/officeDocument/2006/relationships/chart" Target="../charts/chart191.xml"/><Relationship Id="rId20" Type="http://schemas.openxmlformats.org/officeDocument/2006/relationships/chart" Target="../charts/chart190.xml"/><Relationship Id="rId2" Type="http://schemas.openxmlformats.org/officeDocument/2006/relationships/chart" Target="../charts/chart172.xml"/><Relationship Id="rId19" Type="http://schemas.openxmlformats.org/officeDocument/2006/relationships/chart" Target="../charts/chart189.xml"/><Relationship Id="rId18" Type="http://schemas.openxmlformats.org/officeDocument/2006/relationships/chart" Target="../charts/chart188.xml"/><Relationship Id="rId17" Type="http://schemas.openxmlformats.org/officeDocument/2006/relationships/chart" Target="../charts/chart187.xml"/><Relationship Id="rId16" Type="http://schemas.openxmlformats.org/officeDocument/2006/relationships/chart" Target="../charts/chart186.xml"/><Relationship Id="rId15" Type="http://schemas.openxmlformats.org/officeDocument/2006/relationships/chart" Target="../charts/chart185.xml"/><Relationship Id="rId14" Type="http://schemas.openxmlformats.org/officeDocument/2006/relationships/chart" Target="../charts/chart184.xml"/><Relationship Id="rId13" Type="http://schemas.openxmlformats.org/officeDocument/2006/relationships/chart" Target="../charts/chart183.xml"/><Relationship Id="rId12" Type="http://schemas.openxmlformats.org/officeDocument/2006/relationships/chart" Target="../charts/chart182.xml"/><Relationship Id="rId11" Type="http://schemas.openxmlformats.org/officeDocument/2006/relationships/chart" Target="../charts/chart181.xml"/><Relationship Id="rId10" Type="http://schemas.openxmlformats.org/officeDocument/2006/relationships/chart" Target="../charts/chart180.xml"/><Relationship Id="rId1" Type="http://schemas.openxmlformats.org/officeDocument/2006/relationships/chart" Target="../charts/chart17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12700</xdr:colOff>
      <xdr:row>35</xdr:row>
      <xdr:rowOff>146050</xdr:rowOff>
    </xdr:from>
    <xdr:to>
      <xdr:col>11</xdr:col>
      <xdr:colOff>431165</xdr:colOff>
      <xdr:row>50</xdr:row>
      <xdr:rowOff>41275</xdr:rowOff>
    </xdr:to>
    <xdr:graphicFrame>
      <xdr:nvGraphicFramePr>
        <xdr:cNvPr id="34" name="图表 33"/>
        <xdr:cNvGraphicFramePr/>
      </xdr:nvGraphicFramePr>
      <xdr:xfrm>
        <a:off x="12700" y="6146800"/>
        <a:ext cx="1044829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577850</xdr:colOff>
      <xdr:row>35</xdr:row>
      <xdr:rowOff>146050</xdr:rowOff>
    </xdr:from>
    <xdr:to>
      <xdr:col>12</xdr:col>
      <xdr:colOff>1387475</xdr:colOff>
      <xdr:row>50</xdr:row>
      <xdr:rowOff>32385</xdr:rowOff>
    </xdr:to>
    <xdr:graphicFrame>
      <xdr:nvGraphicFramePr>
        <xdr:cNvPr id="35" name="图表 34"/>
        <xdr:cNvGraphicFramePr/>
      </xdr:nvGraphicFramePr>
      <xdr:xfrm>
        <a:off x="10607675" y="6146800"/>
        <a:ext cx="4572000" cy="2458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1558925</xdr:colOff>
      <xdr:row>35</xdr:row>
      <xdr:rowOff>107950</xdr:rowOff>
    </xdr:from>
    <xdr:to>
      <xdr:col>13</xdr:col>
      <xdr:colOff>3663950</xdr:colOff>
      <xdr:row>50</xdr:row>
      <xdr:rowOff>50800</xdr:rowOff>
    </xdr:to>
    <xdr:graphicFrame>
      <xdr:nvGraphicFramePr>
        <xdr:cNvPr id="36" name="图表 35"/>
        <xdr:cNvGraphicFramePr/>
      </xdr:nvGraphicFramePr>
      <xdr:xfrm>
        <a:off x="15351125" y="6108700"/>
        <a:ext cx="4476750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69850</xdr:colOff>
      <xdr:row>34</xdr:row>
      <xdr:rowOff>149225</xdr:rowOff>
    </xdr:from>
    <xdr:to>
      <xdr:col>20</xdr:col>
      <xdr:colOff>479425</xdr:colOff>
      <xdr:row>49</xdr:row>
      <xdr:rowOff>159385</xdr:rowOff>
    </xdr:to>
    <xdr:graphicFrame>
      <xdr:nvGraphicFramePr>
        <xdr:cNvPr id="37" name="图表 36"/>
        <xdr:cNvGraphicFramePr/>
      </xdr:nvGraphicFramePr>
      <xdr:xfrm>
        <a:off x="19996150" y="5978525"/>
        <a:ext cx="4524375" cy="2581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10795</xdr:colOff>
      <xdr:row>51</xdr:row>
      <xdr:rowOff>82550</xdr:rowOff>
    </xdr:from>
    <xdr:to>
      <xdr:col>11</xdr:col>
      <xdr:colOff>410210</xdr:colOff>
      <xdr:row>66</xdr:row>
      <xdr:rowOff>120650</xdr:rowOff>
    </xdr:to>
    <xdr:graphicFrame>
      <xdr:nvGraphicFramePr>
        <xdr:cNvPr id="38" name="图表 37"/>
        <xdr:cNvGraphicFramePr/>
      </xdr:nvGraphicFramePr>
      <xdr:xfrm>
        <a:off x="10795" y="8826500"/>
        <a:ext cx="10429240" cy="260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568325</xdr:colOff>
      <xdr:row>51</xdr:row>
      <xdr:rowOff>73025</xdr:rowOff>
    </xdr:from>
    <xdr:to>
      <xdr:col>12</xdr:col>
      <xdr:colOff>1377950</xdr:colOff>
      <xdr:row>67</xdr:row>
      <xdr:rowOff>73025</xdr:rowOff>
    </xdr:to>
    <xdr:graphicFrame>
      <xdr:nvGraphicFramePr>
        <xdr:cNvPr id="39" name="图表 38"/>
        <xdr:cNvGraphicFramePr/>
      </xdr:nvGraphicFramePr>
      <xdr:xfrm>
        <a:off x="10598150" y="8816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1568450</xdr:colOff>
      <xdr:row>51</xdr:row>
      <xdr:rowOff>53975</xdr:rowOff>
    </xdr:from>
    <xdr:to>
      <xdr:col>13</xdr:col>
      <xdr:colOff>3673475</xdr:colOff>
      <xdr:row>66</xdr:row>
      <xdr:rowOff>111125</xdr:rowOff>
    </xdr:to>
    <xdr:graphicFrame>
      <xdr:nvGraphicFramePr>
        <xdr:cNvPr id="40" name="图表 39"/>
        <xdr:cNvGraphicFramePr/>
      </xdr:nvGraphicFramePr>
      <xdr:xfrm>
        <a:off x="15360650" y="8797925"/>
        <a:ext cx="447675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15875</xdr:colOff>
      <xdr:row>107</xdr:row>
      <xdr:rowOff>6350</xdr:rowOff>
    </xdr:from>
    <xdr:to>
      <xdr:col>11</xdr:col>
      <xdr:colOff>1025525</xdr:colOff>
      <xdr:row>122</xdr:row>
      <xdr:rowOff>82550</xdr:rowOff>
    </xdr:to>
    <xdr:graphicFrame>
      <xdr:nvGraphicFramePr>
        <xdr:cNvPr id="41" name="图表 40"/>
        <xdr:cNvGraphicFramePr/>
      </xdr:nvGraphicFramePr>
      <xdr:xfrm>
        <a:off x="15875" y="18351500"/>
        <a:ext cx="1103947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1206500</xdr:colOff>
      <xdr:row>107</xdr:row>
      <xdr:rowOff>12700</xdr:rowOff>
    </xdr:from>
    <xdr:to>
      <xdr:col>12</xdr:col>
      <xdr:colOff>1978025</xdr:colOff>
      <xdr:row>121</xdr:row>
      <xdr:rowOff>146685</xdr:rowOff>
    </xdr:to>
    <xdr:graphicFrame>
      <xdr:nvGraphicFramePr>
        <xdr:cNvPr id="42" name="图表 41"/>
        <xdr:cNvGraphicFramePr/>
      </xdr:nvGraphicFramePr>
      <xdr:xfrm>
        <a:off x="11236325" y="18357850"/>
        <a:ext cx="4533900" cy="2534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2168525</xdr:colOff>
      <xdr:row>107</xdr:row>
      <xdr:rowOff>6350</xdr:rowOff>
    </xdr:from>
    <xdr:to>
      <xdr:col>14</xdr:col>
      <xdr:colOff>482600</xdr:colOff>
      <xdr:row>121</xdr:row>
      <xdr:rowOff>140335</xdr:rowOff>
    </xdr:to>
    <xdr:graphicFrame>
      <xdr:nvGraphicFramePr>
        <xdr:cNvPr id="43" name="图表 42"/>
        <xdr:cNvGraphicFramePr/>
      </xdr:nvGraphicFramePr>
      <xdr:xfrm>
        <a:off x="15960725" y="18351500"/>
        <a:ext cx="4448175" cy="2534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625475</xdr:colOff>
      <xdr:row>107</xdr:row>
      <xdr:rowOff>25400</xdr:rowOff>
    </xdr:from>
    <xdr:to>
      <xdr:col>21</xdr:col>
      <xdr:colOff>216535</xdr:colOff>
      <xdr:row>121</xdr:row>
      <xdr:rowOff>121285</xdr:rowOff>
    </xdr:to>
    <xdr:graphicFrame>
      <xdr:nvGraphicFramePr>
        <xdr:cNvPr id="44" name="图表 43"/>
        <xdr:cNvGraphicFramePr/>
      </xdr:nvGraphicFramePr>
      <xdr:xfrm>
        <a:off x="20551775" y="18370550"/>
        <a:ext cx="4391660" cy="2496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123</xdr:row>
      <xdr:rowOff>41275</xdr:rowOff>
    </xdr:from>
    <xdr:to>
      <xdr:col>11</xdr:col>
      <xdr:colOff>1024890</xdr:colOff>
      <xdr:row>137</xdr:row>
      <xdr:rowOff>165100</xdr:rowOff>
    </xdr:to>
    <xdr:graphicFrame>
      <xdr:nvGraphicFramePr>
        <xdr:cNvPr id="45" name="图表 44"/>
        <xdr:cNvGraphicFramePr/>
      </xdr:nvGraphicFramePr>
      <xdr:xfrm>
        <a:off x="9525" y="21129625"/>
        <a:ext cx="11045190" cy="2524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1187450</xdr:colOff>
      <xdr:row>122</xdr:row>
      <xdr:rowOff>168275</xdr:rowOff>
    </xdr:from>
    <xdr:to>
      <xdr:col>12</xdr:col>
      <xdr:colOff>2120900</xdr:colOff>
      <xdr:row>137</xdr:row>
      <xdr:rowOff>140335</xdr:rowOff>
    </xdr:to>
    <xdr:graphicFrame>
      <xdr:nvGraphicFramePr>
        <xdr:cNvPr id="46" name="图表 45"/>
        <xdr:cNvGraphicFramePr/>
      </xdr:nvGraphicFramePr>
      <xdr:xfrm>
        <a:off x="11217275" y="21085175"/>
        <a:ext cx="4695825" cy="2543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2330450</xdr:colOff>
      <xdr:row>122</xdr:row>
      <xdr:rowOff>155575</xdr:rowOff>
    </xdr:from>
    <xdr:to>
      <xdr:col>15</xdr:col>
      <xdr:colOff>111125</xdr:colOff>
      <xdr:row>137</xdr:row>
      <xdr:rowOff>118110</xdr:rowOff>
    </xdr:to>
    <xdr:graphicFrame>
      <xdr:nvGraphicFramePr>
        <xdr:cNvPr id="47" name="图表 46"/>
        <xdr:cNvGraphicFramePr/>
      </xdr:nvGraphicFramePr>
      <xdr:xfrm>
        <a:off x="16122650" y="21072475"/>
        <a:ext cx="4600575" cy="2534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178</xdr:row>
      <xdr:rowOff>3175</xdr:rowOff>
    </xdr:from>
    <xdr:to>
      <xdr:col>11</xdr:col>
      <xdr:colOff>434340</xdr:colOff>
      <xdr:row>193</xdr:row>
      <xdr:rowOff>88900</xdr:rowOff>
    </xdr:to>
    <xdr:graphicFrame>
      <xdr:nvGraphicFramePr>
        <xdr:cNvPr id="48" name="图表 47"/>
        <xdr:cNvGraphicFramePr/>
      </xdr:nvGraphicFramePr>
      <xdr:xfrm>
        <a:off x="9525" y="30521275"/>
        <a:ext cx="10454640" cy="2657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635000</xdr:colOff>
      <xdr:row>177</xdr:row>
      <xdr:rowOff>155575</xdr:rowOff>
    </xdr:from>
    <xdr:to>
      <xdr:col>12</xdr:col>
      <xdr:colOff>1444625</xdr:colOff>
      <xdr:row>193</xdr:row>
      <xdr:rowOff>51435</xdr:rowOff>
    </xdr:to>
    <xdr:graphicFrame>
      <xdr:nvGraphicFramePr>
        <xdr:cNvPr id="49" name="图表 48"/>
        <xdr:cNvGraphicFramePr/>
      </xdr:nvGraphicFramePr>
      <xdr:xfrm>
        <a:off x="10664825" y="30502225"/>
        <a:ext cx="4572000" cy="2639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1673225</xdr:colOff>
      <xdr:row>178</xdr:row>
      <xdr:rowOff>3175</xdr:rowOff>
    </xdr:from>
    <xdr:to>
      <xdr:col>14</xdr:col>
      <xdr:colOff>34925</xdr:colOff>
      <xdr:row>193</xdr:row>
      <xdr:rowOff>51435</xdr:rowOff>
    </xdr:to>
    <xdr:graphicFrame>
      <xdr:nvGraphicFramePr>
        <xdr:cNvPr id="50" name="图表 49"/>
        <xdr:cNvGraphicFramePr/>
      </xdr:nvGraphicFramePr>
      <xdr:xfrm>
        <a:off x="15465425" y="30521275"/>
        <a:ext cx="4495800" cy="2620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295275</xdr:colOff>
      <xdr:row>177</xdr:row>
      <xdr:rowOff>155575</xdr:rowOff>
    </xdr:from>
    <xdr:to>
      <xdr:col>20</xdr:col>
      <xdr:colOff>638175</xdr:colOff>
      <xdr:row>192</xdr:row>
      <xdr:rowOff>98425</xdr:rowOff>
    </xdr:to>
    <xdr:graphicFrame>
      <xdr:nvGraphicFramePr>
        <xdr:cNvPr id="51" name="图表 50"/>
        <xdr:cNvGraphicFramePr/>
      </xdr:nvGraphicFramePr>
      <xdr:xfrm>
        <a:off x="20221575" y="30502225"/>
        <a:ext cx="4457700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15875</xdr:colOff>
      <xdr:row>194</xdr:row>
      <xdr:rowOff>88900</xdr:rowOff>
    </xdr:from>
    <xdr:to>
      <xdr:col>11</xdr:col>
      <xdr:colOff>406400</xdr:colOff>
      <xdr:row>208</xdr:row>
      <xdr:rowOff>146685</xdr:rowOff>
    </xdr:to>
    <xdr:graphicFrame>
      <xdr:nvGraphicFramePr>
        <xdr:cNvPr id="52" name="图表 51"/>
        <xdr:cNvGraphicFramePr/>
      </xdr:nvGraphicFramePr>
      <xdr:xfrm>
        <a:off x="15875" y="33350200"/>
        <a:ext cx="10420350" cy="2458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596900</xdr:colOff>
      <xdr:row>194</xdr:row>
      <xdr:rowOff>34925</xdr:rowOff>
    </xdr:from>
    <xdr:to>
      <xdr:col>12</xdr:col>
      <xdr:colOff>1577975</xdr:colOff>
      <xdr:row>208</xdr:row>
      <xdr:rowOff>158750</xdr:rowOff>
    </xdr:to>
    <xdr:graphicFrame>
      <xdr:nvGraphicFramePr>
        <xdr:cNvPr id="53" name="图表 52"/>
        <xdr:cNvGraphicFramePr/>
      </xdr:nvGraphicFramePr>
      <xdr:xfrm>
        <a:off x="10626725" y="33296225"/>
        <a:ext cx="4743450" cy="2524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1720850</xdr:colOff>
      <xdr:row>194</xdr:row>
      <xdr:rowOff>31750</xdr:rowOff>
    </xdr:from>
    <xdr:to>
      <xdr:col>14</xdr:col>
      <xdr:colOff>158750</xdr:colOff>
      <xdr:row>210</xdr:row>
      <xdr:rowOff>31750</xdr:rowOff>
    </xdr:to>
    <xdr:graphicFrame>
      <xdr:nvGraphicFramePr>
        <xdr:cNvPr id="54" name="图表 53"/>
        <xdr:cNvGraphicFramePr/>
      </xdr:nvGraphicFramePr>
      <xdr:xfrm>
        <a:off x="15513050" y="33293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669925</xdr:colOff>
      <xdr:row>35</xdr:row>
      <xdr:rowOff>3175</xdr:rowOff>
    </xdr:from>
    <xdr:to>
      <xdr:col>27</xdr:col>
      <xdr:colOff>327025</xdr:colOff>
      <xdr:row>49</xdr:row>
      <xdr:rowOff>79375</xdr:rowOff>
    </xdr:to>
    <xdr:graphicFrame>
      <xdr:nvGraphicFramePr>
        <xdr:cNvPr id="55" name="图表 54"/>
        <xdr:cNvGraphicFramePr/>
      </xdr:nvGraphicFramePr>
      <xdr:xfrm>
        <a:off x="24711025" y="6003925"/>
        <a:ext cx="445770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371475</xdr:colOff>
      <xdr:row>107</xdr:row>
      <xdr:rowOff>12700</xdr:rowOff>
    </xdr:from>
    <xdr:to>
      <xdr:col>28</xdr:col>
      <xdr:colOff>57150</xdr:colOff>
      <xdr:row>121</xdr:row>
      <xdr:rowOff>98425</xdr:rowOff>
    </xdr:to>
    <xdr:graphicFrame>
      <xdr:nvGraphicFramePr>
        <xdr:cNvPr id="56" name="图表 55"/>
        <xdr:cNvGraphicFramePr/>
      </xdr:nvGraphicFramePr>
      <xdr:xfrm>
        <a:off x="25098375" y="18357850"/>
        <a:ext cx="4486275" cy="248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53975</xdr:colOff>
      <xdr:row>178</xdr:row>
      <xdr:rowOff>41275</xdr:rowOff>
    </xdr:from>
    <xdr:to>
      <xdr:col>27</xdr:col>
      <xdr:colOff>358775</xdr:colOff>
      <xdr:row>192</xdr:row>
      <xdr:rowOff>69850</xdr:rowOff>
    </xdr:to>
    <xdr:graphicFrame>
      <xdr:nvGraphicFramePr>
        <xdr:cNvPr id="57" name="图表 56"/>
        <xdr:cNvGraphicFramePr/>
      </xdr:nvGraphicFramePr>
      <xdr:xfrm>
        <a:off x="24780875" y="30559375"/>
        <a:ext cx="4419600" cy="242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28</xdr:col>
      <xdr:colOff>273050</xdr:colOff>
      <xdr:row>107</xdr:row>
      <xdr:rowOff>22225</xdr:rowOff>
    </xdr:from>
    <xdr:to>
      <xdr:col>33</xdr:col>
      <xdr:colOff>0</xdr:colOff>
      <xdr:row>123</xdr:row>
      <xdr:rowOff>22225</xdr:rowOff>
    </xdr:to>
    <xdr:graphicFrame>
      <xdr:nvGraphicFramePr>
        <xdr:cNvPr id="58" name="图表 57"/>
        <xdr:cNvGraphicFramePr/>
      </xdr:nvGraphicFramePr>
      <xdr:xfrm>
        <a:off x="29800550" y="18367375"/>
        <a:ext cx="31559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27</xdr:col>
      <xdr:colOff>565150</xdr:colOff>
      <xdr:row>177</xdr:row>
      <xdr:rowOff>165100</xdr:rowOff>
    </xdr:from>
    <xdr:to>
      <xdr:col>34</xdr:col>
      <xdr:colOff>469900</xdr:colOff>
      <xdr:row>192</xdr:row>
      <xdr:rowOff>60325</xdr:rowOff>
    </xdr:to>
    <xdr:graphicFrame>
      <xdr:nvGraphicFramePr>
        <xdr:cNvPr id="59" name="图表 58"/>
        <xdr:cNvGraphicFramePr/>
      </xdr:nvGraphicFramePr>
      <xdr:xfrm>
        <a:off x="29406850" y="30511750"/>
        <a:ext cx="470535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26035</xdr:colOff>
      <xdr:row>110</xdr:row>
      <xdr:rowOff>161925</xdr:rowOff>
    </xdr:from>
    <xdr:to>
      <xdr:col>11</xdr:col>
      <xdr:colOff>799465</xdr:colOff>
      <xdr:row>128</xdr:row>
      <xdr:rowOff>21590</xdr:rowOff>
    </xdr:to>
    <xdr:graphicFrame>
      <xdr:nvGraphicFramePr>
        <xdr:cNvPr id="2" name="图表 1"/>
        <xdr:cNvGraphicFramePr/>
      </xdr:nvGraphicFramePr>
      <xdr:xfrm>
        <a:off x="26035" y="19021425"/>
        <a:ext cx="10574655" cy="2945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965200</xdr:colOff>
      <xdr:row>110</xdr:row>
      <xdr:rowOff>165100</xdr:rowOff>
    </xdr:from>
    <xdr:to>
      <xdr:col>12</xdr:col>
      <xdr:colOff>1231265</xdr:colOff>
      <xdr:row>127</xdr:row>
      <xdr:rowOff>118110</xdr:rowOff>
    </xdr:to>
    <xdr:graphicFrame>
      <xdr:nvGraphicFramePr>
        <xdr:cNvPr id="3" name="图表 2"/>
        <xdr:cNvGraphicFramePr/>
      </xdr:nvGraphicFramePr>
      <xdr:xfrm>
        <a:off x="10766425" y="19024600"/>
        <a:ext cx="4028440" cy="2867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1476375</xdr:colOff>
      <xdr:row>110</xdr:row>
      <xdr:rowOff>158750</xdr:rowOff>
    </xdr:from>
    <xdr:to>
      <xdr:col>13</xdr:col>
      <xdr:colOff>3456940</xdr:colOff>
      <xdr:row>128</xdr:row>
      <xdr:rowOff>5715</xdr:rowOff>
    </xdr:to>
    <xdr:graphicFrame>
      <xdr:nvGraphicFramePr>
        <xdr:cNvPr id="5" name="图表 4"/>
        <xdr:cNvGraphicFramePr/>
      </xdr:nvGraphicFramePr>
      <xdr:xfrm>
        <a:off x="15039975" y="19018250"/>
        <a:ext cx="4352290" cy="2933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3175</xdr:colOff>
      <xdr:row>110</xdr:row>
      <xdr:rowOff>146050</xdr:rowOff>
    </xdr:from>
    <xdr:to>
      <xdr:col>19</xdr:col>
      <xdr:colOff>469900</xdr:colOff>
      <xdr:row>127</xdr:row>
      <xdr:rowOff>126365</xdr:rowOff>
    </xdr:to>
    <xdr:graphicFrame>
      <xdr:nvGraphicFramePr>
        <xdr:cNvPr id="6" name="图表 5"/>
        <xdr:cNvGraphicFramePr/>
      </xdr:nvGraphicFramePr>
      <xdr:xfrm>
        <a:off x="19700875" y="19005550"/>
        <a:ext cx="3895725" cy="2894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34925</xdr:colOff>
      <xdr:row>129</xdr:row>
      <xdr:rowOff>158750</xdr:rowOff>
    </xdr:from>
    <xdr:to>
      <xdr:col>11</xdr:col>
      <xdr:colOff>739140</xdr:colOff>
      <xdr:row>147</xdr:row>
      <xdr:rowOff>24765</xdr:rowOff>
    </xdr:to>
    <xdr:graphicFrame>
      <xdr:nvGraphicFramePr>
        <xdr:cNvPr id="7" name="图表 6"/>
        <xdr:cNvGraphicFramePr/>
      </xdr:nvGraphicFramePr>
      <xdr:xfrm>
        <a:off x="34925" y="22275800"/>
        <a:ext cx="10505440" cy="2952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939800</xdr:colOff>
      <xdr:row>129</xdr:row>
      <xdr:rowOff>130175</xdr:rowOff>
    </xdr:from>
    <xdr:to>
      <xdr:col>12</xdr:col>
      <xdr:colOff>1749425</xdr:colOff>
      <xdr:row>145</xdr:row>
      <xdr:rowOff>130175</xdr:rowOff>
    </xdr:to>
    <xdr:graphicFrame>
      <xdr:nvGraphicFramePr>
        <xdr:cNvPr id="8" name="图表 7"/>
        <xdr:cNvGraphicFramePr/>
      </xdr:nvGraphicFramePr>
      <xdr:xfrm>
        <a:off x="10741025" y="22247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1806575</xdr:colOff>
      <xdr:row>129</xdr:row>
      <xdr:rowOff>127000</xdr:rowOff>
    </xdr:from>
    <xdr:to>
      <xdr:col>14</xdr:col>
      <xdr:colOff>244475</xdr:colOff>
      <xdr:row>145</xdr:row>
      <xdr:rowOff>127000</xdr:rowOff>
    </xdr:to>
    <xdr:graphicFrame>
      <xdr:nvGraphicFramePr>
        <xdr:cNvPr id="9" name="图表 8"/>
        <xdr:cNvGraphicFramePr/>
      </xdr:nvGraphicFramePr>
      <xdr:xfrm>
        <a:off x="15370175" y="22244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44450</xdr:colOff>
      <xdr:row>149</xdr:row>
      <xdr:rowOff>168275</xdr:rowOff>
    </xdr:from>
    <xdr:to>
      <xdr:col>11</xdr:col>
      <xdr:colOff>759460</xdr:colOff>
      <xdr:row>167</xdr:row>
      <xdr:rowOff>82550</xdr:rowOff>
    </xdr:to>
    <xdr:graphicFrame>
      <xdr:nvGraphicFramePr>
        <xdr:cNvPr id="11" name="图表 10"/>
        <xdr:cNvGraphicFramePr/>
      </xdr:nvGraphicFramePr>
      <xdr:xfrm>
        <a:off x="44450" y="25714325"/>
        <a:ext cx="10516235" cy="3000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882650</xdr:colOff>
      <xdr:row>150</xdr:row>
      <xdr:rowOff>12700</xdr:rowOff>
    </xdr:from>
    <xdr:to>
      <xdr:col>12</xdr:col>
      <xdr:colOff>1692275</xdr:colOff>
      <xdr:row>166</xdr:row>
      <xdr:rowOff>12700</xdr:rowOff>
    </xdr:to>
    <xdr:graphicFrame>
      <xdr:nvGraphicFramePr>
        <xdr:cNvPr id="12" name="图表 11"/>
        <xdr:cNvGraphicFramePr/>
      </xdr:nvGraphicFramePr>
      <xdr:xfrm>
        <a:off x="10683875" y="25730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1806575</xdr:colOff>
      <xdr:row>149</xdr:row>
      <xdr:rowOff>155575</xdr:rowOff>
    </xdr:from>
    <xdr:to>
      <xdr:col>14</xdr:col>
      <xdr:colOff>244475</xdr:colOff>
      <xdr:row>165</xdr:row>
      <xdr:rowOff>155575</xdr:rowOff>
    </xdr:to>
    <xdr:graphicFrame>
      <xdr:nvGraphicFramePr>
        <xdr:cNvPr id="13" name="图表 12"/>
        <xdr:cNvGraphicFramePr/>
      </xdr:nvGraphicFramePr>
      <xdr:xfrm>
        <a:off x="15370175" y="25701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450850</xdr:colOff>
      <xdr:row>149</xdr:row>
      <xdr:rowOff>130175</xdr:rowOff>
    </xdr:from>
    <xdr:to>
      <xdr:col>21</xdr:col>
      <xdr:colOff>222250</xdr:colOff>
      <xdr:row>165</xdr:row>
      <xdr:rowOff>130175</xdr:rowOff>
    </xdr:to>
    <xdr:graphicFrame>
      <xdr:nvGraphicFramePr>
        <xdr:cNvPr id="14" name="图表 13"/>
        <xdr:cNvGraphicFramePr/>
      </xdr:nvGraphicFramePr>
      <xdr:xfrm>
        <a:off x="20148550" y="25676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15875</xdr:colOff>
      <xdr:row>169</xdr:row>
      <xdr:rowOff>101600</xdr:rowOff>
    </xdr:from>
    <xdr:to>
      <xdr:col>11</xdr:col>
      <xdr:colOff>720090</xdr:colOff>
      <xdr:row>187</xdr:row>
      <xdr:rowOff>111125</xdr:rowOff>
    </xdr:to>
    <xdr:graphicFrame>
      <xdr:nvGraphicFramePr>
        <xdr:cNvPr id="15" name="图表 14"/>
        <xdr:cNvGraphicFramePr/>
      </xdr:nvGraphicFramePr>
      <xdr:xfrm>
        <a:off x="15875" y="29076650"/>
        <a:ext cx="1050544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939800</xdr:colOff>
      <xdr:row>169</xdr:row>
      <xdr:rowOff>98425</xdr:rowOff>
    </xdr:from>
    <xdr:to>
      <xdr:col>12</xdr:col>
      <xdr:colOff>1967865</xdr:colOff>
      <xdr:row>187</xdr:row>
      <xdr:rowOff>78740</xdr:rowOff>
    </xdr:to>
    <xdr:graphicFrame>
      <xdr:nvGraphicFramePr>
        <xdr:cNvPr id="16" name="图表 15"/>
        <xdr:cNvGraphicFramePr/>
      </xdr:nvGraphicFramePr>
      <xdr:xfrm>
        <a:off x="10741025" y="29073475"/>
        <a:ext cx="4790440" cy="3066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2117725</xdr:colOff>
      <xdr:row>169</xdr:row>
      <xdr:rowOff>92075</xdr:rowOff>
    </xdr:from>
    <xdr:to>
      <xdr:col>15</xdr:col>
      <xdr:colOff>155575</xdr:colOff>
      <xdr:row>187</xdr:row>
      <xdr:rowOff>34290</xdr:rowOff>
    </xdr:to>
    <xdr:graphicFrame>
      <xdr:nvGraphicFramePr>
        <xdr:cNvPr id="17" name="图表 16"/>
        <xdr:cNvGraphicFramePr/>
      </xdr:nvGraphicFramePr>
      <xdr:xfrm>
        <a:off x="15681325" y="29067125"/>
        <a:ext cx="4857750" cy="3028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191</xdr:row>
      <xdr:rowOff>12700</xdr:rowOff>
    </xdr:from>
    <xdr:to>
      <xdr:col>11</xdr:col>
      <xdr:colOff>705485</xdr:colOff>
      <xdr:row>209</xdr:row>
      <xdr:rowOff>59690</xdr:rowOff>
    </xdr:to>
    <xdr:graphicFrame>
      <xdr:nvGraphicFramePr>
        <xdr:cNvPr id="18" name="图表 17"/>
        <xdr:cNvGraphicFramePr/>
      </xdr:nvGraphicFramePr>
      <xdr:xfrm>
        <a:off x="9525" y="32759650"/>
        <a:ext cx="10497185" cy="3133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1063625</xdr:colOff>
      <xdr:row>191</xdr:row>
      <xdr:rowOff>22225</xdr:rowOff>
    </xdr:from>
    <xdr:to>
      <xdr:col>12</xdr:col>
      <xdr:colOff>1978025</xdr:colOff>
      <xdr:row>208</xdr:row>
      <xdr:rowOff>69850</xdr:rowOff>
    </xdr:to>
    <xdr:graphicFrame>
      <xdr:nvGraphicFramePr>
        <xdr:cNvPr id="19" name="图表 18"/>
        <xdr:cNvGraphicFramePr/>
      </xdr:nvGraphicFramePr>
      <xdr:xfrm>
        <a:off x="10864850" y="32769175"/>
        <a:ext cx="4676775" cy="2962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2073275</xdr:colOff>
      <xdr:row>191</xdr:row>
      <xdr:rowOff>12700</xdr:rowOff>
    </xdr:from>
    <xdr:to>
      <xdr:col>14</xdr:col>
      <xdr:colOff>577850</xdr:colOff>
      <xdr:row>207</xdr:row>
      <xdr:rowOff>135890</xdr:rowOff>
    </xdr:to>
    <xdr:graphicFrame>
      <xdr:nvGraphicFramePr>
        <xdr:cNvPr id="20" name="图表 19"/>
        <xdr:cNvGraphicFramePr/>
      </xdr:nvGraphicFramePr>
      <xdr:xfrm>
        <a:off x="15636875" y="32759650"/>
        <a:ext cx="4638675" cy="2866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127000</xdr:colOff>
      <xdr:row>190</xdr:row>
      <xdr:rowOff>149225</xdr:rowOff>
    </xdr:from>
    <xdr:to>
      <xdr:col>21</xdr:col>
      <xdr:colOff>584200</xdr:colOff>
      <xdr:row>206</xdr:row>
      <xdr:rowOff>149225</xdr:rowOff>
    </xdr:to>
    <xdr:graphicFrame>
      <xdr:nvGraphicFramePr>
        <xdr:cNvPr id="21" name="图表 20"/>
        <xdr:cNvGraphicFramePr/>
      </xdr:nvGraphicFramePr>
      <xdr:xfrm>
        <a:off x="20510500" y="32724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34925</xdr:colOff>
      <xdr:row>211</xdr:row>
      <xdr:rowOff>6350</xdr:rowOff>
    </xdr:from>
    <xdr:to>
      <xdr:col>11</xdr:col>
      <xdr:colOff>673100</xdr:colOff>
      <xdr:row>228</xdr:row>
      <xdr:rowOff>149225</xdr:rowOff>
    </xdr:to>
    <xdr:graphicFrame>
      <xdr:nvGraphicFramePr>
        <xdr:cNvPr id="22" name="图表 21"/>
        <xdr:cNvGraphicFramePr/>
      </xdr:nvGraphicFramePr>
      <xdr:xfrm>
        <a:off x="34925" y="36182300"/>
        <a:ext cx="10439400" cy="3057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1006475</xdr:colOff>
      <xdr:row>211</xdr:row>
      <xdr:rowOff>31750</xdr:rowOff>
    </xdr:from>
    <xdr:to>
      <xdr:col>12</xdr:col>
      <xdr:colOff>2015490</xdr:colOff>
      <xdr:row>227</xdr:row>
      <xdr:rowOff>146050</xdr:rowOff>
    </xdr:to>
    <xdr:graphicFrame>
      <xdr:nvGraphicFramePr>
        <xdr:cNvPr id="23" name="图表 22"/>
        <xdr:cNvGraphicFramePr/>
      </xdr:nvGraphicFramePr>
      <xdr:xfrm>
        <a:off x="10807700" y="36207700"/>
        <a:ext cx="477139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2276475</xdr:colOff>
      <xdr:row>211</xdr:row>
      <xdr:rowOff>22225</xdr:rowOff>
    </xdr:from>
    <xdr:to>
      <xdr:col>15</xdr:col>
      <xdr:colOff>28575</xdr:colOff>
      <xdr:row>227</xdr:row>
      <xdr:rowOff>22225</xdr:rowOff>
    </xdr:to>
    <xdr:graphicFrame>
      <xdr:nvGraphicFramePr>
        <xdr:cNvPr id="24" name="图表 23"/>
        <xdr:cNvGraphicFramePr/>
      </xdr:nvGraphicFramePr>
      <xdr:xfrm>
        <a:off x="15840075" y="36198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615950</xdr:colOff>
      <xdr:row>111</xdr:row>
      <xdr:rowOff>111125</xdr:rowOff>
    </xdr:from>
    <xdr:to>
      <xdr:col>26</xdr:col>
      <xdr:colOff>387350</xdr:colOff>
      <xdr:row>127</xdr:row>
      <xdr:rowOff>111125</xdr:rowOff>
    </xdr:to>
    <xdr:graphicFrame>
      <xdr:nvGraphicFramePr>
        <xdr:cNvPr id="25" name="图表 24"/>
        <xdr:cNvGraphicFramePr/>
      </xdr:nvGraphicFramePr>
      <xdr:xfrm>
        <a:off x="23742650" y="19142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485775</xdr:colOff>
      <xdr:row>149</xdr:row>
      <xdr:rowOff>117475</xdr:rowOff>
    </xdr:from>
    <xdr:to>
      <xdr:col>28</xdr:col>
      <xdr:colOff>257175</xdr:colOff>
      <xdr:row>165</xdr:row>
      <xdr:rowOff>117475</xdr:rowOff>
    </xdr:to>
    <xdr:graphicFrame>
      <xdr:nvGraphicFramePr>
        <xdr:cNvPr id="26" name="图表 25"/>
        <xdr:cNvGraphicFramePr/>
      </xdr:nvGraphicFramePr>
      <xdr:xfrm>
        <a:off x="24984075" y="25663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209550</xdr:colOff>
      <xdr:row>190</xdr:row>
      <xdr:rowOff>127000</xdr:rowOff>
    </xdr:from>
    <xdr:to>
      <xdr:col>28</xdr:col>
      <xdr:colOff>666750</xdr:colOff>
      <xdr:row>206</xdr:row>
      <xdr:rowOff>127000</xdr:rowOff>
    </xdr:to>
    <xdr:graphicFrame>
      <xdr:nvGraphicFramePr>
        <xdr:cNvPr id="27" name="图表 26"/>
        <xdr:cNvGraphicFramePr/>
      </xdr:nvGraphicFramePr>
      <xdr:xfrm>
        <a:off x="25393650" y="32702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149225</xdr:colOff>
      <xdr:row>37</xdr:row>
      <xdr:rowOff>117475</xdr:rowOff>
    </xdr:from>
    <xdr:to>
      <xdr:col>9</xdr:col>
      <xdr:colOff>720090</xdr:colOff>
      <xdr:row>54</xdr:row>
      <xdr:rowOff>31750</xdr:rowOff>
    </xdr:to>
    <xdr:graphicFrame>
      <xdr:nvGraphicFramePr>
        <xdr:cNvPr id="2" name="图表 1"/>
        <xdr:cNvGraphicFramePr/>
      </xdr:nvGraphicFramePr>
      <xdr:xfrm>
        <a:off x="149225" y="6461125"/>
        <a:ext cx="821944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854075</xdr:colOff>
      <xdr:row>37</xdr:row>
      <xdr:rowOff>111125</xdr:rowOff>
    </xdr:from>
    <xdr:to>
      <xdr:col>10</xdr:col>
      <xdr:colOff>1663700</xdr:colOff>
      <xdr:row>53</xdr:row>
      <xdr:rowOff>111125</xdr:rowOff>
    </xdr:to>
    <xdr:graphicFrame>
      <xdr:nvGraphicFramePr>
        <xdr:cNvPr id="3" name="图表 2"/>
        <xdr:cNvGraphicFramePr/>
      </xdr:nvGraphicFramePr>
      <xdr:xfrm>
        <a:off x="8502650" y="6454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1825625</xdr:colOff>
      <xdr:row>37</xdr:row>
      <xdr:rowOff>139700</xdr:rowOff>
    </xdr:from>
    <xdr:to>
      <xdr:col>12</xdr:col>
      <xdr:colOff>263525</xdr:colOff>
      <xdr:row>53</xdr:row>
      <xdr:rowOff>139700</xdr:rowOff>
    </xdr:to>
    <xdr:graphicFrame>
      <xdr:nvGraphicFramePr>
        <xdr:cNvPr id="4" name="图表 3"/>
        <xdr:cNvGraphicFramePr/>
      </xdr:nvGraphicFramePr>
      <xdr:xfrm>
        <a:off x="13236575" y="6483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593725</xdr:colOff>
      <xdr:row>37</xdr:row>
      <xdr:rowOff>101600</xdr:rowOff>
    </xdr:from>
    <xdr:to>
      <xdr:col>19</xdr:col>
      <xdr:colOff>365125</xdr:colOff>
      <xdr:row>53</xdr:row>
      <xdr:rowOff>101600</xdr:rowOff>
    </xdr:to>
    <xdr:graphicFrame>
      <xdr:nvGraphicFramePr>
        <xdr:cNvPr id="5" name="图表 4"/>
        <xdr:cNvGraphicFramePr/>
      </xdr:nvGraphicFramePr>
      <xdr:xfrm>
        <a:off x="18138775" y="6445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120650</xdr:colOff>
      <xdr:row>55</xdr:row>
      <xdr:rowOff>149225</xdr:rowOff>
    </xdr:from>
    <xdr:to>
      <xdr:col>9</xdr:col>
      <xdr:colOff>681990</xdr:colOff>
      <xdr:row>71</xdr:row>
      <xdr:rowOff>149225</xdr:rowOff>
    </xdr:to>
    <xdr:graphicFrame>
      <xdr:nvGraphicFramePr>
        <xdr:cNvPr id="6" name="图表 5"/>
        <xdr:cNvGraphicFramePr/>
      </xdr:nvGraphicFramePr>
      <xdr:xfrm>
        <a:off x="120650" y="9578975"/>
        <a:ext cx="82099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958850</xdr:colOff>
      <xdr:row>55</xdr:row>
      <xdr:rowOff>149225</xdr:rowOff>
    </xdr:from>
    <xdr:to>
      <xdr:col>10</xdr:col>
      <xdr:colOff>1768475</xdr:colOff>
      <xdr:row>71</xdr:row>
      <xdr:rowOff>149225</xdr:rowOff>
    </xdr:to>
    <xdr:graphicFrame>
      <xdr:nvGraphicFramePr>
        <xdr:cNvPr id="7" name="图表 6"/>
        <xdr:cNvGraphicFramePr/>
      </xdr:nvGraphicFramePr>
      <xdr:xfrm>
        <a:off x="8607425" y="9578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1997075</xdr:colOff>
      <xdr:row>56</xdr:row>
      <xdr:rowOff>3175</xdr:rowOff>
    </xdr:from>
    <xdr:to>
      <xdr:col>12</xdr:col>
      <xdr:colOff>434975</xdr:colOff>
      <xdr:row>72</xdr:row>
      <xdr:rowOff>3175</xdr:rowOff>
    </xdr:to>
    <xdr:graphicFrame>
      <xdr:nvGraphicFramePr>
        <xdr:cNvPr id="8" name="图表 7"/>
        <xdr:cNvGraphicFramePr/>
      </xdr:nvGraphicFramePr>
      <xdr:xfrm>
        <a:off x="13408025" y="9604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111</xdr:row>
      <xdr:rowOff>6350</xdr:rowOff>
    </xdr:from>
    <xdr:to>
      <xdr:col>9</xdr:col>
      <xdr:colOff>600075</xdr:colOff>
      <xdr:row>127</xdr:row>
      <xdr:rowOff>158750</xdr:rowOff>
    </xdr:to>
    <xdr:graphicFrame>
      <xdr:nvGraphicFramePr>
        <xdr:cNvPr id="9" name="图表 8"/>
        <xdr:cNvGraphicFramePr/>
      </xdr:nvGraphicFramePr>
      <xdr:xfrm>
        <a:off x="9525" y="19037300"/>
        <a:ext cx="823912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768350</xdr:colOff>
      <xdr:row>110</xdr:row>
      <xdr:rowOff>165100</xdr:rowOff>
    </xdr:from>
    <xdr:to>
      <xdr:col>10</xdr:col>
      <xdr:colOff>1625600</xdr:colOff>
      <xdr:row>127</xdr:row>
      <xdr:rowOff>146050</xdr:rowOff>
    </xdr:to>
    <xdr:graphicFrame>
      <xdr:nvGraphicFramePr>
        <xdr:cNvPr id="10" name="图表 9"/>
        <xdr:cNvGraphicFramePr/>
      </xdr:nvGraphicFramePr>
      <xdr:xfrm>
        <a:off x="8416925" y="19024600"/>
        <a:ext cx="461962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1711325</xdr:colOff>
      <xdr:row>111</xdr:row>
      <xdr:rowOff>34925</xdr:rowOff>
    </xdr:from>
    <xdr:to>
      <xdr:col>12</xdr:col>
      <xdr:colOff>225425</xdr:colOff>
      <xdr:row>127</xdr:row>
      <xdr:rowOff>139065</xdr:rowOff>
    </xdr:to>
    <xdr:graphicFrame>
      <xdr:nvGraphicFramePr>
        <xdr:cNvPr id="11" name="图表 10"/>
        <xdr:cNvGraphicFramePr/>
      </xdr:nvGraphicFramePr>
      <xdr:xfrm>
        <a:off x="13122275" y="19065875"/>
        <a:ext cx="4648200" cy="2847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406400</xdr:colOff>
      <xdr:row>111</xdr:row>
      <xdr:rowOff>25400</xdr:rowOff>
    </xdr:from>
    <xdr:to>
      <xdr:col>19</xdr:col>
      <xdr:colOff>177800</xdr:colOff>
      <xdr:row>127</xdr:row>
      <xdr:rowOff>25400</xdr:rowOff>
    </xdr:to>
    <xdr:graphicFrame>
      <xdr:nvGraphicFramePr>
        <xdr:cNvPr id="12" name="图表 11"/>
        <xdr:cNvGraphicFramePr/>
      </xdr:nvGraphicFramePr>
      <xdr:xfrm>
        <a:off x="17951450" y="19056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131</xdr:row>
      <xdr:rowOff>15875</xdr:rowOff>
    </xdr:from>
    <xdr:to>
      <xdr:col>9</xdr:col>
      <xdr:colOff>577215</xdr:colOff>
      <xdr:row>148</xdr:row>
      <xdr:rowOff>167640</xdr:rowOff>
    </xdr:to>
    <xdr:graphicFrame>
      <xdr:nvGraphicFramePr>
        <xdr:cNvPr id="13" name="图表 12"/>
        <xdr:cNvGraphicFramePr/>
      </xdr:nvGraphicFramePr>
      <xdr:xfrm>
        <a:off x="9525" y="22475825"/>
        <a:ext cx="8216265" cy="3066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720725</xdr:colOff>
      <xdr:row>131</xdr:row>
      <xdr:rowOff>34925</xdr:rowOff>
    </xdr:from>
    <xdr:to>
      <xdr:col>10</xdr:col>
      <xdr:colOff>1530350</xdr:colOff>
      <xdr:row>147</xdr:row>
      <xdr:rowOff>34925</xdr:rowOff>
    </xdr:to>
    <xdr:graphicFrame>
      <xdr:nvGraphicFramePr>
        <xdr:cNvPr id="14" name="图表 13"/>
        <xdr:cNvGraphicFramePr/>
      </xdr:nvGraphicFramePr>
      <xdr:xfrm>
        <a:off x="8369300" y="2249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1701800</xdr:colOff>
      <xdr:row>131</xdr:row>
      <xdr:rowOff>6350</xdr:rowOff>
    </xdr:from>
    <xdr:to>
      <xdr:col>12</xdr:col>
      <xdr:colOff>139700</xdr:colOff>
      <xdr:row>147</xdr:row>
      <xdr:rowOff>6350</xdr:rowOff>
    </xdr:to>
    <xdr:graphicFrame>
      <xdr:nvGraphicFramePr>
        <xdr:cNvPr id="15" name="图表 14"/>
        <xdr:cNvGraphicFramePr/>
      </xdr:nvGraphicFramePr>
      <xdr:xfrm>
        <a:off x="13112750" y="22466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189</xdr:row>
      <xdr:rowOff>92075</xdr:rowOff>
    </xdr:from>
    <xdr:to>
      <xdr:col>9</xdr:col>
      <xdr:colOff>304165</xdr:colOff>
      <xdr:row>206</xdr:row>
      <xdr:rowOff>45085</xdr:rowOff>
    </xdr:to>
    <xdr:graphicFrame>
      <xdr:nvGraphicFramePr>
        <xdr:cNvPr id="16" name="图表 15"/>
        <xdr:cNvGraphicFramePr/>
      </xdr:nvGraphicFramePr>
      <xdr:xfrm>
        <a:off x="9525" y="32496125"/>
        <a:ext cx="7943215" cy="2867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673100</xdr:colOff>
      <xdr:row>189</xdr:row>
      <xdr:rowOff>31750</xdr:rowOff>
    </xdr:from>
    <xdr:to>
      <xdr:col>10</xdr:col>
      <xdr:colOff>1482725</xdr:colOff>
      <xdr:row>205</xdr:row>
      <xdr:rowOff>31750</xdr:rowOff>
    </xdr:to>
    <xdr:graphicFrame>
      <xdr:nvGraphicFramePr>
        <xdr:cNvPr id="17" name="图表 16"/>
        <xdr:cNvGraphicFramePr/>
      </xdr:nvGraphicFramePr>
      <xdr:xfrm>
        <a:off x="8321675" y="32435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1577975</xdr:colOff>
      <xdr:row>189</xdr:row>
      <xdr:rowOff>22225</xdr:rowOff>
    </xdr:from>
    <xdr:to>
      <xdr:col>12</xdr:col>
      <xdr:colOff>15875</xdr:colOff>
      <xdr:row>205</xdr:row>
      <xdr:rowOff>22225</xdr:rowOff>
    </xdr:to>
    <xdr:graphicFrame>
      <xdr:nvGraphicFramePr>
        <xdr:cNvPr id="18" name="图表 17"/>
        <xdr:cNvGraphicFramePr/>
      </xdr:nvGraphicFramePr>
      <xdr:xfrm>
        <a:off x="12988925" y="32426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127000</xdr:colOff>
      <xdr:row>188</xdr:row>
      <xdr:rowOff>149225</xdr:rowOff>
    </xdr:from>
    <xdr:to>
      <xdr:col>18</xdr:col>
      <xdr:colOff>584200</xdr:colOff>
      <xdr:row>204</xdr:row>
      <xdr:rowOff>149225</xdr:rowOff>
    </xdr:to>
    <xdr:graphicFrame>
      <xdr:nvGraphicFramePr>
        <xdr:cNvPr id="19" name="图表 18"/>
        <xdr:cNvGraphicFramePr/>
      </xdr:nvGraphicFramePr>
      <xdr:xfrm>
        <a:off x="17672050" y="32381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25400</xdr:colOff>
      <xdr:row>208</xdr:row>
      <xdr:rowOff>12700</xdr:rowOff>
    </xdr:from>
    <xdr:to>
      <xdr:col>9</xdr:col>
      <xdr:colOff>339725</xdr:colOff>
      <xdr:row>225</xdr:row>
      <xdr:rowOff>2540</xdr:rowOff>
    </xdr:to>
    <xdr:graphicFrame>
      <xdr:nvGraphicFramePr>
        <xdr:cNvPr id="20" name="图表 19"/>
        <xdr:cNvGraphicFramePr/>
      </xdr:nvGraphicFramePr>
      <xdr:xfrm>
        <a:off x="25400" y="35674300"/>
        <a:ext cx="7962900" cy="2904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644525</xdr:colOff>
      <xdr:row>207</xdr:row>
      <xdr:rowOff>168275</xdr:rowOff>
    </xdr:from>
    <xdr:to>
      <xdr:col>10</xdr:col>
      <xdr:colOff>1454150</xdr:colOff>
      <xdr:row>223</xdr:row>
      <xdr:rowOff>168275</xdr:rowOff>
    </xdr:to>
    <xdr:graphicFrame>
      <xdr:nvGraphicFramePr>
        <xdr:cNvPr id="21" name="图表 20"/>
        <xdr:cNvGraphicFramePr/>
      </xdr:nvGraphicFramePr>
      <xdr:xfrm>
        <a:off x="8293100" y="35658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1587500</xdr:colOff>
      <xdr:row>208</xdr:row>
      <xdr:rowOff>22225</xdr:rowOff>
    </xdr:from>
    <xdr:to>
      <xdr:col>12</xdr:col>
      <xdr:colOff>25400</xdr:colOff>
      <xdr:row>224</xdr:row>
      <xdr:rowOff>22225</xdr:rowOff>
    </xdr:to>
    <xdr:graphicFrame>
      <xdr:nvGraphicFramePr>
        <xdr:cNvPr id="22" name="图表 21"/>
        <xdr:cNvGraphicFramePr/>
      </xdr:nvGraphicFramePr>
      <xdr:xfrm>
        <a:off x="12998450" y="35683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635000</xdr:colOff>
      <xdr:row>37</xdr:row>
      <xdr:rowOff>117475</xdr:rowOff>
    </xdr:from>
    <xdr:to>
      <xdr:col>26</xdr:col>
      <xdr:colOff>406400</xdr:colOff>
      <xdr:row>53</xdr:row>
      <xdr:rowOff>117475</xdr:rowOff>
    </xdr:to>
    <xdr:graphicFrame>
      <xdr:nvGraphicFramePr>
        <xdr:cNvPr id="23" name="图表 22"/>
        <xdr:cNvGraphicFramePr/>
      </xdr:nvGraphicFramePr>
      <xdr:xfrm>
        <a:off x="22980650" y="6461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301625</xdr:colOff>
      <xdr:row>111</xdr:row>
      <xdr:rowOff>15875</xdr:rowOff>
    </xdr:from>
    <xdr:to>
      <xdr:col>26</xdr:col>
      <xdr:colOff>73025</xdr:colOff>
      <xdr:row>127</xdr:row>
      <xdr:rowOff>15875</xdr:rowOff>
    </xdr:to>
    <xdr:graphicFrame>
      <xdr:nvGraphicFramePr>
        <xdr:cNvPr id="24" name="图表 23"/>
        <xdr:cNvGraphicFramePr/>
      </xdr:nvGraphicFramePr>
      <xdr:xfrm>
        <a:off x="22647275" y="19046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66675</xdr:colOff>
      <xdr:row>188</xdr:row>
      <xdr:rowOff>127000</xdr:rowOff>
    </xdr:from>
    <xdr:to>
      <xdr:col>25</xdr:col>
      <xdr:colOff>523875</xdr:colOff>
      <xdr:row>204</xdr:row>
      <xdr:rowOff>127000</xdr:rowOff>
    </xdr:to>
    <xdr:graphicFrame>
      <xdr:nvGraphicFramePr>
        <xdr:cNvPr id="25" name="图表 24"/>
        <xdr:cNvGraphicFramePr/>
      </xdr:nvGraphicFramePr>
      <xdr:xfrm>
        <a:off x="22412325" y="32359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38</xdr:row>
      <xdr:rowOff>22225</xdr:rowOff>
    </xdr:from>
    <xdr:to>
      <xdr:col>9</xdr:col>
      <xdr:colOff>600075</xdr:colOff>
      <xdr:row>55</xdr:row>
      <xdr:rowOff>97790</xdr:rowOff>
    </xdr:to>
    <xdr:graphicFrame>
      <xdr:nvGraphicFramePr>
        <xdr:cNvPr id="2" name="图表 1"/>
        <xdr:cNvGraphicFramePr/>
      </xdr:nvGraphicFramePr>
      <xdr:xfrm>
        <a:off x="9525" y="6537325"/>
        <a:ext cx="8239125" cy="2990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822325</xdr:colOff>
      <xdr:row>38</xdr:row>
      <xdr:rowOff>25400</xdr:rowOff>
    </xdr:from>
    <xdr:to>
      <xdr:col>10</xdr:col>
      <xdr:colOff>1765300</xdr:colOff>
      <xdr:row>54</xdr:row>
      <xdr:rowOff>101600</xdr:rowOff>
    </xdr:to>
    <xdr:graphicFrame>
      <xdr:nvGraphicFramePr>
        <xdr:cNvPr id="3" name="图表 2"/>
        <xdr:cNvGraphicFramePr/>
      </xdr:nvGraphicFramePr>
      <xdr:xfrm>
        <a:off x="8470900" y="6540500"/>
        <a:ext cx="4705350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2092325</xdr:colOff>
      <xdr:row>38</xdr:row>
      <xdr:rowOff>6350</xdr:rowOff>
    </xdr:from>
    <xdr:to>
      <xdr:col>12</xdr:col>
      <xdr:colOff>615950</xdr:colOff>
      <xdr:row>54</xdr:row>
      <xdr:rowOff>92075</xdr:rowOff>
    </xdr:to>
    <xdr:graphicFrame>
      <xdr:nvGraphicFramePr>
        <xdr:cNvPr id="4" name="图表 3"/>
        <xdr:cNvGraphicFramePr/>
      </xdr:nvGraphicFramePr>
      <xdr:xfrm>
        <a:off x="13503275" y="6521450"/>
        <a:ext cx="4657725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79375</xdr:colOff>
      <xdr:row>38</xdr:row>
      <xdr:rowOff>34925</xdr:rowOff>
    </xdr:from>
    <xdr:to>
      <xdr:col>19</xdr:col>
      <xdr:colOff>536575</xdr:colOff>
      <xdr:row>54</xdr:row>
      <xdr:rowOff>34925</xdr:rowOff>
    </xdr:to>
    <xdr:graphicFrame>
      <xdr:nvGraphicFramePr>
        <xdr:cNvPr id="5" name="图表 4"/>
        <xdr:cNvGraphicFramePr/>
      </xdr:nvGraphicFramePr>
      <xdr:xfrm>
        <a:off x="18310225" y="655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44450</xdr:colOff>
      <xdr:row>56</xdr:row>
      <xdr:rowOff>139700</xdr:rowOff>
    </xdr:from>
    <xdr:to>
      <xdr:col>9</xdr:col>
      <xdr:colOff>624840</xdr:colOff>
      <xdr:row>74</xdr:row>
      <xdr:rowOff>25400</xdr:rowOff>
    </xdr:to>
    <xdr:graphicFrame>
      <xdr:nvGraphicFramePr>
        <xdr:cNvPr id="6" name="图表 5"/>
        <xdr:cNvGraphicFramePr/>
      </xdr:nvGraphicFramePr>
      <xdr:xfrm>
        <a:off x="44450" y="9740900"/>
        <a:ext cx="822896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730250</xdr:colOff>
      <xdr:row>56</xdr:row>
      <xdr:rowOff>139700</xdr:rowOff>
    </xdr:from>
    <xdr:to>
      <xdr:col>10</xdr:col>
      <xdr:colOff>1539875</xdr:colOff>
      <xdr:row>72</xdr:row>
      <xdr:rowOff>139700</xdr:rowOff>
    </xdr:to>
    <xdr:graphicFrame>
      <xdr:nvGraphicFramePr>
        <xdr:cNvPr id="7" name="图表 6"/>
        <xdr:cNvGraphicFramePr/>
      </xdr:nvGraphicFramePr>
      <xdr:xfrm>
        <a:off x="8378825" y="9740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1917700</xdr:colOff>
      <xdr:row>56</xdr:row>
      <xdr:rowOff>101600</xdr:rowOff>
    </xdr:from>
    <xdr:to>
      <xdr:col>12</xdr:col>
      <xdr:colOff>355600</xdr:colOff>
      <xdr:row>72</xdr:row>
      <xdr:rowOff>101600</xdr:rowOff>
    </xdr:to>
    <xdr:graphicFrame>
      <xdr:nvGraphicFramePr>
        <xdr:cNvPr id="8" name="图表 7"/>
        <xdr:cNvGraphicFramePr/>
      </xdr:nvGraphicFramePr>
      <xdr:xfrm>
        <a:off x="13328650" y="9702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113</xdr:row>
      <xdr:rowOff>139700</xdr:rowOff>
    </xdr:from>
    <xdr:to>
      <xdr:col>9</xdr:col>
      <xdr:colOff>520065</xdr:colOff>
      <xdr:row>131</xdr:row>
      <xdr:rowOff>63500</xdr:rowOff>
    </xdr:to>
    <xdr:graphicFrame>
      <xdr:nvGraphicFramePr>
        <xdr:cNvPr id="9" name="图表 8"/>
        <xdr:cNvGraphicFramePr/>
      </xdr:nvGraphicFramePr>
      <xdr:xfrm>
        <a:off x="9525" y="19513550"/>
        <a:ext cx="8159115" cy="3009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721995</xdr:colOff>
      <xdr:row>113</xdr:row>
      <xdr:rowOff>160020</xdr:rowOff>
    </xdr:from>
    <xdr:to>
      <xdr:col>10</xdr:col>
      <xdr:colOff>1295400</xdr:colOff>
      <xdr:row>130</xdr:row>
      <xdr:rowOff>140335</xdr:rowOff>
    </xdr:to>
    <xdr:graphicFrame>
      <xdr:nvGraphicFramePr>
        <xdr:cNvPr id="10" name="图表 9"/>
        <xdr:cNvGraphicFramePr/>
      </xdr:nvGraphicFramePr>
      <xdr:xfrm>
        <a:off x="8370570" y="19533870"/>
        <a:ext cx="4335780" cy="2894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1968500</xdr:colOff>
      <xdr:row>114</xdr:row>
      <xdr:rowOff>82550</xdr:rowOff>
    </xdr:from>
    <xdr:to>
      <xdr:col>12</xdr:col>
      <xdr:colOff>406400</xdr:colOff>
      <xdr:row>130</xdr:row>
      <xdr:rowOff>82550</xdr:rowOff>
    </xdr:to>
    <xdr:graphicFrame>
      <xdr:nvGraphicFramePr>
        <xdr:cNvPr id="11" name="图表 10"/>
        <xdr:cNvGraphicFramePr/>
      </xdr:nvGraphicFramePr>
      <xdr:xfrm>
        <a:off x="13379450" y="19627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561975</xdr:colOff>
      <xdr:row>114</xdr:row>
      <xdr:rowOff>73025</xdr:rowOff>
    </xdr:from>
    <xdr:to>
      <xdr:col>19</xdr:col>
      <xdr:colOff>333375</xdr:colOff>
      <xdr:row>130</xdr:row>
      <xdr:rowOff>73025</xdr:rowOff>
    </xdr:to>
    <xdr:graphicFrame>
      <xdr:nvGraphicFramePr>
        <xdr:cNvPr id="12" name="图表 11"/>
        <xdr:cNvGraphicFramePr/>
      </xdr:nvGraphicFramePr>
      <xdr:xfrm>
        <a:off x="18107025" y="19618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132</xdr:row>
      <xdr:rowOff>158750</xdr:rowOff>
    </xdr:from>
    <xdr:to>
      <xdr:col>9</xdr:col>
      <xdr:colOff>520065</xdr:colOff>
      <xdr:row>149</xdr:row>
      <xdr:rowOff>168275</xdr:rowOff>
    </xdr:to>
    <xdr:graphicFrame>
      <xdr:nvGraphicFramePr>
        <xdr:cNvPr id="13" name="图表 12"/>
        <xdr:cNvGraphicFramePr/>
      </xdr:nvGraphicFramePr>
      <xdr:xfrm>
        <a:off x="9525" y="22790150"/>
        <a:ext cx="8159115" cy="2924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863600</xdr:colOff>
      <xdr:row>132</xdr:row>
      <xdr:rowOff>107950</xdr:rowOff>
    </xdr:from>
    <xdr:to>
      <xdr:col>10</xdr:col>
      <xdr:colOff>1673225</xdr:colOff>
      <xdr:row>148</xdr:row>
      <xdr:rowOff>107950</xdr:rowOff>
    </xdr:to>
    <xdr:graphicFrame>
      <xdr:nvGraphicFramePr>
        <xdr:cNvPr id="14" name="图表 13"/>
        <xdr:cNvGraphicFramePr/>
      </xdr:nvGraphicFramePr>
      <xdr:xfrm>
        <a:off x="8512175" y="22739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1920875</xdr:colOff>
      <xdr:row>132</xdr:row>
      <xdr:rowOff>139700</xdr:rowOff>
    </xdr:from>
    <xdr:to>
      <xdr:col>12</xdr:col>
      <xdr:colOff>358775</xdr:colOff>
      <xdr:row>148</xdr:row>
      <xdr:rowOff>139700</xdr:rowOff>
    </xdr:to>
    <xdr:graphicFrame>
      <xdr:nvGraphicFramePr>
        <xdr:cNvPr id="15" name="图表 14"/>
        <xdr:cNvGraphicFramePr/>
      </xdr:nvGraphicFramePr>
      <xdr:xfrm>
        <a:off x="13331825" y="22771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191</xdr:row>
      <xdr:rowOff>6350</xdr:rowOff>
    </xdr:from>
    <xdr:to>
      <xdr:col>9</xdr:col>
      <xdr:colOff>405765</xdr:colOff>
      <xdr:row>209</xdr:row>
      <xdr:rowOff>62865</xdr:rowOff>
    </xdr:to>
    <xdr:graphicFrame>
      <xdr:nvGraphicFramePr>
        <xdr:cNvPr id="16" name="图表 15"/>
        <xdr:cNvGraphicFramePr/>
      </xdr:nvGraphicFramePr>
      <xdr:xfrm>
        <a:off x="9525" y="32753300"/>
        <a:ext cx="8044815" cy="3142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777875</xdr:colOff>
      <xdr:row>191</xdr:row>
      <xdr:rowOff>15875</xdr:rowOff>
    </xdr:from>
    <xdr:to>
      <xdr:col>10</xdr:col>
      <xdr:colOff>1587500</xdr:colOff>
      <xdr:row>207</xdr:row>
      <xdr:rowOff>15875</xdr:rowOff>
    </xdr:to>
    <xdr:graphicFrame>
      <xdr:nvGraphicFramePr>
        <xdr:cNvPr id="17" name="图表 16"/>
        <xdr:cNvGraphicFramePr/>
      </xdr:nvGraphicFramePr>
      <xdr:xfrm>
        <a:off x="8426450" y="32762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1758950</xdr:colOff>
      <xdr:row>190</xdr:row>
      <xdr:rowOff>168275</xdr:rowOff>
    </xdr:from>
    <xdr:to>
      <xdr:col>12</xdr:col>
      <xdr:colOff>196850</xdr:colOff>
      <xdr:row>206</xdr:row>
      <xdr:rowOff>168275</xdr:rowOff>
    </xdr:to>
    <xdr:graphicFrame>
      <xdr:nvGraphicFramePr>
        <xdr:cNvPr id="18" name="图表 17"/>
        <xdr:cNvGraphicFramePr/>
      </xdr:nvGraphicFramePr>
      <xdr:xfrm>
        <a:off x="13169900" y="32743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365125</xdr:colOff>
      <xdr:row>191</xdr:row>
      <xdr:rowOff>31750</xdr:rowOff>
    </xdr:from>
    <xdr:to>
      <xdr:col>19</xdr:col>
      <xdr:colOff>136525</xdr:colOff>
      <xdr:row>207</xdr:row>
      <xdr:rowOff>31750</xdr:rowOff>
    </xdr:to>
    <xdr:graphicFrame>
      <xdr:nvGraphicFramePr>
        <xdr:cNvPr id="19" name="图表 18"/>
        <xdr:cNvGraphicFramePr/>
      </xdr:nvGraphicFramePr>
      <xdr:xfrm>
        <a:off x="17910175" y="32778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211</xdr:row>
      <xdr:rowOff>136525</xdr:rowOff>
    </xdr:from>
    <xdr:to>
      <xdr:col>9</xdr:col>
      <xdr:colOff>400050</xdr:colOff>
      <xdr:row>231</xdr:row>
      <xdr:rowOff>12065</xdr:rowOff>
    </xdr:to>
    <xdr:graphicFrame>
      <xdr:nvGraphicFramePr>
        <xdr:cNvPr id="21" name="图表 20"/>
        <xdr:cNvGraphicFramePr/>
      </xdr:nvGraphicFramePr>
      <xdr:xfrm>
        <a:off x="9525" y="36312475"/>
        <a:ext cx="8039100" cy="3304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787400</xdr:colOff>
      <xdr:row>211</xdr:row>
      <xdr:rowOff>155575</xdr:rowOff>
    </xdr:from>
    <xdr:to>
      <xdr:col>10</xdr:col>
      <xdr:colOff>1597025</xdr:colOff>
      <xdr:row>227</xdr:row>
      <xdr:rowOff>155575</xdr:rowOff>
    </xdr:to>
    <xdr:graphicFrame>
      <xdr:nvGraphicFramePr>
        <xdr:cNvPr id="22" name="图表 21"/>
        <xdr:cNvGraphicFramePr/>
      </xdr:nvGraphicFramePr>
      <xdr:xfrm>
        <a:off x="8435975" y="36331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1806575</xdr:colOff>
      <xdr:row>211</xdr:row>
      <xdr:rowOff>149225</xdr:rowOff>
    </xdr:from>
    <xdr:to>
      <xdr:col>12</xdr:col>
      <xdr:colOff>244475</xdr:colOff>
      <xdr:row>227</xdr:row>
      <xdr:rowOff>149225</xdr:rowOff>
    </xdr:to>
    <xdr:graphicFrame>
      <xdr:nvGraphicFramePr>
        <xdr:cNvPr id="23" name="图表 22"/>
        <xdr:cNvGraphicFramePr/>
      </xdr:nvGraphicFramePr>
      <xdr:xfrm>
        <a:off x="13217525" y="36325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53975</xdr:colOff>
      <xdr:row>38</xdr:row>
      <xdr:rowOff>41275</xdr:rowOff>
    </xdr:from>
    <xdr:to>
      <xdr:col>26</xdr:col>
      <xdr:colOff>511175</xdr:colOff>
      <xdr:row>54</xdr:row>
      <xdr:rowOff>41275</xdr:rowOff>
    </xdr:to>
    <xdr:graphicFrame>
      <xdr:nvGraphicFramePr>
        <xdr:cNvPr id="24" name="图表 23"/>
        <xdr:cNvGraphicFramePr/>
      </xdr:nvGraphicFramePr>
      <xdr:xfrm>
        <a:off x="23085425" y="6556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482600</xdr:colOff>
      <xdr:row>114</xdr:row>
      <xdr:rowOff>79375</xdr:rowOff>
    </xdr:from>
    <xdr:to>
      <xdr:col>26</xdr:col>
      <xdr:colOff>254000</xdr:colOff>
      <xdr:row>130</xdr:row>
      <xdr:rowOff>79375</xdr:rowOff>
    </xdr:to>
    <xdr:graphicFrame>
      <xdr:nvGraphicFramePr>
        <xdr:cNvPr id="25" name="图表 24"/>
        <xdr:cNvGraphicFramePr/>
      </xdr:nvGraphicFramePr>
      <xdr:xfrm>
        <a:off x="22828250" y="19624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400050</xdr:colOff>
      <xdr:row>191</xdr:row>
      <xdr:rowOff>15875</xdr:rowOff>
    </xdr:from>
    <xdr:to>
      <xdr:col>26</xdr:col>
      <xdr:colOff>171450</xdr:colOff>
      <xdr:row>207</xdr:row>
      <xdr:rowOff>15875</xdr:rowOff>
    </xdr:to>
    <xdr:graphicFrame>
      <xdr:nvGraphicFramePr>
        <xdr:cNvPr id="26" name="图表 25"/>
        <xdr:cNvGraphicFramePr/>
      </xdr:nvGraphicFramePr>
      <xdr:xfrm>
        <a:off x="22745700" y="32762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190500</xdr:colOff>
      <xdr:row>37</xdr:row>
      <xdr:rowOff>82550</xdr:rowOff>
    </xdr:from>
    <xdr:to>
      <xdr:col>9</xdr:col>
      <xdr:colOff>505460</xdr:colOff>
      <xdr:row>53</xdr:row>
      <xdr:rowOff>149225</xdr:rowOff>
    </xdr:to>
    <xdr:graphicFrame>
      <xdr:nvGraphicFramePr>
        <xdr:cNvPr id="2" name="图表 1"/>
        <xdr:cNvGraphicFramePr/>
      </xdr:nvGraphicFramePr>
      <xdr:xfrm>
        <a:off x="190500" y="6426200"/>
        <a:ext cx="8001635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758825</xdr:colOff>
      <xdr:row>37</xdr:row>
      <xdr:rowOff>22225</xdr:rowOff>
    </xdr:from>
    <xdr:to>
      <xdr:col>10</xdr:col>
      <xdr:colOff>1568450</xdr:colOff>
      <xdr:row>53</xdr:row>
      <xdr:rowOff>22225</xdr:rowOff>
    </xdr:to>
    <xdr:graphicFrame>
      <xdr:nvGraphicFramePr>
        <xdr:cNvPr id="3" name="图表 2"/>
        <xdr:cNvGraphicFramePr/>
      </xdr:nvGraphicFramePr>
      <xdr:xfrm>
        <a:off x="8445500" y="6365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1730375</xdr:colOff>
      <xdr:row>37</xdr:row>
      <xdr:rowOff>41275</xdr:rowOff>
    </xdr:from>
    <xdr:to>
      <xdr:col>12</xdr:col>
      <xdr:colOff>168275</xdr:colOff>
      <xdr:row>53</xdr:row>
      <xdr:rowOff>41275</xdr:rowOff>
    </xdr:to>
    <xdr:graphicFrame>
      <xdr:nvGraphicFramePr>
        <xdr:cNvPr id="4" name="图表 3"/>
        <xdr:cNvGraphicFramePr/>
      </xdr:nvGraphicFramePr>
      <xdr:xfrm>
        <a:off x="13179425" y="6384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603250</xdr:colOff>
      <xdr:row>37</xdr:row>
      <xdr:rowOff>25400</xdr:rowOff>
    </xdr:from>
    <xdr:to>
      <xdr:col>19</xdr:col>
      <xdr:colOff>374650</xdr:colOff>
      <xdr:row>53</xdr:row>
      <xdr:rowOff>25400</xdr:rowOff>
    </xdr:to>
    <xdr:graphicFrame>
      <xdr:nvGraphicFramePr>
        <xdr:cNvPr id="5" name="图表 4"/>
        <xdr:cNvGraphicFramePr/>
      </xdr:nvGraphicFramePr>
      <xdr:xfrm>
        <a:off x="18186400" y="6369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15875</xdr:colOff>
      <xdr:row>55</xdr:row>
      <xdr:rowOff>12700</xdr:rowOff>
    </xdr:from>
    <xdr:to>
      <xdr:col>9</xdr:col>
      <xdr:colOff>310515</xdr:colOff>
      <xdr:row>71</xdr:row>
      <xdr:rowOff>127000</xdr:rowOff>
    </xdr:to>
    <xdr:graphicFrame>
      <xdr:nvGraphicFramePr>
        <xdr:cNvPr id="6" name="图表 5"/>
        <xdr:cNvGraphicFramePr/>
      </xdr:nvGraphicFramePr>
      <xdr:xfrm>
        <a:off x="15875" y="9442450"/>
        <a:ext cx="798131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768350</xdr:colOff>
      <xdr:row>55</xdr:row>
      <xdr:rowOff>12700</xdr:rowOff>
    </xdr:from>
    <xdr:to>
      <xdr:col>10</xdr:col>
      <xdr:colOff>1577975</xdr:colOff>
      <xdr:row>71</xdr:row>
      <xdr:rowOff>12700</xdr:rowOff>
    </xdr:to>
    <xdr:graphicFrame>
      <xdr:nvGraphicFramePr>
        <xdr:cNvPr id="7" name="图表 6"/>
        <xdr:cNvGraphicFramePr/>
      </xdr:nvGraphicFramePr>
      <xdr:xfrm>
        <a:off x="8455025" y="9442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1816100</xdr:colOff>
      <xdr:row>55</xdr:row>
      <xdr:rowOff>15875</xdr:rowOff>
    </xdr:from>
    <xdr:to>
      <xdr:col>12</xdr:col>
      <xdr:colOff>254000</xdr:colOff>
      <xdr:row>71</xdr:row>
      <xdr:rowOff>15875</xdr:rowOff>
    </xdr:to>
    <xdr:graphicFrame>
      <xdr:nvGraphicFramePr>
        <xdr:cNvPr id="8" name="图表 7"/>
        <xdr:cNvGraphicFramePr/>
      </xdr:nvGraphicFramePr>
      <xdr:xfrm>
        <a:off x="13265150" y="9445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739775</xdr:colOff>
      <xdr:row>111</xdr:row>
      <xdr:rowOff>168275</xdr:rowOff>
    </xdr:from>
    <xdr:to>
      <xdr:col>10</xdr:col>
      <xdr:colOff>892175</xdr:colOff>
      <xdr:row>128</xdr:row>
      <xdr:rowOff>110490</xdr:rowOff>
    </xdr:to>
    <xdr:graphicFrame>
      <xdr:nvGraphicFramePr>
        <xdr:cNvPr id="9" name="图表 8"/>
        <xdr:cNvGraphicFramePr/>
      </xdr:nvGraphicFramePr>
      <xdr:xfrm>
        <a:off x="5273675" y="19199225"/>
        <a:ext cx="7067550" cy="2856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25400</xdr:colOff>
      <xdr:row>112</xdr:row>
      <xdr:rowOff>12700</xdr:rowOff>
    </xdr:from>
    <xdr:to>
      <xdr:col>6</xdr:col>
      <xdr:colOff>492125</xdr:colOff>
      <xdr:row>128</xdr:row>
      <xdr:rowOff>88900</xdr:rowOff>
    </xdr:to>
    <xdr:graphicFrame>
      <xdr:nvGraphicFramePr>
        <xdr:cNvPr id="10" name="图表 9"/>
        <xdr:cNvGraphicFramePr/>
      </xdr:nvGraphicFramePr>
      <xdr:xfrm>
        <a:off x="25400" y="19215100"/>
        <a:ext cx="500062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1054100</xdr:colOff>
      <xdr:row>112</xdr:row>
      <xdr:rowOff>3175</xdr:rowOff>
    </xdr:from>
    <xdr:to>
      <xdr:col>11</xdr:col>
      <xdr:colOff>3254375</xdr:colOff>
      <xdr:row>128</xdr:row>
      <xdr:rowOff>3175</xdr:rowOff>
    </xdr:to>
    <xdr:graphicFrame>
      <xdr:nvGraphicFramePr>
        <xdr:cNvPr id="11" name="图表 10"/>
        <xdr:cNvGraphicFramePr/>
      </xdr:nvGraphicFramePr>
      <xdr:xfrm>
        <a:off x="12503150" y="19205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3384550</xdr:colOff>
      <xdr:row>112</xdr:row>
      <xdr:rowOff>3175</xdr:rowOff>
    </xdr:from>
    <xdr:to>
      <xdr:col>18</xdr:col>
      <xdr:colOff>79375</xdr:colOff>
      <xdr:row>128</xdr:row>
      <xdr:rowOff>3175</xdr:rowOff>
    </xdr:to>
    <xdr:graphicFrame>
      <xdr:nvGraphicFramePr>
        <xdr:cNvPr id="13" name="图表 12"/>
        <xdr:cNvGraphicFramePr/>
      </xdr:nvGraphicFramePr>
      <xdr:xfrm>
        <a:off x="17205325" y="19205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15875</xdr:colOff>
      <xdr:row>131</xdr:row>
      <xdr:rowOff>12700</xdr:rowOff>
    </xdr:from>
    <xdr:to>
      <xdr:col>6</xdr:col>
      <xdr:colOff>53975</xdr:colOff>
      <xdr:row>147</xdr:row>
      <xdr:rowOff>12700</xdr:rowOff>
    </xdr:to>
    <xdr:graphicFrame>
      <xdr:nvGraphicFramePr>
        <xdr:cNvPr id="14" name="图表 13"/>
        <xdr:cNvGraphicFramePr/>
      </xdr:nvGraphicFramePr>
      <xdr:xfrm>
        <a:off x="15875" y="22472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739775</xdr:colOff>
      <xdr:row>131</xdr:row>
      <xdr:rowOff>12700</xdr:rowOff>
    </xdr:from>
    <xdr:to>
      <xdr:col>10</xdr:col>
      <xdr:colOff>720725</xdr:colOff>
      <xdr:row>147</xdr:row>
      <xdr:rowOff>12700</xdr:rowOff>
    </xdr:to>
    <xdr:graphicFrame>
      <xdr:nvGraphicFramePr>
        <xdr:cNvPr id="15" name="图表 14"/>
        <xdr:cNvGraphicFramePr/>
      </xdr:nvGraphicFramePr>
      <xdr:xfrm>
        <a:off x="5273675" y="22472650"/>
        <a:ext cx="6896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1035050</xdr:colOff>
      <xdr:row>130</xdr:row>
      <xdr:rowOff>139700</xdr:rowOff>
    </xdr:from>
    <xdr:to>
      <xdr:col>11</xdr:col>
      <xdr:colOff>3235325</xdr:colOff>
      <xdr:row>146</xdr:row>
      <xdr:rowOff>139700</xdr:rowOff>
    </xdr:to>
    <xdr:graphicFrame>
      <xdr:nvGraphicFramePr>
        <xdr:cNvPr id="16" name="图表 15"/>
        <xdr:cNvGraphicFramePr/>
      </xdr:nvGraphicFramePr>
      <xdr:xfrm>
        <a:off x="12484100" y="22428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15875</xdr:colOff>
      <xdr:row>185</xdr:row>
      <xdr:rowOff>158750</xdr:rowOff>
    </xdr:from>
    <xdr:to>
      <xdr:col>9</xdr:col>
      <xdr:colOff>396240</xdr:colOff>
      <xdr:row>202</xdr:row>
      <xdr:rowOff>129540</xdr:rowOff>
    </xdr:to>
    <xdr:graphicFrame>
      <xdr:nvGraphicFramePr>
        <xdr:cNvPr id="17" name="图表 16"/>
        <xdr:cNvGraphicFramePr/>
      </xdr:nvGraphicFramePr>
      <xdr:xfrm>
        <a:off x="15875" y="31877000"/>
        <a:ext cx="806704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749300</xdr:colOff>
      <xdr:row>186</xdr:row>
      <xdr:rowOff>12700</xdr:rowOff>
    </xdr:from>
    <xdr:to>
      <xdr:col>10</xdr:col>
      <xdr:colOff>1558925</xdr:colOff>
      <xdr:row>202</xdr:row>
      <xdr:rowOff>12700</xdr:rowOff>
    </xdr:to>
    <xdr:graphicFrame>
      <xdr:nvGraphicFramePr>
        <xdr:cNvPr id="18" name="图表 17"/>
        <xdr:cNvGraphicFramePr/>
      </xdr:nvGraphicFramePr>
      <xdr:xfrm>
        <a:off x="8435975" y="31902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1625600</xdr:colOff>
      <xdr:row>186</xdr:row>
      <xdr:rowOff>31750</xdr:rowOff>
    </xdr:from>
    <xdr:to>
      <xdr:col>12</xdr:col>
      <xdr:colOff>63500</xdr:colOff>
      <xdr:row>202</xdr:row>
      <xdr:rowOff>31750</xdr:rowOff>
    </xdr:to>
    <xdr:graphicFrame>
      <xdr:nvGraphicFramePr>
        <xdr:cNvPr id="19" name="图表 18"/>
        <xdr:cNvGraphicFramePr/>
      </xdr:nvGraphicFramePr>
      <xdr:xfrm>
        <a:off x="13074650" y="3192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200025</xdr:colOff>
      <xdr:row>186</xdr:row>
      <xdr:rowOff>34925</xdr:rowOff>
    </xdr:from>
    <xdr:to>
      <xdr:col>18</xdr:col>
      <xdr:colOff>657225</xdr:colOff>
      <xdr:row>202</xdr:row>
      <xdr:rowOff>34925</xdr:rowOff>
    </xdr:to>
    <xdr:graphicFrame>
      <xdr:nvGraphicFramePr>
        <xdr:cNvPr id="20" name="图表 19"/>
        <xdr:cNvGraphicFramePr/>
      </xdr:nvGraphicFramePr>
      <xdr:xfrm>
        <a:off x="17783175" y="31924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203</xdr:row>
      <xdr:rowOff>146050</xdr:rowOff>
    </xdr:from>
    <xdr:to>
      <xdr:col>9</xdr:col>
      <xdr:colOff>400050</xdr:colOff>
      <xdr:row>218</xdr:row>
      <xdr:rowOff>32385</xdr:rowOff>
    </xdr:to>
    <xdr:graphicFrame>
      <xdr:nvGraphicFramePr>
        <xdr:cNvPr id="21" name="图表 20"/>
        <xdr:cNvGraphicFramePr/>
      </xdr:nvGraphicFramePr>
      <xdr:xfrm>
        <a:off x="9525" y="34950400"/>
        <a:ext cx="8077200" cy="2458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787400</xdr:colOff>
      <xdr:row>203</xdr:row>
      <xdr:rowOff>92075</xdr:rowOff>
    </xdr:from>
    <xdr:to>
      <xdr:col>10</xdr:col>
      <xdr:colOff>1597025</xdr:colOff>
      <xdr:row>219</xdr:row>
      <xdr:rowOff>92075</xdr:rowOff>
    </xdr:to>
    <xdr:graphicFrame>
      <xdr:nvGraphicFramePr>
        <xdr:cNvPr id="22" name="图表 21"/>
        <xdr:cNvGraphicFramePr/>
      </xdr:nvGraphicFramePr>
      <xdr:xfrm>
        <a:off x="8474075" y="34896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1730375</xdr:colOff>
      <xdr:row>203</xdr:row>
      <xdr:rowOff>88900</xdr:rowOff>
    </xdr:from>
    <xdr:to>
      <xdr:col>12</xdr:col>
      <xdr:colOff>168275</xdr:colOff>
      <xdr:row>219</xdr:row>
      <xdr:rowOff>88900</xdr:rowOff>
    </xdr:to>
    <xdr:graphicFrame>
      <xdr:nvGraphicFramePr>
        <xdr:cNvPr id="23" name="图表 22"/>
        <xdr:cNvGraphicFramePr/>
      </xdr:nvGraphicFramePr>
      <xdr:xfrm>
        <a:off x="13179425" y="34893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498475</xdr:colOff>
      <xdr:row>37</xdr:row>
      <xdr:rowOff>41275</xdr:rowOff>
    </xdr:from>
    <xdr:to>
      <xdr:col>26</xdr:col>
      <xdr:colOff>269875</xdr:colOff>
      <xdr:row>53</xdr:row>
      <xdr:rowOff>41275</xdr:rowOff>
    </xdr:to>
    <xdr:graphicFrame>
      <xdr:nvGraphicFramePr>
        <xdr:cNvPr id="24" name="图表 23"/>
        <xdr:cNvGraphicFramePr/>
      </xdr:nvGraphicFramePr>
      <xdr:xfrm>
        <a:off x="22882225" y="6384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254000</xdr:colOff>
      <xdr:row>111</xdr:row>
      <xdr:rowOff>136525</xdr:rowOff>
    </xdr:from>
    <xdr:to>
      <xdr:col>25</xdr:col>
      <xdr:colOff>25400</xdr:colOff>
      <xdr:row>127</xdr:row>
      <xdr:rowOff>136525</xdr:rowOff>
    </xdr:to>
    <xdr:graphicFrame>
      <xdr:nvGraphicFramePr>
        <xdr:cNvPr id="25" name="图表 24"/>
        <xdr:cNvGraphicFramePr/>
      </xdr:nvGraphicFramePr>
      <xdr:xfrm>
        <a:off x="21951950" y="19167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149225</xdr:colOff>
      <xdr:row>186</xdr:row>
      <xdr:rowOff>53975</xdr:rowOff>
    </xdr:from>
    <xdr:to>
      <xdr:col>25</xdr:col>
      <xdr:colOff>606425</xdr:colOff>
      <xdr:row>202</xdr:row>
      <xdr:rowOff>53975</xdr:rowOff>
    </xdr:to>
    <xdr:graphicFrame>
      <xdr:nvGraphicFramePr>
        <xdr:cNvPr id="26" name="图表 25"/>
        <xdr:cNvGraphicFramePr/>
      </xdr:nvGraphicFramePr>
      <xdr:xfrm>
        <a:off x="22532975" y="31943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36</xdr:row>
      <xdr:rowOff>12700</xdr:rowOff>
    </xdr:from>
    <xdr:to>
      <xdr:col>9</xdr:col>
      <xdr:colOff>444500</xdr:colOff>
      <xdr:row>52</xdr:row>
      <xdr:rowOff>79375</xdr:rowOff>
    </xdr:to>
    <xdr:graphicFrame>
      <xdr:nvGraphicFramePr>
        <xdr:cNvPr id="2" name="图表 1"/>
        <xdr:cNvGraphicFramePr/>
      </xdr:nvGraphicFramePr>
      <xdr:xfrm>
        <a:off x="6350" y="6184900"/>
        <a:ext cx="8124825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673100</xdr:colOff>
      <xdr:row>36</xdr:row>
      <xdr:rowOff>60325</xdr:rowOff>
    </xdr:from>
    <xdr:to>
      <xdr:col>10</xdr:col>
      <xdr:colOff>1482725</xdr:colOff>
      <xdr:row>52</xdr:row>
      <xdr:rowOff>60325</xdr:rowOff>
    </xdr:to>
    <xdr:graphicFrame>
      <xdr:nvGraphicFramePr>
        <xdr:cNvPr id="3" name="图表 2"/>
        <xdr:cNvGraphicFramePr/>
      </xdr:nvGraphicFramePr>
      <xdr:xfrm>
        <a:off x="8359775" y="6232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1720850</xdr:colOff>
      <xdr:row>36</xdr:row>
      <xdr:rowOff>53975</xdr:rowOff>
    </xdr:from>
    <xdr:to>
      <xdr:col>12</xdr:col>
      <xdr:colOff>158750</xdr:colOff>
      <xdr:row>52</xdr:row>
      <xdr:rowOff>53975</xdr:rowOff>
    </xdr:to>
    <xdr:graphicFrame>
      <xdr:nvGraphicFramePr>
        <xdr:cNvPr id="4" name="图表 3"/>
        <xdr:cNvGraphicFramePr/>
      </xdr:nvGraphicFramePr>
      <xdr:xfrm>
        <a:off x="13169900" y="6226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307975</xdr:colOff>
      <xdr:row>36</xdr:row>
      <xdr:rowOff>73025</xdr:rowOff>
    </xdr:from>
    <xdr:to>
      <xdr:col>19</xdr:col>
      <xdr:colOff>79375</xdr:colOff>
      <xdr:row>52</xdr:row>
      <xdr:rowOff>73025</xdr:rowOff>
    </xdr:to>
    <xdr:graphicFrame>
      <xdr:nvGraphicFramePr>
        <xdr:cNvPr id="5" name="图表 4"/>
        <xdr:cNvGraphicFramePr/>
      </xdr:nvGraphicFramePr>
      <xdr:xfrm>
        <a:off x="17891125" y="6245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53</xdr:row>
      <xdr:rowOff>158750</xdr:rowOff>
    </xdr:from>
    <xdr:to>
      <xdr:col>9</xdr:col>
      <xdr:colOff>457835</xdr:colOff>
      <xdr:row>70</xdr:row>
      <xdr:rowOff>6350</xdr:rowOff>
    </xdr:to>
    <xdr:graphicFrame>
      <xdr:nvGraphicFramePr>
        <xdr:cNvPr id="6" name="图表 5"/>
        <xdr:cNvGraphicFramePr/>
      </xdr:nvGraphicFramePr>
      <xdr:xfrm>
        <a:off x="9525" y="9245600"/>
        <a:ext cx="8134985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692150</xdr:colOff>
      <xdr:row>54</xdr:row>
      <xdr:rowOff>15875</xdr:rowOff>
    </xdr:from>
    <xdr:to>
      <xdr:col>10</xdr:col>
      <xdr:colOff>1501775</xdr:colOff>
      <xdr:row>70</xdr:row>
      <xdr:rowOff>15875</xdr:rowOff>
    </xdr:to>
    <xdr:graphicFrame>
      <xdr:nvGraphicFramePr>
        <xdr:cNvPr id="7" name="图表 6"/>
        <xdr:cNvGraphicFramePr/>
      </xdr:nvGraphicFramePr>
      <xdr:xfrm>
        <a:off x="8378825" y="9274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1730375</xdr:colOff>
      <xdr:row>54</xdr:row>
      <xdr:rowOff>15875</xdr:rowOff>
    </xdr:from>
    <xdr:to>
      <xdr:col>12</xdr:col>
      <xdr:colOff>168275</xdr:colOff>
      <xdr:row>70</xdr:row>
      <xdr:rowOff>15875</xdr:rowOff>
    </xdr:to>
    <xdr:graphicFrame>
      <xdr:nvGraphicFramePr>
        <xdr:cNvPr id="8" name="图表 7"/>
        <xdr:cNvGraphicFramePr/>
      </xdr:nvGraphicFramePr>
      <xdr:xfrm>
        <a:off x="13179425" y="9274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15875</xdr:colOff>
      <xdr:row>106</xdr:row>
      <xdr:rowOff>3175</xdr:rowOff>
    </xdr:from>
    <xdr:to>
      <xdr:col>9</xdr:col>
      <xdr:colOff>567690</xdr:colOff>
      <xdr:row>122</xdr:row>
      <xdr:rowOff>31750</xdr:rowOff>
    </xdr:to>
    <xdr:graphicFrame>
      <xdr:nvGraphicFramePr>
        <xdr:cNvPr id="9" name="图表 8"/>
        <xdr:cNvGraphicFramePr/>
      </xdr:nvGraphicFramePr>
      <xdr:xfrm>
        <a:off x="15875" y="18176875"/>
        <a:ext cx="8238490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777875</xdr:colOff>
      <xdr:row>105</xdr:row>
      <xdr:rowOff>111125</xdr:rowOff>
    </xdr:from>
    <xdr:to>
      <xdr:col>10</xdr:col>
      <xdr:colOff>1587500</xdr:colOff>
      <xdr:row>121</xdr:row>
      <xdr:rowOff>111125</xdr:rowOff>
    </xdr:to>
    <xdr:graphicFrame>
      <xdr:nvGraphicFramePr>
        <xdr:cNvPr id="10" name="图表 9"/>
        <xdr:cNvGraphicFramePr/>
      </xdr:nvGraphicFramePr>
      <xdr:xfrm>
        <a:off x="8464550" y="18113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1711325</xdr:colOff>
      <xdr:row>105</xdr:row>
      <xdr:rowOff>111125</xdr:rowOff>
    </xdr:from>
    <xdr:to>
      <xdr:col>12</xdr:col>
      <xdr:colOff>149225</xdr:colOff>
      <xdr:row>121</xdr:row>
      <xdr:rowOff>111125</xdr:rowOff>
    </xdr:to>
    <xdr:graphicFrame>
      <xdr:nvGraphicFramePr>
        <xdr:cNvPr id="11" name="图表 10"/>
        <xdr:cNvGraphicFramePr/>
      </xdr:nvGraphicFramePr>
      <xdr:xfrm>
        <a:off x="13160375" y="18113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314325</xdr:colOff>
      <xdr:row>105</xdr:row>
      <xdr:rowOff>139700</xdr:rowOff>
    </xdr:from>
    <xdr:to>
      <xdr:col>19</xdr:col>
      <xdr:colOff>85725</xdr:colOff>
      <xdr:row>121</xdr:row>
      <xdr:rowOff>139700</xdr:rowOff>
    </xdr:to>
    <xdr:graphicFrame>
      <xdr:nvGraphicFramePr>
        <xdr:cNvPr id="12" name="图表 11"/>
        <xdr:cNvGraphicFramePr/>
      </xdr:nvGraphicFramePr>
      <xdr:xfrm>
        <a:off x="17897475" y="18141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122</xdr:row>
      <xdr:rowOff>146050</xdr:rowOff>
    </xdr:from>
    <xdr:to>
      <xdr:col>9</xdr:col>
      <xdr:colOff>558800</xdr:colOff>
      <xdr:row>137</xdr:row>
      <xdr:rowOff>88900</xdr:rowOff>
    </xdr:to>
    <xdr:graphicFrame>
      <xdr:nvGraphicFramePr>
        <xdr:cNvPr id="13" name="图表 12"/>
        <xdr:cNvGraphicFramePr/>
      </xdr:nvGraphicFramePr>
      <xdr:xfrm>
        <a:off x="9525" y="21062950"/>
        <a:ext cx="8235950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815975</xdr:colOff>
      <xdr:row>122</xdr:row>
      <xdr:rowOff>120650</xdr:rowOff>
    </xdr:from>
    <xdr:to>
      <xdr:col>10</xdr:col>
      <xdr:colOff>1625600</xdr:colOff>
      <xdr:row>138</xdr:row>
      <xdr:rowOff>120650</xdr:rowOff>
    </xdr:to>
    <xdr:graphicFrame>
      <xdr:nvGraphicFramePr>
        <xdr:cNvPr id="14" name="图表 13"/>
        <xdr:cNvGraphicFramePr/>
      </xdr:nvGraphicFramePr>
      <xdr:xfrm>
        <a:off x="8502650" y="21037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1882775</xdr:colOff>
      <xdr:row>122</xdr:row>
      <xdr:rowOff>136525</xdr:rowOff>
    </xdr:from>
    <xdr:to>
      <xdr:col>12</xdr:col>
      <xdr:colOff>320675</xdr:colOff>
      <xdr:row>138</xdr:row>
      <xdr:rowOff>136525</xdr:rowOff>
    </xdr:to>
    <xdr:graphicFrame>
      <xdr:nvGraphicFramePr>
        <xdr:cNvPr id="15" name="图表 14"/>
        <xdr:cNvGraphicFramePr/>
      </xdr:nvGraphicFramePr>
      <xdr:xfrm>
        <a:off x="13331825" y="21053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177</xdr:row>
      <xdr:rowOff>22225</xdr:rowOff>
    </xdr:from>
    <xdr:to>
      <xdr:col>9</xdr:col>
      <xdr:colOff>587375</xdr:colOff>
      <xdr:row>191</xdr:row>
      <xdr:rowOff>136525</xdr:rowOff>
    </xdr:to>
    <xdr:graphicFrame>
      <xdr:nvGraphicFramePr>
        <xdr:cNvPr id="16" name="图表 15"/>
        <xdr:cNvGraphicFramePr/>
      </xdr:nvGraphicFramePr>
      <xdr:xfrm>
        <a:off x="9525" y="30368875"/>
        <a:ext cx="8264525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692150</xdr:colOff>
      <xdr:row>176</xdr:row>
      <xdr:rowOff>146050</xdr:rowOff>
    </xdr:from>
    <xdr:to>
      <xdr:col>10</xdr:col>
      <xdr:colOff>1501775</xdr:colOff>
      <xdr:row>192</xdr:row>
      <xdr:rowOff>146050</xdr:rowOff>
    </xdr:to>
    <xdr:graphicFrame>
      <xdr:nvGraphicFramePr>
        <xdr:cNvPr id="17" name="图表 16"/>
        <xdr:cNvGraphicFramePr/>
      </xdr:nvGraphicFramePr>
      <xdr:xfrm>
        <a:off x="8378825" y="30321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1606550</xdr:colOff>
      <xdr:row>177</xdr:row>
      <xdr:rowOff>6350</xdr:rowOff>
    </xdr:from>
    <xdr:to>
      <xdr:col>12</xdr:col>
      <xdr:colOff>44450</xdr:colOff>
      <xdr:row>193</xdr:row>
      <xdr:rowOff>6350</xdr:rowOff>
    </xdr:to>
    <xdr:graphicFrame>
      <xdr:nvGraphicFramePr>
        <xdr:cNvPr id="18" name="图表 17"/>
        <xdr:cNvGraphicFramePr/>
      </xdr:nvGraphicFramePr>
      <xdr:xfrm>
        <a:off x="13055600" y="30353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231775</xdr:colOff>
      <xdr:row>177</xdr:row>
      <xdr:rowOff>22225</xdr:rowOff>
    </xdr:from>
    <xdr:to>
      <xdr:col>19</xdr:col>
      <xdr:colOff>3175</xdr:colOff>
      <xdr:row>193</xdr:row>
      <xdr:rowOff>22225</xdr:rowOff>
    </xdr:to>
    <xdr:graphicFrame>
      <xdr:nvGraphicFramePr>
        <xdr:cNvPr id="19" name="图表 18"/>
        <xdr:cNvGraphicFramePr/>
      </xdr:nvGraphicFramePr>
      <xdr:xfrm>
        <a:off x="17814925" y="30368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635</xdr:colOff>
      <xdr:row>193</xdr:row>
      <xdr:rowOff>146050</xdr:rowOff>
    </xdr:from>
    <xdr:to>
      <xdr:col>9</xdr:col>
      <xdr:colOff>572770</xdr:colOff>
      <xdr:row>208</xdr:row>
      <xdr:rowOff>60325</xdr:rowOff>
    </xdr:to>
    <xdr:graphicFrame>
      <xdr:nvGraphicFramePr>
        <xdr:cNvPr id="20" name="图表 19"/>
        <xdr:cNvGraphicFramePr/>
      </xdr:nvGraphicFramePr>
      <xdr:xfrm>
        <a:off x="635" y="33235900"/>
        <a:ext cx="8258810" cy="248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758825</xdr:colOff>
      <xdr:row>193</xdr:row>
      <xdr:rowOff>111125</xdr:rowOff>
    </xdr:from>
    <xdr:to>
      <xdr:col>10</xdr:col>
      <xdr:colOff>1568450</xdr:colOff>
      <xdr:row>209</xdr:row>
      <xdr:rowOff>111125</xdr:rowOff>
    </xdr:to>
    <xdr:graphicFrame>
      <xdr:nvGraphicFramePr>
        <xdr:cNvPr id="21" name="图表 20"/>
        <xdr:cNvGraphicFramePr/>
      </xdr:nvGraphicFramePr>
      <xdr:xfrm>
        <a:off x="8445500" y="3320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1663700</xdr:colOff>
      <xdr:row>193</xdr:row>
      <xdr:rowOff>111125</xdr:rowOff>
    </xdr:from>
    <xdr:to>
      <xdr:col>12</xdr:col>
      <xdr:colOff>101600</xdr:colOff>
      <xdr:row>209</xdr:row>
      <xdr:rowOff>111125</xdr:rowOff>
    </xdr:to>
    <xdr:graphicFrame>
      <xdr:nvGraphicFramePr>
        <xdr:cNvPr id="22" name="图表 21"/>
        <xdr:cNvGraphicFramePr/>
      </xdr:nvGraphicFramePr>
      <xdr:xfrm>
        <a:off x="13112750" y="3320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254000</xdr:colOff>
      <xdr:row>36</xdr:row>
      <xdr:rowOff>88900</xdr:rowOff>
    </xdr:from>
    <xdr:to>
      <xdr:col>26</xdr:col>
      <xdr:colOff>25400</xdr:colOff>
      <xdr:row>52</xdr:row>
      <xdr:rowOff>88900</xdr:rowOff>
    </xdr:to>
    <xdr:graphicFrame>
      <xdr:nvGraphicFramePr>
        <xdr:cNvPr id="23" name="图表 22"/>
        <xdr:cNvGraphicFramePr/>
      </xdr:nvGraphicFramePr>
      <xdr:xfrm>
        <a:off x="22637750" y="6261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447675</xdr:colOff>
      <xdr:row>105</xdr:row>
      <xdr:rowOff>168275</xdr:rowOff>
    </xdr:from>
    <xdr:to>
      <xdr:col>26</xdr:col>
      <xdr:colOff>219075</xdr:colOff>
      <xdr:row>121</xdr:row>
      <xdr:rowOff>168275</xdr:rowOff>
    </xdr:to>
    <xdr:graphicFrame>
      <xdr:nvGraphicFramePr>
        <xdr:cNvPr id="24" name="图表 23"/>
        <xdr:cNvGraphicFramePr/>
      </xdr:nvGraphicFramePr>
      <xdr:xfrm>
        <a:off x="22831425" y="18170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209550</xdr:colOff>
      <xdr:row>176</xdr:row>
      <xdr:rowOff>165100</xdr:rowOff>
    </xdr:from>
    <xdr:to>
      <xdr:col>25</xdr:col>
      <xdr:colOff>666750</xdr:colOff>
      <xdr:row>192</xdr:row>
      <xdr:rowOff>165100</xdr:rowOff>
    </xdr:to>
    <xdr:graphicFrame>
      <xdr:nvGraphicFramePr>
        <xdr:cNvPr id="25" name="图表 24"/>
        <xdr:cNvGraphicFramePr/>
      </xdr:nvGraphicFramePr>
      <xdr:xfrm>
        <a:off x="22593300" y="30340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37</xdr:row>
      <xdr:rowOff>12700</xdr:rowOff>
    </xdr:from>
    <xdr:to>
      <xdr:col>9</xdr:col>
      <xdr:colOff>873760</xdr:colOff>
      <xdr:row>51</xdr:row>
      <xdr:rowOff>98425</xdr:rowOff>
    </xdr:to>
    <xdr:graphicFrame>
      <xdr:nvGraphicFramePr>
        <xdr:cNvPr id="2" name="图表 1"/>
        <xdr:cNvGraphicFramePr/>
      </xdr:nvGraphicFramePr>
      <xdr:xfrm>
        <a:off x="635" y="6356350"/>
        <a:ext cx="8559800" cy="248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1139825</xdr:colOff>
      <xdr:row>36</xdr:row>
      <xdr:rowOff>136525</xdr:rowOff>
    </xdr:from>
    <xdr:to>
      <xdr:col>10</xdr:col>
      <xdr:colOff>1797050</xdr:colOff>
      <xdr:row>52</xdr:row>
      <xdr:rowOff>3175</xdr:rowOff>
    </xdr:to>
    <xdr:graphicFrame>
      <xdr:nvGraphicFramePr>
        <xdr:cNvPr id="3" name="图表 2"/>
        <xdr:cNvGraphicFramePr/>
      </xdr:nvGraphicFramePr>
      <xdr:xfrm>
        <a:off x="8826500" y="6308725"/>
        <a:ext cx="4419600" cy="260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1958975</xdr:colOff>
      <xdr:row>36</xdr:row>
      <xdr:rowOff>155575</xdr:rowOff>
    </xdr:from>
    <xdr:to>
      <xdr:col>12</xdr:col>
      <xdr:colOff>358775</xdr:colOff>
      <xdr:row>52</xdr:row>
      <xdr:rowOff>13335</xdr:rowOff>
    </xdr:to>
    <xdr:graphicFrame>
      <xdr:nvGraphicFramePr>
        <xdr:cNvPr id="4" name="图表 3"/>
        <xdr:cNvGraphicFramePr/>
      </xdr:nvGraphicFramePr>
      <xdr:xfrm>
        <a:off x="13408025" y="6327775"/>
        <a:ext cx="4533900" cy="260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565150</xdr:colOff>
      <xdr:row>36</xdr:row>
      <xdr:rowOff>139700</xdr:rowOff>
    </xdr:from>
    <xdr:to>
      <xdr:col>19</xdr:col>
      <xdr:colOff>336550</xdr:colOff>
      <xdr:row>52</xdr:row>
      <xdr:rowOff>139700</xdr:rowOff>
    </xdr:to>
    <xdr:graphicFrame>
      <xdr:nvGraphicFramePr>
        <xdr:cNvPr id="5" name="图表 4"/>
        <xdr:cNvGraphicFramePr/>
      </xdr:nvGraphicFramePr>
      <xdr:xfrm>
        <a:off x="18148300" y="6311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</xdr:colOff>
      <xdr:row>52</xdr:row>
      <xdr:rowOff>92075</xdr:rowOff>
    </xdr:from>
    <xdr:to>
      <xdr:col>9</xdr:col>
      <xdr:colOff>872490</xdr:colOff>
      <xdr:row>67</xdr:row>
      <xdr:rowOff>54610</xdr:rowOff>
    </xdr:to>
    <xdr:graphicFrame>
      <xdr:nvGraphicFramePr>
        <xdr:cNvPr id="6" name="图表 5"/>
        <xdr:cNvGraphicFramePr/>
      </xdr:nvGraphicFramePr>
      <xdr:xfrm>
        <a:off x="25400" y="9007475"/>
        <a:ext cx="8533765" cy="2534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949325</xdr:colOff>
      <xdr:row>52</xdr:row>
      <xdr:rowOff>107950</xdr:rowOff>
    </xdr:from>
    <xdr:to>
      <xdr:col>10</xdr:col>
      <xdr:colOff>1768475</xdr:colOff>
      <xdr:row>66</xdr:row>
      <xdr:rowOff>136525</xdr:rowOff>
    </xdr:to>
    <xdr:graphicFrame>
      <xdr:nvGraphicFramePr>
        <xdr:cNvPr id="7" name="图表 6"/>
        <xdr:cNvGraphicFramePr/>
      </xdr:nvGraphicFramePr>
      <xdr:xfrm>
        <a:off x="8636000" y="9023350"/>
        <a:ext cx="4581525" cy="242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1949450</xdr:colOff>
      <xdr:row>52</xdr:row>
      <xdr:rowOff>73025</xdr:rowOff>
    </xdr:from>
    <xdr:to>
      <xdr:col>12</xdr:col>
      <xdr:colOff>387350</xdr:colOff>
      <xdr:row>68</xdr:row>
      <xdr:rowOff>73025</xdr:rowOff>
    </xdr:to>
    <xdr:graphicFrame>
      <xdr:nvGraphicFramePr>
        <xdr:cNvPr id="8" name="图表 7"/>
        <xdr:cNvGraphicFramePr/>
      </xdr:nvGraphicFramePr>
      <xdr:xfrm>
        <a:off x="13398500" y="8988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15875</xdr:colOff>
      <xdr:row>105</xdr:row>
      <xdr:rowOff>6350</xdr:rowOff>
    </xdr:from>
    <xdr:to>
      <xdr:col>9</xdr:col>
      <xdr:colOff>339725</xdr:colOff>
      <xdr:row>119</xdr:row>
      <xdr:rowOff>54610</xdr:rowOff>
    </xdr:to>
    <xdr:graphicFrame>
      <xdr:nvGraphicFramePr>
        <xdr:cNvPr id="9" name="图表 8"/>
        <xdr:cNvGraphicFramePr/>
      </xdr:nvGraphicFramePr>
      <xdr:xfrm>
        <a:off x="15875" y="18008600"/>
        <a:ext cx="8010525" cy="244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434975</xdr:colOff>
      <xdr:row>104</xdr:row>
      <xdr:rowOff>168275</xdr:rowOff>
    </xdr:from>
    <xdr:to>
      <xdr:col>10</xdr:col>
      <xdr:colOff>1158875</xdr:colOff>
      <xdr:row>118</xdr:row>
      <xdr:rowOff>158750</xdr:rowOff>
    </xdr:to>
    <xdr:graphicFrame>
      <xdr:nvGraphicFramePr>
        <xdr:cNvPr id="10" name="图表 9"/>
        <xdr:cNvGraphicFramePr/>
      </xdr:nvGraphicFramePr>
      <xdr:xfrm>
        <a:off x="8121650" y="17999075"/>
        <a:ext cx="4486275" cy="2390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1349375</xdr:colOff>
      <xdr:row>104</xdr:row>
      <xdr:rowOff>120650</xdr:rowOff>
    </xdr:from>
    <xdr:to>
      <xdr:col>11</xdr:col>
      <xdr:colOff>3378200</xdr:colOff>
      <xdr:row>118</xdr:row>
      <xdr:rowOff>111125</xdr:rowOff>
    </xdr:to>
    <xdr:graphicFrame>
      <xdr:nvGraphicFramePr>
        <xdr:cNvPr id="11" name="图表 10"/>
        <xdr:cNvGraphicFramePr/>
      </xdr:nvGraphicFramePr>
      <xdr:xfrm>
        <a:off x="12798425" y="17951450"/>
        <a:ext cx="4400550" cy="2390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3482975</xdr:colOff>
      <xdr:row>104</xdr:row>
      <xdr:rowOff>73025</xdr:rowOff>
    </xdr:from>
    <xdr:to>
      <xdr:col>18</xdr:col>
      <xdr:colOff>177800</xdr:colOff>
      <xdr:row>120</xdr:row>
      <xdr:rowOff>73025</xdr:rowOff>
    </xdr:to>
    <xdr:graphicFrame>
      <xdr:nvGraphicFramePr>
        <xdr:cNvPr id="12" name="图表 11"/>
        <xdr:cNvGraphicFramePr/>
      </xdr:nvGraphicFramePr>
      <xdr:xfrm>
        <a:off x="17303750" y="17903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25400</xdr:colOff>
      <xdr:row>120</xdr:row>
      <xdr:rowOff>34925</xdr:rowOff>
    </xdr:from>
    <xdr:to>
      <xdr:col>9</xdr:col>
      <xdr:colOff>339090</xdr:colOff>
      <xdr:row>134</xdr:row>
      <xdr:rowOff>63500</xdr:rowOff>
    </xdr:to>
    <xdr:graphicFrame>
      <xdr:nvGraphicFramePr>
        <xdr:cNvPr id="13" name="图表 12"/>
        <xdr:cNvGraphicFramePr/>
      </xdr:nvGraphicFramePr>
      <xdr:xfrm>
        <a:off x="25400" y="20608925"/>
        <a:ext cx="8000365" cy="242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434975</xdr:colOff>
      <xdr:row>119</xdr:row>
      <xdr:rowOff>158750</xdr:rowOff>
    </xdr:from>
    <xdr:to>
      <xdr:col>10</xdr:col>
      <xdr:colOff>1206500</xdr:colOff>
      <xdr:row>134</xdr:row>
      <xdr:rowOff>45085</xdr:rowOff>
    </xdr:to>
    <xdr:graphicFrame>
      <xdr:nvGraphicFramePr>
        <xdr:cNvPr id="14" name="图表 13"/>
        <xdr:cNvGraphicFramePr/>
      </xdr:nvGraphicFramePr>
      <xdr:xfrm>
        <a:off x="8121650" y="20561300"/>
        <a:ext cx="4533900" cy="2458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1358900</xdr:colOff>
      <xdr:row>119</xdr:row>
      <xdr:rowOff>165100</xdr:rowOff>
    </xdr:from>
    <xdr:to>
      <xdr:col>11</xdr:col>
      <xdr:colOff>3559175</xdr:colOff>
      <xdr:row>134</xdr:row>
      <xdr:rowOff>22225</xdr:rowOff>
    </xdr:to>
    <xdr:graphicFrame>
      <xdr:nvGraphicFramePr>
        <xdr:cNvPr id="15" name="图表 14"/>
        <xdr:cNvGraphicFramePr/>
      </xdr:nvGraphicFramePr>
      <xdr:xfrm>
        <a:off x="12807950" y="20567650"/>
        <a:ext cx="4572000" cy="242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19050</xdr:colOff>
      <xdr:row>173</xdr:row>
      <xdr:rowOff>12700</xdr:rowOff>
    </xdr:from>
    <xdr:to>
      <xdr:col>9</xdr:col>
      <xdr:colOff>248285</xdr:colOff>
      <xdr:row>186</xdr:row>
      <xdr:rowOff>108585</xdr:rowOff>
    </xdr:to>
    <xdr:graphicFrame>
      <xdr:nvGraphicFramePr>
        <xdr:cNvPr id="16" name="图表 15"/>
        <xdr:cNvGraphicFramePr/>
      </xdr:nvGraphicFramePr>
      <xdr:xfrm>
        <a:off x="19050" y="29673550"/>
        <a:ext cx="7915910" cy="2324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415925</xdr:colOff>
      <xdr:row>172</xdr:row>
      <xdr:rowOff>139700</xdr:rowOff>
    </xdr:from>
    <xdr:to>
      <xdr:col>10</xdr:col>
      <xdr:colOff>1225550</xdr:colOff>
      <xdr:row>186</xdr:row>
      <xdr:rowOff>34925</xdr:rowOff>
    </xdr:to>
    <xdr:graphicFrame>
      <xdr:nvGraphicFramePr>
        <xdr:cNvPr id="17" name="图表 16"/>
        <xdr:cNvGraphicFramePr/>
      </xdr:nvGraphicFramePr>
      <xdr:xfrm>
        <a:off x="8102600" y="29629100"/>
        <a:ext cx="4572000" cy="2295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1292225</xdr:colOff>
      <xdr:row>172</xdr:row>
      <xdr:rowOff>127000</xdr:rowOff>
    </xdr:from>
    <xdr:to>
      <xdr:col>11</xdr:col>
      <xdr:colOff>3282950</xdr:colOff>
      <xdr:row>185</xdr:row>
      <xdr:rowOff>146685</xdr:rowOff>
    </xdr:to>
    <xdr:graphicFrame>
      <xdr:nvGraphicFramePr>
        <xdr:cNvPr id="18" name="图表 17"/>
        <xdr:cNvGraphicFramePr/>
      </xdr:nvGraphicFramePr>
      <xdr:xfrm>
        <a:off x="12741275" y="29616400"/>
        <a:ext cx="4362450" cy="2248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3508375</xdr:colOff>
      <xdr:row>172</xdr:row>
      <xdr:rowOff>98425</xdr:rowOff>
    </xdr:from>
    <xdr:to>
      <xdr:col>18</xdr:col>
      <xdr:colOff>31750</xdr:colOff>
      <xdr:row>186</xdr:row>
      <xdr:rowOff>32385</xdr:rowOff>
    </xdr:to>
    <xdr:graphicFrame>
      <xdr:nvGraphicFramePr>
        <xdr:cNvPr id="22" name="图表 21"/>
        <xdr:cNvGraphicFramePr/>
      </xdr:nvGraphicFramePr>
      <xdr:xfrm>
        <a:off x="17329150" y="29587825"/>
        <a:ext cx="4400550" cy="2334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187</xdr:row>
      <xdr:rowOff>155575</xdr:rowOff>
    </xdr:from>
    <xdr:to>
      <xdr:col>9</xdr:col>
      <xdr:colOff>267335</xdr:colOff>
      <xdr:row>201</xdr:row>
      <xdr:rowOff>146050</xdr:rowOff>
    </xdr:to>
    <xdr:graphicFrame>
      <xdr:nvGraphicFramePr>
        <xdr:cNvPr id="23" name="图表 22"/>
        <xdr:cNvGraphicFramePr/>
      </xdr:nvGraphicFramePr>
      <xdr:xfrm>
        <a:off x="9525" y="32216725"/>
        <a:ext cx="7944485" cy="2390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444500</xdr:colOff>
      <xdr:row>187</xdr:row>
      <xdr:rowOff>82550</xdr:rowOff>
    </xdr:from>
    <xdr:to>
      <xdr:col>10</xdr:col>
      <xdr:colOff>1158875</xdr:colOff>
      <xdr:row>201</xdr:row>
      <xdr:rowOff>140335</xdr:rowOff>
    </xdr:to>
    <xdr:graphicFrame>
      <xdr:nvGraphicFramePr>
        <xdr:cNvPr id="24" name="图表 23"/>
        <xdr:cNvGraphicFramePr/>
      </xdr:nvGraphicFramePr>
      <xdr:xfrm>
        <a:off x="8131175" y="32143700"/>
        <a:ext cx="4476750" cy="2458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1282700</xdr:colOff>
      <xdr:row>187</xdr:row>
      <xdr:rowOff>6350</xdr:rowOff>
    </xdr:from>
    <xdr:to>
      <xdr:col>11</xdr:col>
      <xdr:colOff>3511550</xdr:colOff>
      <xdr:row>201</xdr:row>
      <xdr:rowOff>130175</xdr:rowOff>
    </xdr:to>
    <xdr:graphicFrame>
      <xdr:nvGraphicFramePr>
        <xdr:cNvPr id="25" name="图表 24"/>
        <xdr:cNvGraphicFramePr/>
      </xdr:nvGraphicFramePr>
      <xdr:xfrm>
        <a:off x="12731750" y="32067500"/>
        <a:ext cx="4600575" cy="2524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511175</xdr:colOff>
      <xdr:row>37</xdr:row>
      <xdr:rowOff>12700</xdr:rowOff>
    </xdr:from>
    <xdr:to>
      <xdr:col>26</xdr:col>
      <xdr:colOff>282575</xdr:colOff>
      <xdr:row>53</xdr:row>
      <xdr:rowOff>12700</xdr:rowOff>
    </xdr:to>
    <xdr:graphicFrame>
      <xdr:nvGraphicFramePr>
        <xdr:cNvPr id="26" name="图表 25"/>
        <xdr:cNvGraphicFramePr/>
      </xdr:nvGraphicFramePr>
      <xdr:xfrm>
        <a:off x="22894925" y="6356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314325</xdr:colOff>
      <xdr:row>104</xdr:row>
      <xdr:rowOff>120650</xdr:rowOff>
    </xdr:from>
    <xdr:to>
      <xdr:col>25</xdr:col>
      <xdr:colOff>85725</xdr:colOff>
      <xdr:row>120</xdr:row>
      <xdr:rowOff>120650</xdr:rowOff>
    </xdr:to>
    <xdr:graphicFrame>
      <xdr:nvGraphicFramePr>
        <xdr:cNvPr id="27" name="图表 26"/>
        <xdr:cNvGraphicFramePr/>
      </xdr:nvGraphicFramePr>
      <xdr:xfrm>
        <a:off x="22012275" y="1795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228600</xdr:colOff>
      <xdr:row>171</xdr:row>
      <xdr:rowOff>60325</xdr:rowOff>
    </xdr:from>
    <xdr:to>
      <xdr:col>25</xdr:col>
      <xdr:colOff>0</xdr:colOff>
      <xdr:row>187</xdr:row>
      <xdr:rowOff>60325</xdr:rowOff>
    </xdr:to>
    <xdr:graphicFrame>
      <xdr:nvGraphicFramePr>
        <xdr:cNvPr id="28" name="图表 27"/>
        <xdr:cNvGraphicFramePr/>
      </xdr:nvGraphicFramePr>
      <xdr:xfrm>
        <a:off x="21926550" y="2937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307975</xdr:colOff>
      <xdr:row>1</xdr:row>
      <xdr:rowOff>12700</xdr:rowOff>
    </xdr:from>
    <xdr:to>
      <xdr:col>14</xdr:col>
      <xdr:colOff>79375</xdr:colOff>
      <xdr:row>17</xdr:row>
      <xdr:rowOff>12700</xdr:rowOff>
    </xdr:to>
    <xdr:graphicFrame>
      <xdr:nvGraphicFramePr>
        <xdr:cNvPr id="2" name="图表 1"/>
        <xdr:cNvGraphicFramePr/>
      </xdr:nvGraphicFramePr>
      <xdr:xfrm>
        <a:off x="5556250" y="184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155575</xdr:colOff>
      <xdr:row>18</xdr:row>
      <xdr:rowOff>127000</xdr:rowOff>
    </xdr:from>
    <xdr:to>
      <xdr:col>20</xdr:col>
      <xdr:colOff>612775</xdr:colOff>
      <xdr:row>34</xdr:row>
      <xdr:rowOff>127000</xdr:rowOff>
    </xdr:to>
    <xdr:graphicFrame>
      <xdr:nvGraphicFramePr>
        <xdr:cNvPr id="3" name="图表 2"/>
        <xdr:cNvGraphicFramePr/>
      </xdr:nvGraphicFramePr>
      <xdr:xfrm>
        <a:off x="10204450" y="3213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307975</xdr:colOff>
      <xdr:row>36</xdr:row>
      <xdr:rowOff>92075</xdr:rowOff>
    </xdr:from>
    <xdr:to>
      <xdr:col>14</xdr:col>
      <xdr:colOff>79375</xdr:colOff>
      <xdr:row>50</xdr:row>
      <xdr:rowOff>92075</xdr:rowOff>
    </xdr:to>
    <xdr:graphicFrame>
      <xdr:nvGraphicFramePr>
        <xdr:cNvPr id="4" name="图表 3"/>
        <xdr:cNvGraphicFramePr/>
      </xdr:nvGraphicFramePr>
      <xdr:xfrm>
        <a:off x="5556250" y="6264275"/>
        <a:ext cx="4572000" cy="2400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146050</xdr:colOff>
      <xdr:row>85</xdr:row>
      <xdr:rowOff>168275</xdr:rowOff>
    </xdr:from>
    <xdr:to>
      <xdr:col>20</xdr:col>
      <xdr:colOff>603250</xdr:colOff>
      <xdr:row>101</xdr:row>
      <xdr:rowOff>168275</xdr:rowOff>
    </xdr:to>
    <xdr:graphicFrame>
      <xdr:nvGraphicFramePr>
        <xdr:cNvPr id="5" name="图表 4"/>
        <xdr:cNvGraphicFramePr/>
      </xdr:nvGraphicFramePr>
      <xdr:xfrm>
        <a:off x="10194925" y="14741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269875</xdr:colOff>
      <xdr:row>69</xdr:row>
      <xdr:rowOff>41275</xdr:rowOff>
    </xdr:from>
    <xdr:to>
      <xdr:col>14</xdr:col>
      <xdr:colOff>41275</xdr:colOff>
      <xdr:row>85</xdr:row>
      <xdr:rowOff>41275</xdr:rowOff>
    </xdr:to>
    <xdr:graphicFrame>
      <xdr:nvGraphicFramePr>
        <xdr:cNvPr id="6" name="图表 5"/>
        <xdr:cNvGraphicFramePr/>
      </xdr:nvGraphicFramePr>
      <xdr:xfrm>
        <a:off x="5518150" y="11871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269875</xdr:colOff>
      <xdr:row>104</xdr:row>
      <xdr:rowOff>149225</xdr:rowOff>
    </xdr:from>
    <xdr:to>
      <xdr:col>14</xdr:col>
      <xdr:colOff>41275</xdr:colOff>
      <xdr:row>120</xdr:row>
      <xdr:rowOff>149225</xdr:rowOff>
    </xdr:to>
    <xdr:graphicFrame>
      <xdr:nvGraphicFramePr>
        <xdr:cNvPr id="7" name="图表 6"/>
        <xdr:cNvGraphicFramePr/>
      </xdr:nvGraphicFramePr>
      <xdr:xfrm>
        <a:off x="5518150" y="1798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222250</xdr:colOff>
      <xdr:row>137</xdr:row>
      <xdr:rowOff>22225</xdr:rowOff>
    </xdr:from>
    <xdr:to>
      <xdr:col>13</xdr:col>
      <xdr:colOff>679450</xdr:colOff>
      <xdr:row>153</xdr:row>
      <xdr:rowOff>22225</xdr:rowOff>
    </xdr:to>
    <xdr:graphicFrame>
      <xdr:nvGraphicFramePr>
        <xdr:cNvPr id="8" name="图表 7"/>
        <xdr:cNvGraphicFramePr/>
      </xdr:nvGraphicFramePr>
      <xdr:xfrm>
        <a:off x="5470525" y="23510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22225</xdr:colOff>
      <xdr:row>154</xdr:row>
      <xdr:rowOff>107950</xdr:rowOff>
    </xdr:from>
    <xdr:to>
      <xdr:col>20</xdr:col>
      <xdr:colOff>479425</xdr:colOff>
      <xdr:row>170</xdr:row>
      <xdr:rowOff>107950</xdr:rowOff>
    </xdr:to>
    <xdr:graphicFrame>
      <xdr:nvGraphicFramePr>
        <xdr:cNvPr id="9" name="图表 8"/>
        <xdr:cNvGraphicFramePr/>
      </xdr:nvGraphicFramePr>
      <xdr:xfrm>
        <a:off x="10071100" y="26511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231775</xdr:colOff>
      <xdr:row>173</xdr:row>
      <xdr:rowOff>130175</xdr:rowOff>
    </xdr:from>
    <xdr:to>
      <xdr:col>14</xdr:col>
      <xdr:colOff>3175</xdr:colOff>
      <xdr:row>189</xdr:row>
      <xdr:rowOff>130175</xdr:rowOff>
    </xdr:to>
    <xdr:graphicFrame>
      <xdr:nvGraphicFramePr>
        <xdr:cNvPr id="10" name="图表 9"/>
        <xdr:cNvGraphicFramePr/>
      </xdr:nvGraphicFramePr>
      <xdr:xfrm>
        <a:off x="5480050" y="29791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260350</xdr:colOff>
      <xdr:row>208</xdr:row>
      <xdr:rowOff>22225</xdr:rowOff>
    </xdr:from>
    <xdr:to>
      <xdr:col>14</xdr:col>
      <xdr:colOff>31750</xdr:colOff>
      <xdr:row>224</xdr:row>
      <xdr:rowOff>22225</xdr:rowOff>
    </xdr:to>
    <xdr:graphicFrame>
      <xdr:nvGraphicFramePr>
        <xdr:cNvPr id="11" name="图表 10"/>
        <xdr:cNvGraphicFramePr/>
      </xdr:nvGraphicFramePr>
      <xdr:xfrm>
        <a:off x="5508625" y="35683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117475</xdr:colOff>
      <xdr:row>225</xdr:row>
      <xdr:rowOff>136525</xdr:rowOff>
    </xdr:from>
    <xdr:to>
      <xdr:col>20</xdr:col>
      <xdr:colOff>574675</xdr:colOff>
      <xdr:row>241</xdr:row>
      <xdr:rowOff>136525</xdr:rowOff>
    </xdr:to>
    <xdr:graphicFrame>
      <xdr:nvGraphicFramePr>
        <xdr:cNvPr id="12" name="图表 11"/>
        <xdr:cNvGraphicFramePr/>
      </xdr:nvGraphicFramePr>
      <xdr:xfrm>
        <a:off x="10166350" y="38712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231775</xdr:colOff>
      <xdr:row>244</xdr:row>
      <xdr:rowOff>41275</xdr:rowOff>
    </xdr:from>
    <xdr:to>
      <xdr:col>14</xdr:col>
      <xdr:colOff>3175</xdr:colOff>
      <xdr:row>260</xdr:row>
      <xdr:rowOff>41275</xdr:rowOff>
    </xdr:to>
    <xdr:graphicFrame>
      <xdr:nvGraphicFramePr>
        <xdr:cNvPr id="13" name="图表 12"/>
        <xdr:cNvGraphicFramePr/>
      </xdr:nvGraphicFramePr>
      <xdr:xfrm>
        <a:off x="5480050" y="41875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222250</xdr:colOff>
      <xdr:row>279</xdr:row>
      <xdr:rowOff>12700</xdr:rowOff>
    </xdr:from>
    <xdr:to>
      <xdr:col>13</xdr:col>
      <xdr:colOff>679450</xdr:colOff>
      <xdr:row>295</xdr:row>
      <xdr:rowOff>12700</xdr:rowOff>
    </xdr:to>
    <xdr:graphicFrame>
      <xdr:nvGraphicFramePr>
        <xdr:cNvPr id="14" name="图表 13"/>
        <xdr:cNvGraphicFramePr/>
      </xdr:nvGraphicFramePr>
      <xdr:xfrm>
        <a:off x="5470525" y="47847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98425</xdr:colOff>
      <xdr:row>296</xdr:row>
      <xdr:rowOff>6350</xdr:rowOff>
    </xdr:from>
    <xdr:to>
      <xdr:col>20</xdr:col>
      <xdr:colOff>555625</xdr:colOff>
      <xdr:row>312</xdr:row>
      <xdr:rowOff>6350</xdr:rowOff>
    </xdr:to>
    <xdr:graphicFrame>
      <xdr:nvGraphicFramePr>
        <xdr:cNvPr id="15" name="图表 14"/>
        <xdr:cNvGraphicFramePr/>
      </xdr:nvGraphicFramePr>
      <xdr:xfrm>
        <a:off x="10147300" y="50755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222250</xdr:colOff>
      <xdr:row>296</xdr:row>
      <xdr:rowOff>12700</xdr:rowOff>
    </xdr:from>
    <xdr:to>
      <xdr:col>13</xdr:col>
      <xdr:colOff>679450</xdr:colOff>
      <xdr:row>312</xdr:row>
      <xdr:rowOff>12700</xdr:rowOff>
    </xdr:to>
    <xdr:graphicFrame>
      <xdr:nvGraphicFramePr>
        <xdr:cNvPr id="16" name="图表 15"/>
        <xdr:cNvGraphicFramePr/>
      </xdr:nvGraphicFramePr>
      <xdr:xfrm>
        <a:off x="5470525" y="50761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222250</xdr:colOff>
      <xdr:row>314</xdr:row>
      <xdr:rowOff>44450</xdr:rowOff>
    </xdr:from>
    <xdr:to>
      <xdr:col>13</xdr:col>
      <xdr:colOff>679450</xdr:colOff>
      <xdr:row>330</xdr:row>
      <xdr:rowOff>44450</xdr:rowOff>
    </xdr:to>
    <xdr:graphicFrame>
      <xdr:nvGraphicFramePr>
        <xdr:cNvPr id="17" name="图表 16"/>
        <xdr:cNvGraphicFramePr/>
      </xdr:nvGraphicFramePr>
      <xdr:xfrm>
        <a:off x="5470525" y="53879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203200</xdr:colOff>
      <xdr:row>349</xdr:row>
      <xdr:rowOff>168275</xdr:rowOff>
    </xdr:from>
    <xdr:to>
      <xdr:col>13</xdr:col>
      <xdr:colOff>660400</xdr:colOff>
      <xdr:row>365</xdr:row>
      <xdr:rowOff>168275</xdr:rowOff>
    </xdr:to>
    <xdr:graphicFrame>
      <xdr:nvGraphicFramePr>
        <xdr:cNvPr id="18" name="图表 17"/>
        <xdr:cNvGraphicFramePr/>
      </xdr:nvGraphicFramePr>
      <xdr:xfrm>
        <a:off x="5451475" y="60004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212725</xdr:colOff>
      <xdr:row>367</xdr:row>
      <xdr:rowOff>88900</xdr:rowOff>
    </xdr:from>
    <xdr:to>
      <xdr:col>13</xdr:col>
      <xdr:colOff>669925</xdr:colOff>
      <xdr:row>383</xdr:row>
      <xdr:rowOff>88900</xdr:rowOff>
    </xdr:to>
    <xdr:graphicFrame>
      <xdr:nvGraphicFramePr>
        <xdr:cNvPr id="19" name="图表 18"/>
        <xdr:cNvGraphicFramePr/>
      </xdr:nvGraphicFramePr>
      <xdr:xfrm>
        <a:off x="5461000" y="63011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98425</xdr:colOff>
      <xdr:row>367</xdr:row>
      <xdr:rowOff>82550</xdr:rowOff>
    </xdr:from>
    <xdr:to>
      <xdr:col>20</xdr:col>
      <xdr:colOff>555625</xdr:colOff>
      <xdr:row>383</xdr:row>
      <xdr:rowOff>82550</xdr:rowOff>
    </xdr:to>
    <xdr:graphicFrame>
      <xdr:nvGraphicFramePr>
        <xdr:cNvPr id="20" name="图表 19"/>
        <xdr:cNvGraphicFramePr/>
      </xdr:nvGraphicFramePr>
      <xdr:xfrm>
        <a:off x="10147300" y="63004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212725</xdr:colOff>
      <xdr:row>385</xdr:row>
      <xdr:rowOff>34925</xdr:rowOff>
    </xdr:from>
    <xdr:to>
      <xdr:col>13</xdr:col>
      <xdr:colOff>669925</xdr:colOff>
      <xdr:row>401</xdr:row>
      <xdr:rowOff>34925</xdr:rowOff>
    </xdr:to>
    <xdr:graphicFrame>
      <xdr:nvGraphicFramePr>
        <xdr:cNvPr id="21" name="图表 20"/>
        <xdr:cNvGraphicFramePr/>
      </xdr:nvGraphicFramePr>
      <xdr:xfrm>
        <a:off x="5461000" y="66043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260350</xdr:colOff>
      <xdr:row>225</xdr:row>
      <xdr:rowOff>130175</xdr:rowOff>
    </xdr:from>
    <xdr:to>
      <xdr:col>14</xdr:col>
      <xdr:colOff>31750</xdr:colOff>
      <xdr:row>241</xdr:row>
      <xdr:rowOff>130175</xdr:rowOff>
    </xdr:to>
    <xdr:graphicFrame>
      <xdr:nvGraphicFramePr>
        <xdr:cNvPr id="22" name="图表 21"/>
        <xdr:cNvGraphicFramePr/>
      </xdr:nvGraphicFramePr>
      <xdr:xfrm>
        <a:off x="5508625" y="38706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184150</xdr:colOff>
      <xdr:row>154</xdr:row>
      <xdr:rowOff>117475</xdr:rowOff>
    </xdr:from>
    <xdr:to>
      <xdr:col>13</xdr:col>
      <xdr:colOff>641350</xdr:colOff>
      <xdr:row>170</xdr:row>
      <xdr:rowOff>117475</xdr:rowOff>
    </xdr:to>
    <xdr:graphicFrame>
      <xdr:nvGraphicFramePr>
        <xdr:cNvPr id="23" name="图表 22"/>
        <xdr:cNvGraphicFramePr/>
      </xdr:nvGraphicFramePr>
      <xdr:xfrm>
        <a:off x="5432425" y="26520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174625</xdr:colOff>
      <xdr:row>69</xdr:row>
      <xdr:rowOff>25400</xdr:rowOff>
    </xdr:from>
    <xdr:to>
      <xdr:col>20</xdr:col>
      <xdr:colOff>631825</xdr:colOff>
      <xdr:row>85</xdr:row>
      <xdr:rowOff>25400</xdr:rowOff>
    </xdr:to>
    <xdr:graphicFrame>
      <xdr:nvGraphicFramePr>
        <xdr:cNvPr id="24" name="图表 23"/>
        <xdr:cNvGraphicFramePr/>
      </xdr:nvGraphicFramePr>
      <xdr:xfrm>
        <a:off x="10223500" y="11855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298450</xdr:colOff>
      <xdr:row>18</xdr:row>
      <xdr:rowOff>136525</xdr:rowOff>
    </xdr:from>
    <xdr:to>
      <xdr:col>14</xdr:col>
      <xdr:colOff>69850</xdr:colOff>
      <xdr:row>34</xdr:row>
      <xdr:rowOff>136525</xdr:rowOff>
    </xdr:to>
    <xdr:graphicFrame>
      <xdr:nvGraphicFramePr>
        <xdr:cNvPr id="25" name="图表 24"/>
        <xdr:cNvGraphicFramePr/>
      </xdr:nvGraphicFramePr>
      <xdr:xfrm>
        <a:off x="5546725" y="3222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149225</xdr:colOff>
      <xdr:row>1</xdr:row>
      <xdr:rowOff>3175</xdr:rowOff>
    </xdr:from>
    <xdr:to>
      <xdr:col>20</xdr:col>
      <xdr:colOff>492125</xdr:colOff>
      <xdr:row>17</xdr:row>
      <xdr:rowOff>12065</xdr:rowOff>
    </xdr:to>
    <xdr:graphicFrame>
      <xdr:nvGraphicFramePr>
        <xdr:cNvPr id="26" name="图表 25"/>
        <xdr:cNvGraphicFramePr/>
      </xdr:nvGraphicFramePr>
      <xdr:xfrm>
        <a:off x="10198100" y="174625"/>
        <a:ext cx="4457700" cy="275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244475</xdr:colOff>
      <xdr:row>85</xdr:row>
      <xdr:rowOff>155575</xdr:rowOff>
    </xdr:from>
    <xdr:to>
      <xdr:col>14</xdr:col>
      <xdr:colOff>15875</xdr:colOff>
      <xdr:row>101</xdr:row>
      <xdr:rowOff>155575</xdr:rowOff>
    </xdr:to>
    <xdr:graphicFrame>
      <xdr:nvGraphicFramePr>
        <xdr:cNvPr id="27" name="图表 26"/>
        <xdr:cNvGraphicFramePr/>
      </xdr:nvGraphicFramePr>
      <xdr:xfrm>
        <a:off x="5492750" y="14728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25400</xdr:colOff>
      <xdr:row>137</xdr:row>
      <xdr:rowOff>3175</xdr:rowOff>
    </xdr:from>
    <xdr:to>
      <xdr:col>20</xdr:col>
      <xdr:colOff>482600</xdr:colOff>
      <xdr:row>153</xdr:row>
      <xdr:rowOff>3175</xdr:rowOff>
    </xdr:to>
    <xdr:graphicFrame>
      <xdr:nvGraphicFramePr>
        <xdr:cNvPr id="28" name="图表 27"/>
        <xdr:cNvGraphicFramePr/>
      </xdr:nvGraphicFramePr>
      <xdr:xfrm>
        <a:off x="10074275" y="23491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101600</xdr:colOff>
      <xdr:row>208</xdr:row>
      <xdr:rowOff>22225</xdr:rowOff>
    </xdr:from>
    <xdr:to>
      <xdr:col>20</xdr:col>
      <xdr:colOff>558800</xdr:colOff>
      <xdr:row>224</xdr:row>
      <xdr:rowOff>22225</xdr:rowOff>
    </xdr:to>
    <xdr:graphicFrame>
      <xdr:nvGraphicFramePr>
        <xdr:cNvPr id="29" name="图表 28"/>
        <xdr:cNvGraphicFramePr/>
      </xdr:nvGraphicFramePr>
      <xdr:xfrm>
        <a:off x="10150475" y="35683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92075</xdr:colOff>
      <xdr:row>279</xdr:row>
      <xdr:rowOff>6350</xdr:rowOff>
    </xdr:from>
    <xdr:to>
      <xdr:col>20</xdr:col>
      <xdr:colOff>549275</xdr:colOff>
      <xdr:row>295</xdr:row>
      <xdr:rowOff>6350</xdr:rowOff>
    </xdr:to>
    <xdr:graphicFrame>
      <xdr:nvGraphicFramePr>
        <xdr:cNvPr id="30" name="图表 29"/>
        <xdr:cNvGraphicFramePr/>
      </xdr:nvGraphicFramePr>
      <xdr:xfrm>
        <a:off x="10140950" y="47840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92075</xdr:colOff>
      <xdr:row>350</xdr:row>
      <xdr:rowOff>31750</xdr:rowOff>
    </xdr:from>
    <xdr:to>
      <xdr:col>20</xdr:col>
      <xdr:colOff>549275</xdr:colOff>
      <xdr:row>366</xdr:row>
      <xdr:rowOff>31750</xdr:rowOff>
    </xdr:to>
    <xdr:graphicFrame>
      <xdr:nvGraphicFramePr>
        <xdr:cNvPr id="31" name="图表 30"/>
        <xdr:cNvGraphicFramePr/>
      </xdr:nvGraphicFramePr>
      <xdr:xfrm>
        <a:off x="10140950" y="60039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6"/>
  <sheetViews>
    <sheetView topLeftCell="A148" workbookViewId="0">
      <selection activeCell="L158" sqref="L158"/>
    </sheetView>
  </sheetViews>
  <sheetFormatPr defaultColWidth="9" defaultRowHeight="13.5"/>
  <cols>
    <col min="2" max="2" width="10.375"/>
    <col min="3" max="3" width="9.375"/>
    <col min="5" max="5" width="10.875" customWidth="1"/>
    <col min="6" max="6" width="9.375"/>
    <col min="7" max="7" width="10.875" customWidth="1"/>
    <col min="8" max="8" width="19.625" customWidth="1"/>
    <col min="9" max="9" width="12.875" customWidth="1"/>
    <col min="10" max="10" width="17.375" customWidth="1"/>
    <col min="11" max="11" width="12.875" customWidth="1"/>
    <col min="12" max="12" width="49.375" customWidth="1"/>
    <col min="13" max="13" width="31.125" customWidth="1"/>
    <col min="14" max="14" width="49.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8</v>
      </c>
      <c r="L1" t="s">
        <v>10</v>
      </c>
      <c r="M1" s="2" t="s">
        <v>11</v>
      </c>
      <c r="N1" s="2" t="s">
        <v>12</v>
      </c>
    </row>
    <row r="2" spans="1:15">
      <c r="A2" s="1">
        <v>1</v>
      </c>
      <c r="B2">
        <v>1.5192</v>
      </c>
      <c r="C2">
        <v>220.0702</v>
      </c>
      <c r="D2">
        <v>0.0312</v>
      </c>
      <c r="E2">
        <v>1.7356</v>
      </c>
      <c r="F2">
        <v>216.8841</v>
      </c>
      <c r="G2">
        <v>0.0729</v>
      </c>
      <c r="H2">
        <f>E2*1.0341-0.3069</f>
        <v>1.48788396</v>
      </c>
      <c r="I2" s="3">
        <f>(B2-H2)/H2</f>
        <v>0.0210473671616166</v>
      </c>
      <c r="J2" s="4">
        <f>1.0497*E2-0.3817</f>
        <v>1.44015932</v>
      </c>
      <c r="K2" s="3">
        <f>(B2-J2)/J2</f>
        <v>0.0548832888850102</v>
      </c>
      <c r="L2" s="3">
        <f>(E2-B2)/B2</f>
        <v>0.142443391258557</v>
      </c>
      <c r="M2" s="4">
        <f>F2-C2</f>
        <v>-3.18610000000001</v>
      </c>
      <c r="N2" s="4">
        <f>G2-D2</f>
        <v>0.0417</v>
      </c>
      <c r="O2">
        <v>0</v>
      </c>
    </row>
    <row r="3" spans="1:15">
      <c r="A3" s="1"/>
      <c r="B3">
        <v>2.8572</v>
      </c>
      <c r="C3">
        <v>220.0682</v>
      </c>
      <c r="D3">
        <v>0.0312</v>
      </c>
      <c r="E3">
        <v>3.3871</v>
      </c>
      <c r="F3">
        <v>216.8591</v>
      </c>
      <c r="G3">
        <v>0.0735</v>
      </c>
      <c r="H3">
        <f t="shared" ref="H3:H35" si="0">E3*1.0341-0.3069</f>
        <v>3.19570011</v>
      </c>
      <c r="I3" s="3">
        <f t="shared" ref="I3:I35" si="1">(B3-H3)/H3</f>
        <v>-0.105923615592328</v>
      </c>
      <c r="J3" s="4">
        <f t="shared" ref="J3:J18" si="2">1.0497*E3-0.3817</f>
        <v>3.17373887</v>
      </c>
      <c r="K3" s="3">
        <f t="shared" ref="K3:K18" si="3">(B3-J3)/J3</f>
        <v>-0.099736898013919</v>
      </c>
      <c r="L3" s="3">
        <f t="shared" ref="L3:L35" si="4">(E3-B3)/B3</f>
        <v>0.185461290774185</v>
      </c>
      <c r="M3" s="4">
        <f t="shared" ref="M3:M35" si="5">F3-C3</f>
        <v>-3.20909999999998</v>
      </c>
      <c r="N3" s="4">
        <f t="shared" ref="N3:N35" si="6">G3-D3</f>
        <v>0.0423</v>
      </c>
      <c r="O3">
        <v>0</v>
      </c>
    </row>
    <row r="4" spans="1:15">
      <c r="A4" s="1"/>
      <c r="B4">
        <v>3.8681</v>
      </c>
      <c r="C4">
        <v>220.0672</v>
      </c>
      <c r="D4">
        <v>0.0312</v>
      </c>
      <c r="E4">
        <v>4.5252</v>
      </c>
      <c r="F4">
        <v>217.3611</v>
      </c>
      <c r="G4">
        <v>0.0752</v>
      </c>
      <c r="H4">
        <f t="shared" si="0"/>
        <v>4.37260932</v>
      </c>
      <c r="I4" s="3">
        <f t="shared" si="1"/>
        <v>-0.115379464086218</v>
      </c>
      <c r="J4" s="4">
        <f t="shared" si="2"/>
        <v>4.36840244</v>
      </c>
      <c r="K4" s="3">
        <f t="shared" si="3"/>
        <v>-0.114527552548478</v>
      </c>
      <c r="L4" s="3">
        <f t="shared" si="4"/>
        <v>0.169876683643132</v>
      </c>
      <c r="M4" s="4">
        <f t="shared" si="5"/>
        <v>-2.70610000000002</v>
      </c>
      <c r="N4" s="4">
        <f t="shared" si="6"/>
        <v>0.044</v>
      </c>
      <c r="O4">
        <v>0</v>
      </c>
    </row>
    <row r="5" spans="1:15">
      <c r="A5" s="1"/>
      <c r="B5">
        <v>6.8652</v>
      </c>
      <c r="C5">
        <v>220.0692</v>
      </c>
      <c r="D5">
        <v>0.0412</v>
      </c>
      <c r="E5">
        <v>6.5717</v>
      </c>
      <c r="F5">
        <v>217.1098</v>
      </c>
      <c r="G5">
        <v>0.0766</v>
      </c>
      <c r="H5">
        <f t="shared" si="0"/>
        <v>6.48889497</v>
      </c>
      <c r="I5" s="3">
        <f t="shared" si="1"/>
        <v>0.0579921591796082</v>
      </c>
      <c r="J5" s="4">
        <f t="shared" si="2"/>
        <v>6.51661349</v>
      </c>
      <c r="K5" s="3">
        <f t="shared" si="3"/>
        <v>0.0534919725613494</v>
      </c>
      <c r="L5" s="3">
        <f t="shared" si="4"/>
        <v>-0.0427518499096894</v>
      </c>
      <c r="M5" s="4">
        <f t="shared" si="5"/>
        <v>-2.95939999999999</v>
      </c>
      <c r="N5" s="4">
        <f t="shared" si="6"/>
        <v>0.0354</v>
      </c>
      <c r="O5">
        <v>0</v>
      </c>
    </row>
    <row r="6" spans="1:15">
      <c r="A6" s="1"/>
      <c r="B6">
        <v>8.6822</v>
      </c>
      <c r="C6">
        <v>220.0772</v>
      </c>
      <c r="D6">
        <v>0.0412</v>
      </c>
      <c r="E6">
        <v>8.5388</v>
      </c>
      <c r="F6">
        <v>216.8591</v>
      </c>
      <c r="G6">
        <v>0.0816</v>
      </c>
      <c r="H6">
        <f t="shared" si="0"/>
        <v>8.52307308</v>
      </c>
      <c r="I6" s="3">
        <f t="shared" si="1"/>
        <v>0.0186701344111906</v>
      </c>
      <c r="J6" s="4">
        <f t="shared" si="2"/>
        <v>8.58147836</v>
      </c>
      <c r="K6" s="3">
        <f t="shared" si="3"/>
        <v>0.0117370965438174</v>
      </c>
      <c r="L6" s="3">
        <f t="shared" si="4"/>
        <v>-0.0165165511045587</v>
      </c>
      <c r="M6" s="4">
        <f t="shared" si="5"/>
        <v>-3.21809999999999</v>
      </c>
      <c r="N6" s="4">
        <f t="shared" si="6"/>
        <v>0.0404</v>
      </c>
      <c r="O6">
        <v>0</v>
      </c>
    </row>
    <row r="7" spans="1:15">
      <c r="A7" s="1"/>
      <c r="B7">
        <v>10.5852</v>
      </c>
      <c r="C7">
        <v>220.0722</v>
      </c>
      <c r="D7">
        <v>0.0412</v>
      </c>
      <c r="E7">
        <v>10.3856</v>
      </c>
      <c r="F7">
        <v>216.8591</v>
      </c>
      <c r="G7">
        <v>0.0838</v>
      </c>
      <c r="H7">
        <f t="shared" si="0"/>
        <v>10.43284896</v>
      </c>
      <c r="I7" s="3">
        <f t="shared" si="1"/>
        <v>0.0146030140553287</v>
      </c>
      <c r="J7" s="4">
        <f t="shared" si="2"/>
        <v>10.52006432</v>
      </c>
      <c r="K7" s="3">
        <f t="shared" si="3"/>
        <v>0.00619156670707496</v>
      </c>
      <c r="L7" s="3">
        <f t="shared" si="4"/>
        <v>-0.018856516645883</v>
      </c>
      <c r="M7" s="4">
        <f t="shared" si="5"/>
        <v>-3.2131</v>
      </c>
      <c r="N7" s="4">
        <f t="shared" si="6"/>
        <v>0.0426</v>
      </c>
      <c r="O7">
        <v>0</v>
      </c>
    </row>
    <row r="8" spans="1:15">
      <c r="A8" s="1"/>
      <c r="B8">
        <v>11.5491</v>
      </c>
      <c r="C8">
        <v>220.0722</v>
      </c>
      <c r="D8">
        <v>0.0512</v>
      </c>
      <c r="E8">
        <v>11.2356</v>
      </c>
      <c r="F8">
        <v>216.8591</v>
      </c>
      <c r="G8">
        <v>0.0912</v>
      </c>
      <c r="H8">
        <f t="shared" si="0"/>
        <v>11.31183396</v>
      </c>
      <c r="I8" s="3">
        <f t="shared" si="1"/>
        <v>0.020975028526674</v>
      </c>
      <c r="J8" s="4">
        <f t="shared" si="2"/>
        <v>11.41230932</v>
      </c>
      <c r="K8" s="3">
        <f t="shared" si="3"/>
        <v>0.0119862401346127</v>
      </c>
      <c r="L8" s="3">
        <f t="shared" si="4"/>
        <v>-0.0271449723355066</v>
      </c>
      <c r="M8" s="4">
        <f t="shared" si="5"/>
        <v>-3.2131</v>
      </c>
      <c r="N8" s="4">
        <f t="shared" si="6"/>
        <v>0.04</v>
      </c>
      <c r="O8">
        <v>0</v>
      </c>
    </row>
    <row r="9" spans="1:15">
      <c r="A9" s="1"/>
      <c r="B9">
        <v>13.3302</v>
      </c>
      <c r="C9">
        <v>220.0702</v>
      </c>
      <c r="D9">
        <v>0.0512</v>
      </c>
      <c r="E9">
        <v>13.0582</v>
      </c>
      <c r="F9">
        <v>217.236</v>
      </c>
      <c r="G9">
        <v>0.0921</v>
      </c>
      <c r="H9">
        <f t="shared" si="0"/>
        <v>13.19658462</v>
      </c>
      <c r="I9" s="3">
        <f t="shared" si="1"/>
        <v>0.0101249970236617</v>
      </c>
      <c r="J9" s="4">
        <f t="shared" si="2"/>
        <v>13.32549254</v>
      </c>
      <c r="K9" s="3">
        <f t="shared" si="3"/>
        <v>0.000353267242157698</v>
      </c>
      <c r="L9" s="3">
        <f t="shared" si="4"/>
        <v>-0.0204047951268548</v>
      </c>
      <c r="M9" s="4">
        <f t="shared" si="5"/>
        <v>-2.83420000000001</v>
      </c>
      <c r="N9" s="4">
        <f t="shared" si="6"/>
        <v>0.0409</v>
      </c>
      <c r="O9">
        <v>0</v>
      </c>
    </row>
    <row r="10" spans="1:15">
      <c r="A10" s="1"/>
      <c r="B10">
        <v>14.3231</v>
      </c>
      <c r="C10">
        <v>220.0682</v>
      </c>
      <c r="D10">
        <v>0.0512</v>
      </c>
      <c r="E10">
        <v>13.7538</v>
      </c>
      <c r="F10">
        <v>217.1098</v>
      </c>
      <c r="G10">
        <v>0.0967</v>
      </c>
      <c r="H10">
        <f t="shared" si="0"/>
        <v>13.91590458</v>
      </c>
      <c r="I10" s="3">
        <f t="shared" si="1"/>
        <v>0.0292611534995162</v>
      </c>
      <c r="J10" s="4">
        <f t="shared" si="2"/>
        <v>14.05566386</v>
      </c>
      <c r="K10" s="3">
        <f t="shared" si="3"/>
        <v>0.0190269305430017</v>
      </c>
      <c r="L10" s="3">
        <f t="shared" si="4"/>
        <v>-0.0397469821477194</v>
      </c>
      <c r="M10" s="4">
        <f t="shared" si="5"/>
        <v>-2.95839999999998</v>
      </c>
      <c r="N10" s="4">
        <f t="shared" si="6"/>
        <v>0.0455</v>
      </c>
      <c r="O10">
        <v>0</v>
      </c>
    </row>
    <row r="11" spans="1:15">
      <c r="A11" s="1"/>
      <c r="B11">
        <v>15.6312</v>
      </c>
      <c r="C11">
        <v>220.0772</v>
      </c>
      <c r="D11">
        <v>0.0612</v>
      </c>
      <c r="E11">
        <v>15.1452</v>
      </c>
      <c r="F11">
        <v>216.8591</v>
      </c>
      <c r="G11">
        <v>0.0985</v>
      </c>
      <c r="H11">
        <f t="shared" si="0"/>
        <v>15.35475132</v>
      </c>
      <c r="I11" s="3">
        <f t="shared" si="1"/>
        <v>0.0180041131398799</v>
      </c>
      <c r="J11" s="4">
        <f t="shared" si="2"/>
        <v>15.51621644</v>
      </c>
      <c r="K11" s="3">
        <f t="shared" si="3"/>
        <v>0.00741054112287176</v>
      </c>
      <c r="L11" s="3">
        <f t="shared" si="4"/>
        <v>-0.0310916628281897</v>
      </c>
      <c r="M11" s="4">
        <f t="shared" si="5"/>
        <v>-3.21809999999999</v>
      </c>
      <c r="N11" s="4">
        <f t="shared" si="6"/>
        <v>0.0373</v>
      </c>
      <c r="O11">
        <v>0</v>
      </c>
    </row>
    <row r="12" spans="1:15">
      <c r="A12" s="1"/>
      <c r="B12">
        <v>16.6041</v>
      </c>
      <c r="C12">
        <v>220.0732</v>
      </c>
      <c r="D12">
        <v>0.0612</v>
      </c>
      <c r="E12">
        <v>16.3427</v>
      </c>
      <c r="F12">
        <v>216.9098</v>
      </c>
      <c r="G12">
        <v>0.1042</v>
      </c>
      <c r="H12">
        <f t="shared" si="0"/>
        <v>16.59308607</v>
      </c>
      <c r="I12" s="3">
        <f t="shared" si="1"/>
        <v>0.000663766218865709</v>
      </c>
      <c r="J12" s="4">
        <f t="shared" si="2"/>
        <v>16.77323219</v>
      </c>
      <c r="K12" s="3">
        <f t="shared" si="3"/>
        <v>-0.0100834584583428</v>
      </c>
      <c r="L12" s="3">
        <f t="shared" si="4"/>
        <v>-0.0157430995958828</v>
      </c>
      <c r="M12" s="4">
        <f t="shared" si="5"/>
        <v>-3.16340000000002</v>
      </c>
      <c r="N12" s="4">
        <f t="shared" si="6"/>
        <v>0.043</v>
      </c>
      <c r="O12">
        <v>0</v>
      </c>
    </row>
    <row r="13" spans="1:15">
      <c r="A13" s="1"/>
      <c r="B13">
        <v>18.3812</v>
      </c>
      <c r="C13">
        <v>220.0692</v>
      </c>
      <c r="D13">
        <v>0.0712</v>
      </c>
      <c r="E13">
        <v>17.6954</v>
      </c>
      <c r="F13">
        <v>217.1098</v>
      </c>
      <c r="G13">
        <v>0.1087</v>
      </c>
      <c r="H13">
        <f t="shared" si="0"/>
        <v>17.99191314</v>
      </c>
      <c r="I13" s="3">
        <f t="shared" si="1"/>
        <v>0.0216367685287746</v>
      </c>
      <c r="J13" s="4">
        <f t="shared" si="2"/>
        <v>18.19316138</v>
      </c>
      <c r="K13" s="3">
        <f t="shared" si="3"/>
        <v>0.0103356759208826</v>
      </c>
      <c r="L13" s="3">
        <f t="shared" si="4"/>
        <v>-0.0373098600744239</v>
      </c>
      <c r="M13" s="4">
        <f t="shared" si="5"/>
        <v>-2.95939999999999</v>
      </c>
      <c r="N13" s="4">
        <f t="shared" si="6"/>
        <v>0.0375</v>
      </c>
      <c r="O13">
        <v>0</v>
      </c>
    </row>
    <row r="14" spans="1:15">
      <c r="A14" s="1"/>
      <c r="B14">
        <v>20.2912</v>
      </c>
      <c r="C14">
        <v>220.0732</v>
      </c>
      <c r="D14">
        <v>0.0712</v>
      </c>
      <c r="E14">
        <v>19.6822</v>
      </c>
      <c r="F14">
        <v>216.8591</v>
      </c>
      <c r="G14">
        <v>0.1145</v>
      </c>
      <c r="H14">
        <f t="shared" si="0"/>
        <v>20.04646302</v>
      </c>
      <c r="I14" s="3">
        <f t="shared" si="1"/>
        <v>0.0122084868415853</v>
      </c>
      <c r="J14" s="4">
        <f t="shared" si="2"/>
        <v>20.27870534</v>
      </c>
      <c r="K14" s="3">
        <f t="shared" si="3"/>
        <v>0.000616146829420543</v>
      </c>
      <c r="L14" s="3">
        <f t="shared" si="4"/>
        <v>-0.0300130105661567</v>
      </c>
      <c r="M14" s="4">
        <f t="shared" si="5"/>
        <v>-3.2141</v>
      </c>
      <c r="N14" s="4">
        <f t="shared" si="6"/>
        <v>0.0433</v>
      </c>
      <c r="O14">
        <v>0</v>
      </c>
    </row>
    <row r="15" spans="1:15">
      <c r="A15" s="1"/>
      <c r="B15">
        <v>21.2692</v>
      </c>
      <c r="C15">
        <v>220.0732</v>
      </c>
      <c r="D15">
        <v>0.0811</v>
      </c>
      <c r="E15">
        <v>20.5773</v>
      </c>
      <c r="F15">
        <v>217.3611</v>
      </c>
      <c r="G15">
        <v>0.119</v>
      </c>
      <c r="H15">
        <f t="shared" si="0"/>
        <v>20.97208593</v>
      </c>
      <c r="I15" s="3">
        <f t="shared" si="1"/>
        <v>0.0141671205712058</v>
      </c>
      <c r="J15" s="4">
        <f t="shared" si="2"/>
        <v>21.21829181</v>
      </c>
      <c r="K15" s="3">
        <f t="shared" si="3"/>
        <v>0.00239925958488351</v>
      </c>
      <c r="L15" s="3">
        <f t="shared" si="4"/>
        <v>-0.0325306076392154</v>
      </c>
      <c r="M15" s="4">
        <f t="shared" si="5"/>
        <v>-2.71210000000002</v>
      </c>
      <c r="N15" s="4">
        <f t="shared" si="6"/>
        <v>0.0379</v>
      </c>
      <c r="O15">
        <v>0</v>
      </c>
    </row>
    <row r="16" spans="1:15">
      <c r="A16" s="1"/>
      <c r="B16">
        <v>23.0712</v>
      </c>
      <c r="C16">
        <v>220.0722</v>
      </c>
      <c r="D16">
        <v>0.0811</v>
      </c>
      <c r="E16">
        <v>22.3877</v>
      </c>
      <c r="F16">
        <v>216.6089</v>
      </c>
      <c r="G16">
        <v>0.1255</v>
      </c>
      <c r="H16">
        <f t="shared" si="0"/>
        <v>22.84422057</v>
      </c>
      <c r="I16" s="3">
        <f t="shared" si="1"/>
        <v>0.00993596736226926</v>
      </c>
      <c r="J16" s="4">
        <f t="shared" si="2"/>
        <v>23.11866869</v>
      </c>
      <c r="K16" s="3">
        <f t="shared" si="3"/>
        <v>-0.00205326226334715</v>
      </c>
      <c r="L16" s="3">
        <f t="shared" si="4"/>
        <v>-0.0296256805020979</v>
      </c>
      <c r="M16" s="4">
        <f t="shared" si="5"/>
        <v>-3.4633</v>
      </c>
      <c r="N16" s="4">
        <f t="shared" si="6"/>
        <v>0.0444</v>
      </c>
      <c r="O16">
        <v>0</v>
      </c>
    </row>
    <row r="17" spans="1:15">
      <c r="A17" s="1"/>
      <c r="B17">
        <v>25.3561</v>
      </c>
      <c r="C17">
        <v>220.0702</v>
      </c>
      <c r="D17">
        <v>0.0911</v>
      </c>
      <c r="E17">
        <v>24.7381</v>
      </c>
      <c r="F17">
        <v>217.16</v>
      </c>
      <c r="G17">
        <v>0.1345</v>
      </c>
      <c r="H17">
        <f t="shared" si="0"/>
        <v>25.27476921</v>
      </c>
      <c r="I17" s="3">
        <f t="shared" si="1"/>
        <v>0.00321786479331413</v>
      </c>
      <c r="J17" s="4">
        <f t="shared" si="2"/>
        <v>25.58588357</v>
      </c>
      <c r="K17" s="3">
        <f t="shared" si="3"/>
        <v>-0.00898087296345819</v>
      </c>
      <c r="L17" s="3">
        <f t="shared" si="4"/>
        <v>-0.0243728333615975</v>
      </c>
      <c r="M17" s="4">
        <f t="shared" si="5"/>
        <v>-2.9102</v>
      </c>
      <c r="N17" s="4">
        <f t="shared" si="6"/>
        <v>0.0434</v>
      </c>
      <c r="O17">
        <v>0</v>
      </c>
    </row>
    <row r="18" spans="1:15">
      <c r="A18" s="1"/>
      <c r="B18">
        <v>26.3152</v>
      </c>
      <c r="C18">
        <v>220.0732</v>
      </c>
      <c r="D18">
        <v>0.1011</v>
      </c>
      <c r="E18">
        <v>25.5406</v>
      </c>
      <c r="F18">
        <v>217.3611</v>
      </c>
      <c r="G18">
        <v>0.1379</v>
      </c>
      <c r="H18">
        <f t="shared" si="0"/>
        <v>26.10463446</v>
      </c>
      <c r="I18" s="3">
        <f t="shared" si="1"/>
        <v>0.00806621292945687</v>
      </c>
      <c r="J18" s="4">
        <f t="shared" si="2"/>
        <v>26.42826782</v>
      </c>
      <c r="K18" s="3">
        <f>(B18-J18)/J18</f>
        <v>-0.00427829098638235</v>
      </c>
      <c r="L18" s="3">
        <f t="shared" si="4"/>
        <v>-0.0294354593542895</v>
      </c>
      <c r="M18" s="4">
        <f t="shared" si="5"/>
        <v>-2.71210000000002</v>
      </c>
      <c r="N18" s="4">
        <f t="shared" si="6"/>
        <v>0.0368</v>
      </c>
      <c r="O18">
        <v>0</v>
      </c>
    </row>
    <row r="19" spans="1:15">
      <c r="A19" s="1"/>
      <c r="B19">
        <v>28.1172</v>
      </c>
      <c r="C19">
        <v>220.0772</v>
      </c>
      <c r="D19">
        <v>0.1011</v>
      </c>
      <c r="E19">
        <v>27.1692</v>
      </c>
      <c r="F19">
        <v>217.1098</v>
      </c>
      <c r="G19">
        <v>0.146</v>
      </c>
      <c r="H19">
        <f t="shared" si="0"/>
        <v>27.78876972</v>
      </c>
      <c r="I19" s="3">
        <f t="shared" si="1"/>
        <v>0.011818813258351</v>
      </c>
      <c r="J19" s="3"/>
      <c r="K19" s="3"/>
      <c r="L19" s="3">
        <f t="shared" si="4"/>
        <v>-0.0337160172421152</v>
      </c>
      <c r="M19" s="4">
        <f t="shared" si="5"/>
        <v>-2.9674</v>
      </c>
      <c r="N19" s="4">
        <f t="shared" si="6"/>
        <v>0.0449</v>
      </c>
      <c r="O19">
        <v>0</v>
      </c>
    </row>
    <row r="20" spans="1:15">
      <c r="A20" s="1"/>
      <c r="B20">
        <v>30.0232</v>
      </c>
      <c r="C20">
        <v>220.0792</v>
      </c>
      <c r="D20">
        <v>0.1112</v>
      </c>
      <c r="E20">
        <v>29.1619</v>
      </c>
      <c r="F20">
        <v>217.1098</v>
      </c>
      <c r="G20">
        <v>0.1521</v>
      </c>
      <c r="H20">
        <f t="shared" si="0"/>
        <v>29.84942079</v>
      </c>
      <c r="I20" s="3">
        <f t="shared" si="1"/>
        <v>0.00582186204625511</v>
      </c>
      <c r="J20" s="3"/>
      <c r="K20" s="3"/>
      <c r="L20" s="3">
        <f t="shared" si="4"/>
        <v>-0.0286878147565882</v>
      </c>
      <c r="M20" s="4">
        <f t="shared" si="5"/>
        <v>-2.96939999999998</v>
      </c>
      <c r="N20" s="4">
        <f t="shared" si="6"/>
        <v>0.0409</v>
      </c>
      <c r="O20">
        <v>0</v>
      </c>
    </row>
    <row r="21" spans="1:15">
      <c r="A21" s="1"/>
      <c r="B21">
        <v>32.8012</v>
      </c>
      <c r="C21">
        <v>220.0722</v>
      </c>
      <c r="D21">
        <v>0.1212</v>
      </c>
      <c r="E21">
        <v>31.8808</v>
      </c>
      <c r="F21">
        <v>217.1098</v>
      </c>
      <c r="G21">
        <v>0.1637</v>
      </c>
      <c r="H21">
        <f t="shared" si="0"/>
        <v>32.66103528</v>
      </c>
      <c r="I21" s="3">
        <f t="shared" si="1"/>
        <v>0.00429149654315555</v>
      </c>
      <c r="J21" s="3"/>
      <c r="K21" s="3"/>
      <c r="L21" s="3">
        <f t="shared" si="4"/>
        <v>-0.0280599490262552</v>
      </c>
      <c r="M21" s="4">
        <f t="shared" si="5"/>
        <v>-2.9624</v>
      </c>
      <c r="N21" s="4">
        <f t="shared" si="6"/>
        <v>0.0425</v>
      </c>
      <c r="O21">
        <v>0</v>
      </c>
    </row>
    <row r="22" spans="1:15">
      <c r="A22" s="1"/>
      <c r="B22">
        <v>33.7732</v>
      </c>
      <c r="C22">
        <v>220.0732</v>
      </c>
      <c r="D22">
        <v>0.1312</v>
      </c>
      <c r="E22">
        <v>32.7585</v>
      </c>
      <c r="F22">
        <v>217.1098</v>
      </c>
      <c r="G22">
        <v>0.1682</v>
      </c>
      <c r="H22">
        <f t="shared" si="0"/>
        <v>33.56866485</v>
      </c>
      <c r="I22" s="3">
        <f t="shared" si="1"/>
        <v>0.00609303798390436</v>
      </c>
      <c r="J22" s="3"/>
      <c r="K22" s="3"/>
      <c r="L22" s="3">
        <f t="shared" si="4"/>
        <v>-0.0300445323510951</v>
      </c>
      <c r="M22" s="4">
        <f t="shared" si="5"/>
        <v>-2.96340000000001</v>
      </c>
      <c r="N22" s="4">
        <f t="shared" si="6"/>
        <v>0.037</v>
      </c>
      <c r="O22">
        <v>0</v>
      </c>
    </row>
    <row r="23" spans="1:15">
      <c r="A23" s="1"/>
      <c r="B23">
        <v>36.0752</v>
      </c>
      <c r="C23">
        <v>220.0732</v>
      </c>
      <c r="D23">
        <v>0.1312</v>
      </c>
      <c r="E23">
        <v>35.0612</v>
      </c>
      <c r="F23">
        <v>217.3611</v>
      </c>
      <c r="G23">
        <v>0.1781</v>
      </c>
      <c r="H23">
        <f t="shared" si="0"/>
        <v>35.94988692</v>
      </c>
      <c r="I23" s="3">
        <f t="shared" si="1"/>
        <v>0.00348577118695421</v>
      </c>
      <c r="J23" s="3"/>
      <c r="K23" s="3"/>
      <c r="L23" s="3">
        <f t="shared" si="4"/>
        <v>-0.0281079522774649</v>
      </c>
      <c r="M23" s="4">
        <f t="shared" si="5"/>
        <v>-2.71210000000002</v>
      </c>
      <c r="N23" s="4">
        <f t="shared" si="6"/>
        <v>0.0469</v>
      </c>
      <c r="O23">
        <v>0</v>
      </c>
    </row>
    <row r="24" spans="1:15">
      <c r="A24" s="1"/>
      <c r="B24">
        <v>37.8582</v>
      </c>
      <c r="C24">
        <v>220.0652</v>
      </c>
      <c r="D24">
        <v>0.1412</v>
      </c>
      <c r="E24">
        <v>36.7376</v>
      </c>
      <c r="F24">
        <v>216.8847</v>
      </c>
      <c r="G24">
        <v>0.1844</v>
      </c>
      <c r="H24">
        <f t="shared" si="0"/>
        <v>37.68345216</v>
      </c>
      <c r="I24" s="3">
        <f t="shared" si="1"/>
        <v>0.00463725667324835</v>
      </c>
      <c r="J24" s="3"/>
      <c r="K24" s="3"/>
      <c r="L24" s="3">
        <f t="shared" si="4"/>
        <v>-0.0295999281529496</v>
      </c>
      <c r="M24" s="4">
        <f t="shared" si="5"/>
        <v>-3.18049999999999</v>
      </c>
      <c r="N24" s="4">
        <f t="shared" si="6"/>
        <v>0.0432</v>
      </c>
      <c r="O24">
        <v>0</v>
      </c>
    </row>
    <row r="25" spans="1:15">
      <c r="A25" s="1"/>
      <c r="B25">
        <v>38.8252</v>
      </c>
      <c r="C25">
        <v>220.0762</v>
      </c>
      <c r="D25">
        <v>0.1512</v>
      </c>
      <c r="E25">
        <v>37.6804</v>
      </c>
      <c r="F25">
        <v>217.1098</v>
      </c>
      <c r="G25">
        <v>0.1879</v>
      </c>
      <c r="H25">
        <f t="shared" si="0"/>
        <v>38.65840164</v>
      </c>
      <c r="I25" s="3">
        <f t="shared" si="1"/>
        <v>0.00431467295397476</v>
      </c>
      <c r="J25" s="3"/>
      <c r="K25" s="3"/>
      <c r="L25" s="3">
        <f t="shared" si="4"/>
        <v>-0.0294860039355883</v>
      </c>
      <c r="M25" s="4">
        <f t="shared" si="5"/>
        <v>-2.96639999999999</v>
      </c>
      <c r="N25" s="4">
        <f t="shared" si="6"/>
        <v>0.0367</v>
      </c>
      <c r="O25">
        <v>0</v>
      </c>
    </row>
    <row r="26" spans="1:15">
      <c r="A26" s="1"/>
      <c r="B26">
        <v>51.7712</v>
      </c>
      <c r="C26">
        <v>220.0678</v>
      </c>
      <c r="D26">
        <v>0.2012</v>
      </c>
      <c r="E26">
        <v>50.3821</v>
      </c>
      <c r="F26">
        <v>217.0606</v>
      </c>
      <c r="G26">
        <v>0.2427</v>
      </c>
      <c r="H26">
        <f t="shared" si="0"/>
        <v>51.79322961</v>
      </c>
      <c r="I26" s="3">
        <f t="shared" si="1"/>
        <v>-0.000425337639028997</v>
      </c>
      <c r="J26" s="3"/>
      <c r="K26" s="3"/>
      <c r="L26" s="3">
        <f t="shared" si="4"/>
        <v>-0.0268315202274624</v>
      </c>
      <c r="M26" s="4">
        <f t="shared" si="5"/>
        <v>-3.00720000000001</v>
      </c>
      <c r="N26" s="4">
        <f t="shared" si="6"/>
        <v>0.0415</v>
      </c>
      <c r="O26">
        <v>0</v>
      </c>
    </row>
    <row r="27" spans="1:15">
      <c r="A27" s="1"/>
      <c r="B27">
        <v>61.4812</v>
      </c>
      <c r="C27">
        <v>220.0745</v>
      </c>
      <c r="D27">
        <v>0.2412</v>
      </c>
      <c r="E27">
        <v>59.7127</v>
      </c>
      <c r="F27">
        <v>217.1098</v>
      </c>
      <c r="G27">
        <v>0.2849</v>
      </c>
      <c r="H27">
        <f t="shared" si="0"/>
        <v>61.44200307</v>
      </c>
      <c r="I27" s="3">
        <f t="shared" si="1"/>
        <v>0.000637950067404969</v>
      </c>
      <c r="J27" s="3"/>
      <c r="K27" s="3"/>
      <c r="L27" s="3">
        <f t="shared" si="4"/>
        <v>-0.0287648907308251</v>
      </c>
      <c r="M27" s="4">
        <f t="shared" si="5"/>
        <v>-2.96469999999999</v>
      </c>
      <c r="N27" s="4">
        <f t="shared" si="6"/>
        <v>0.0437</v>
      </c>
      <c r="O27">
        <v>0</v>
      </c>
    </row>
    <row r="28" spans="1:15">
      <c r="A28" s="1"/>
      <c r="B28">
        <v>71.2112</v>
      </c>
      <c r="C28">
        <v>220.0745</v>
      </c>
      <c r="D28">
        <v>0.2912</v>
      </c>
      <c r="E28">
        <v>69.2627</v>
      </c>
      <c r="F28">
        <v>216.9093</v>
      </c>
      <c r="G28">
        <v>0.3265</v>
      </c>
      <c r="H28">
        <f t="shared" si="0"/>
        <v>71.31765807</v>
      </c>
      <c r="I28" s="3">
        <f t="shared" si="1"/>
        <v>-0.00149273087312397</v>
      </c>
      <c r="J28" s="3"/>
      <c r="K28" s="3"/>
      <c r="L28" s="3">
        <f t="shared" si="4"/>
        <v>-0.0273622688565845</v>
      </c>
      <c r="M28" s="4">
        <f t="shared" si="5"/>
        <v>-3.1652</v>
      </c>
      <c r="N28" s="4">
        <f t="shared" si="6"/>
        <v>0.0353</v>
      </c>
      <c r="O28">
        <v>0</v>
      </c>
    </row>
    <row r="29" spans="1:15">
      <c r="A29" s="1"/>
      <c r="B29">
        <v>80.9112</v>
      </c>
      <c r="C29">
        <v>220.0778</v>
      </c>
      <c r="D29">
        <v>0.3312</v>
      </c>
      <c r="E29">
        <v>78.5798</v>
      </c>
      <c r="F29">
        <v>217.0603</v>
      </c>
      <c r="G29">
        <v>0.3698</v>
      </c>
      <c r="H29">
        <f t="shared" si="0"/>
        <v>80.95247118</v>
      </c>
      <c r="I29" s="3">
        <f t="shared" si="1"/>
        <v>-0.000509819890590394</v>
      </c>
      <c r="J29" s="3"/>
      <c r="K29" s="3"/>
      <c r="L29" s="3">
        <f t="shared" si="4"/>
        <v>-0.028814305065306</v>
      </c>
      <c r="M29" s="4">
        <f t="shared" si="5"/>
        <v>-3.01749999999998</v>
      </c>
      <c r="N29" s="4">
        <f t="shared" si="6"/>
        <v>0.0386</v>
      </c>
      <c r="O29">
        <v>0</v>
      </c>
    </row>
    <row r="30" spans="1:15">
      <c r="A30" s="1"/>
      <c r="B30">
        <v>102.3412</v>
      </c>
      <c r="C30">
        <v>220.0778</v>
      </c>
      <c r="D30">
        <v>0.4312</v>
      </c>
      <c r="E30">
        <v>99.444</v>
      </c>
      <c r="F30">
        <v>217.1098</v>
      </c>
      <c r="G30">
        <v>0.4642</v>
      </c>
      <c r="H30">
        <f t="shared" si="0"/>
        <v>102.5281404</v>
      </c>
      <c r="I30" s="3">
        <f t="shared" si="1"/>
        <v>-0.00182330820856292</v>
      </c>
      <c r="J30" s="3"/>
      <c r="K30" s="3"/>
      <c r="L30" s="3">
        <f t="shared" si="4"/>
        <v>-0.0283092244374699</v>
      </c>
      <c r="M30" s="4">
        <f t="shared" si="5"/>
        <v>-2.96799999999999</v>
      </c>
      <c r="N30" s="4">
        <f t="shared" si="6"/>
        <v>0.033</v>
      </c>
      <c r="O30">
        <v>0</v>
      </c>
    </row>
    <row r="31" spans="1:15">
      <c r="A31" s="1"/>
      <c r="B31">
        <v>140.2111</v>
      </c>
      <c r="C31">
        <v>220.0612</v>
      </c>
      <c r="D31">
        <v>0.6011</v>
      </c>
      <c r="E31">
        <v>136.3099</v>
      </c>
      <c r="F31">
        <v>217.3611</v>
      </c>
      <c r="G31">
        <v>0.6349</v>
      </c>
      <c r="H31">
        <f t="shared" si="0"/>
        <v>140.65116759</v>
      </c>
      <c r="I31" s="3">
        <f t="shared" si="1"/>
        <v>-0.00312878732214165</v>
      </c>
      <c r="J31" s="3"/>
      <c r="K31" s="3"/>
      <c r="L31" s="3">
        <f t="shared" si="4"/>
        <v>-0.0278237600304112</v>
      </c>
      <c r="M31" s="4">
        <f t="shared" si="5"/>
        <v>-2.70010000000002</v>
      </c>
      <c r="N31" s="4">
        <f t="shared" si="6"/>
        <v>0.0338000000000001</v>
      </c>
      <c r="O31">
        <v>0</v>
      </c>
    </row>
    <row r="32" spans="1:15">
      <c r="A32" s="1"/>
      <c r="B32">
        <v>493.5678</v>
      </c>
      <c r="C32">
        <v>220.0678</v>
      </c>
      <c r="D32">
        <v>2.2012</v>
      </c>
      <c r="E32">
        <v>479.5248</v>
      </c>
      <c r="F32">
        <v>216.7591</v>
      </c>
      <c r="G32">
        <v>2.225</v>
      </c>
      <c r="H32">
        <f t="shared" si="0"/>
        <v>495.56969568</v>
      </c>
      <c r="I32" s="3">
        <f t="shared" si="1"/>
        <v>-0.00403958453765652</v>
      </c>
      <c r="J32" s="3"/>
      <c r="K32" s="3"/>
      <c r="L32" s="3">
        <f t="shared" si="4"/>
        <v>-0.0284520181421883</v>
      </c>
      <c r="M32" s="4">
        <f t="shared" si="5"/>
        <v>-3.30870000000002</v>
      </c>
      <c r="N32" s="4">
        <f t="shared" si="6"/>
        <v>0.0238</v>
      </c>
      <c r="O32">
        <v>0</v>
      </c>
    </row>
    <row r="33" spans="1:15">
      <c r="A33" s="1"/>
      <c r="B33">
        <v>973.7845</v>
      </c>
      <c r="C33">
        <v>220.0712</v>
      </c>
      <c r="D33">
        <v>4.3878</v>
      </c>
      <c r="E33">
        <v>944.7618</v>
      </c>
      <c r="F33">
        <v>216.4856</v>
      </c>
      <c r="G33">
        <v>4.3918</v>
      </c>
      <c r="H33">
        <f t="shared" si="0"/>
        <v>976.67127738</v>
      </c>
      <c r="I33" s="3">
        <f t="shared" si="1"/>
        <v>-0.00295573080406749</v>
      </c>
      <c r="J33" s="3"/>
      <c r="K33" s="3"/>
      <c r="L33" s="3">
        <f t="shared" si="4"/>
        <v>-0.0298040274824666</v>
      </c>
      <c r="M33" s="4">
        <f t="shared" si="5"/>
        <v>-3.5856</v>
      </c>
      <c r="N33" s="4">
        <f t="shared" si="6"/>
        <v>0.00399999999999956</v>
      </c>
      <c r="O33">
        <v>0</v>
      </c>
    </row>
    <row r="34" spans="1:15">
      <c r="A34" s="1"/>
      <c r="B34">
        <v>1460.5812</v>
      </c>
      <c r="C34">
        <v>220.0778</v>
      </c>
      <c r="D34">
        <v>6.6012</v>
      </c>
      <c r="E34">
        <v>1413.2232</v>
      </c>
      <c r="F34">
        <v>215.565</v>
      </c>
      <c r="G34">
        <v>6.5914</v>
      </c>
      <c r="H34">
        <f t="shared" si="0"/>
        <v>1461.10721112</v>
      </c>
      <c r="I34" s="3">
        <f t="shared" si="1"/>
        <v>-0.000360008571579483</v>
      </c>
      <c r="J34" s="3"/>
      <c r="K34" s="3"/>
      <c r="L34" s="3">
        <f t="shared" si="4"/>
        <v>-0.0324240788529937</v>
      </c>
      <c r="M34" s="4">
        <f t="shared" si="5"/>
        <v>-4.5128</v>
      </c>
      <c r="N34" s="4">
        <f t="shared" si="6"/>
        <v>-0.00980000000000025</v>
      </c>
      <c r="O34">
        <v>0</v>
      </c>
    </row>
    <row r="35" spans="1:15">
      <c r="A35" s="1"/>
      <c r="B35">
        <v>1938.9412</v>
      </c>
      <c r="C35">
        <v>220.0778</v>
      </c>
      <c r="D35">
        <v>8.7778</v>
      </c>
      <c r="E35">
        <v>1873.1801</v>
      </c>
      <c r="F35">
        <v>215.6142</v>
      </c>
      <c r="G35">
        <v>8.7596</v>
      </c>
      <c r="H35">
        <f t="shared" si="0"/>
        <v>1936.74864141</v>
      </c>
      <c r="I35" s="3">
        <f t="shared" si="1"/>
        <v>0.0011320821624037</v>
      </c>
      <c r="J35" s="3"/>
      <c r="K35" s="3"/>
      <c r="L35" s="3">
        <f t="shared" si="4"/>
        <v>-0.0339159846621444</v>
      </c>
      <c r="M35" s="4">
        <f t="shared" si="5"/>
        <v>-4.46359999999999</v>
      </c>
      <c r="N35" s="4">
        <f t="shared" si="6"/>
        <v>-0.0181999999999984</v>
      </c>
      <c r="O35">
        <v>0</v>
      </c>
    </row>
    <row r="36" spans="1:14">
      <c r="A36" s="1"/>
      <c r="L36" s="3"/>
      <c r="M36" s="4"/>
      <c r="N36" s="3"/>
    </row>
    <row r="37" spans="1:14">
      <c r="A37" s="1"/>
      <c r="L37" s="3"/>
      <c r="M37" s="4"/>
      <c r="N37" s="3"/>
    </row>
    <row r="38" spans="1:14">
      <c r="A38" s="1"/>
      <c r="L38" s="3"/>
      <c r="M38" s="4"/>
      <c r="N38" s="3"/>
    </row>
    <row r="39" spans="1:14">
      <c r="A39" s="1"/>
      <c r="L39" s="3"/>
      <c r="M39" s="4"/>
      <c r="N39" s="3"/>
    </row>
    <row r="40" spans="1:14">
      <c r="A40" s="1"/>
      <c r="L40" s="3"/>
      <c r="M40" s="4"/>
      <c r="N40" s="3"/>
    </row>
    <row r="41" spans="1:14">
      <c r="A41" s="1"/>
      <c r="L41" s="3"/>
      <c r="M41" s="4"/>
      <c r="N41" s="3"/>
    </row>
    <row r="42" spans="1:14">
      <c r="A42" s="1"/>
      <c r="L42" s="3"/>
      <c r="M42" s="4"/>
      <c r="N42" s="3"/>
    </row>
    <row r="43" spans="1:14">
      <c r="A43" s="1"/>
      <c r="L43" s="3"/>
      <c r="M43" s="4"/>
      <c r="N43" s="3"/>
    </row>
    <row r="44" spans="1:14">
      <c r="A44" s="1"/>
      <c r="L44" s="3"/>
      <c r="M44" s="4"/>
      <c r="N44" s="3"/>
    </row>
    <row r="45" spans="1:14">
      <c r="A45" s="1"/>
      <c r="L45" s="3"/>
      <c r="M45" s="4"/>
      <c r="N45" s="3"/>
    </row>
    <row r="46" spans="1:14">
      <c r="A46" s="1"/>
      <c r="L46" s="3"/>
      <c r="M46" s="4"/>
      <c r="N46" s="3"/>
    </row>
    <row r="47" spans="1:14">
      <c r="A47" s="1"/>
      <c r="L47" s="3"/>
      <c r="M47" s="4"/>
      <c r="N47" s="3"/>
    </row>
    <row r="48" spans="1:14">
      <c r="A48" s="1"/>
      <c r="L48" s="3"/>
      <c r="M48" s="4"/>
      <c r="N48" s="3"/>
    </row>
    <row r="49" spans="1:14">
      <c r="A49" s="1"/>
      <c r="L49" s="3"/>
      <c r="M49" s="4"/>
      <c r="N49" s="3"/>
    </row>
    <row r="50" spans="1:14">
      <c r="A50" s="1"/>
      <c r="L50" s="3"/>
      <c r="M50" s="4"/>
      <c r="N50" s="3"/>
    </row>
    <row r="51" spans="1:14">
      <c r="A51" s="1"/>
      <c r="L51" s="3"/>
      <c r="M51" s="4"/>
      <c r="N51" s="3"/>
    </row>
    <row r="52" spans="1:14">
      <c r="A52" s="1"/>
      <c r="L52" s="3"/>
      <c r="M52" s="4"/>
      <c r="N52" s="3"/>
    </row>
    <row r="53" spans="1:14">
      <c r="A53" s="1"/>
      <c r="L53" s="3"/>
      <c r="M53" s="4"/>
      <c r="N53" s="3"/>
    </row>
    <row r="54" spans="1:14">
      <c r="A54" s="1"/>
      <c r="L54" s="3"/>
      <c r="M54" s="4"/>
      <c r="N54" s="3"/>
    </row>
    <row r="55" spans="1:14">
      <c r="A55" s="1"/>
      <c r="L55" s="3"/>
      <c r="M55" s="4"/>
      <c r="N55" s="3"/>
    </row>
    <row r="56" spans="1:14">
      <c r="A56" s="1"/>
      <c r="L56" s="3"/>
      <c r="M56" s="4"/>
      <c r="N56" s="3"/>
    </row>
    <row r="57" spans="1:14">
      <c r="A57" s="1"/>
      <c r="L57" s="3"/>
      <c r="M57" s="4"/>
      <c r="N57" s="3"/>
    </row>
    <row r="58" spans="1:14">
      <c r="A58" s="1"/>
      <c r="L58" s="3"/>
      <c r="M58" s="4"/>
      <c r="N58" s="3"/>
    </row>
    <row r="59" spans="1:14">
      <c r="A59" s="1"/>
      <c r="L59" s="3"/>
      <c r="M59" s="4"/>
      <c r="N59" s="3"/>
    </row>
    <row r="60" spans="1:14">
      <c r="A60" s="1"/>
      <c r="L60" s="3"/>
      <c r="M60" s="4"/>
      <c r="N60" s="3"/>
    </row>
    <row r="61" spans="1:14">
      <c r="A61" s="1"/>
      <c r="L61" s="3"/>
      <c r="M61" s="4"/>
      <c r="N61" s="3"/>
    </row>
    <row r="62" spans="1:14">
      <c r="A62" s="1"/>
      <c r="L62" s="3"/>
      <c r="M62" s="4"/>
      <c r="N62" s="3"/>
    </row>
    <row r="63" spans="1:14">
      <c r="A63" s="1"/>
      <c r="L63" s="3"/>
      <c r="M63" s="4"/>
      <c r="N63" s="3"/>
    </row>
    <row r="64" spans="1:14">
      <c r="A64" s="1"/>
      <c r="L64" s="3"/>
      <c r="M64" s="4"/>
      <c r="N64" s="3"/>
    </row>
    <row r="65" spans="1:14">
      <c r="A65" s="1"/>
      <c r="L65" s="3"/>
      <c r="M65" s="4"/>
      <c r="N65" s="3"/>
    </row>
    <row r="66" spans="1:14">
      <c r="A66" s="1"/>
      <c r="L66" s="3"/>
      <c r="M66" s="4"/>
      <c r="N66" s="3"/>
    </row>
    <row r="67" spans="1:14">
      <c r="A67" s="1"/>
      <c r="L67" s="3"/>
      <c r="M67" s="4"/>
      <c r="N67" s="3"/>
    </row>
    <row r="68" spans="1:14">
      <c r="A68" s="1"/>
      <c r="L68" s="3"/>
      <c r="M68" s="4"/>
      <c r="N68" s="3"/>
    </row>
    <row r="69" spans="1:14">
      <c r="A69" s="1"/>
      <c r="L69" s="3"/>
      <c r="M69" s="4"/>
      <c r="N69" s="3"/>
    </row>
    <row r="70" spans="1:14">
      <c r="A70" s="1"/>
      <c r="L70" s="3"/>
      <c r="M70" s="4"/>
      <c r="N70" s="3"/>
    </row>
    <row r="71" spans="1:14">
      <c r="A71" s="1"/>
      <c r="L71" s="3"/>
      <c r="M71" s="4"/>
      <c r="N71" s="3"/>
    </row>
    <row r="72" spans="1:1">
      <c r="A72" s="1"/>
    </row>
    <row r="73" spans="1:14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L73" t="s">
        <v>10</v>
      </c>
      <c r="M73" s="2" t="s">
        <v>11</v>
      </c>
      <c r="N73" s="2" t="s">
        <v>12</v>
      </c>
    </row>
    <row r="74" spans="1:14">
      <c r="A74" s="1">
        <v>2</v>
      </c>
      <c r="B74">
        <v>1.6132</v>
      </c>
      <c r="C74">
        <v>220.0692</v>
      </c>
      <c r="D74">
        <v>0.0312</v>
      </c>
      <c r="E74">
        <v>1.8152</v>
      </c>
      <c r="F74">
        <v>217.6637</v>
      </c>
      <c r="G74">
        <v>0.0738</v>
      </c>
      <c r="H74">
        <f>1.0335*E74-0.2251</f>
        <v>1.6509092</v>
      </c>
      <c r="I74" s="9">
        <f>(B74-H74)/H74</f>
        <v>-0.0228414742615767</v>
      </c>
      <c r="J74" s="10">
        <f>1.0318*E74+0.021</f>
        <v>1.89392336</v>
      </c>
      <c r="K74" s="9">
        <f>(B74-J74)/J74</f>
        <v>-0.14822318892566</v>
      </c>
      <c r="L74" s="3">
        <f>(E74-B74)/B74</f>
        <v>0.125216960079345</v>
      </c>
      <c r="M74">
        <f>F74-C74</f>
        <v>-2.40549999999999</v>
      </c>
      <c r="N74" s="4">
        <f>G74-D74</f>
        <v>0.0426</v>
      </c>
    </row>
    <row r="75" spans="1:14">
      <c r="A75" s="1"/>
      <c r="B75">
        <v>3.4092</v>
      </c>
      <c r="C75">
        <v>220.0802</v>
      </c>
      <c r="D75">
        <v>0.0312</v>
      </c>
      <c r="E75">
        <v>3.5775</v>
      </c>
      <c r="F75">
        <v>217.16</v>
      </c>
      <c r="G75">
        <v>0.0737</v>
      </c>
      <c r="H75">
        <f t="shared" ref="H75:H106" si="7">1.0335*E75-0.2251</f>
        <v>3.47224625</v>
      </c>
      <c r="I75" s="9">
        <f t="shared" ref="I75:I106" si="8">(B75-H75)/H75</f>
        <v>-0.0181571943522153</v>
      </c>
      <c r="J75" s="10">
        <f t="shared" ref="J75:J89" si="9">1.0318*E75+0.021</f>
        <v>3.7122645</v>
      </c>
      <c r="K75" s="9">
        <f t="shared" ref="K75:K89" si="10">(B75-J75)/J75</f>
        <v>-0.0816387140517602</v>
      </c>
      <c r="L75" s="3">
        <f t="shared" ref="L75:L106" si="11">(E75-B75)/B75</f>
        <v>0.0493664202745513</v>
      </c>
      <c r="M75">
        <f t="shared" ref="M75:M106" si="12">F75-C75</f>
        <v>-2.92019999999999</v>
      </c>
      <c r="N75" s="4">
        <f t="shared" ref="N75:N106" si="13">G75-D75</f>
        <v>0.0425</v>
      </c>
    </row>
    <row r="76" spans="1:14">
      <c r="A76" s="1"/>
      <c r="B76">
        <v>4.3372</v>
      </c>
      <c r="C76">
        <v>220.0712</v>
      </c>
      <c r="D76">
        <v>0.0312</v>
      </c>
      <c r="E76">
        <v>4.4396</v>
      </c>
      <c r="F76">
        <v>216.7591</v>
      </c>
      <c r="G76">
        <v>0.0747</v>
      </c>
      <c r="H76">
        <f t="shared" si="7"/>
        <v>4.3632266</v>
      </c>
      <c r="I76" s="9">
        <f t="shared" si="8"/>
        <v>-0.00596498930401659</v>
      </c>
      <c r="J76" s="10">
        <f t="shared" si="9"/>
        <v>4.60177928</v>
      </c>
      <c r="K76" s="9">
        <f t="shared" si="10"/>
        <v>-0.057494995718265</v>
      </c>
      <c r="L76" s="3">
        <f t="shared" si="11"/>
        <v>0.0236097021119617</v>
      </c>
      <c r="M76">
        <f t="shared" si="12"/>
        <v>-3.31210000000001</v>
      </c>
      <c r="N76" s="4">
        <f t="shared" si="13"/>
        <v>0.0435</v>
      </c>
    </row>
    <row r="77" spans="1:14">
      <c r="A77" s="1"/>
      <c r="B77">
        <v>6.8652</v>
      </c>
      <c r="C77">
        <v>220.0692</v>
      </c>
      <c r="D77">
        <v>0.0412</v>
      </c>
      <c r="E77">
        <v>6.5235</v>
      </c>
      <c r="F77">
        <v>216.8591</v>
      </c>
      <c r="G77">
        <v>0.0764</v>
      </c>
      <c r="H77">
        <f t="shared" si="7"/>
        <v>6.51693725</v>
      </c>
      <c r="I77" s="9">
        <f t="shared" si="8"/>
        <v>0.053439635313352</v>
      </c>
      <c r="J77" s="10">
        <f t="shared" si="9"/>
        <v>6.7519473</v>
      </c>
      <c r="K77" s="9">
        <f t="shared" si="10"/>
        <v>0.0167733388558882</v>
      </c>
      <c r="L77" s="3">
        <f t="shared" si="11"/>
        <v>-0.0497727669987764</v>
      </c>
      <c r="M77">
        <f t="shared" si="12"/>
        <v>-3.21009999999998</v>
      </c>
      <c r="N77" s="4">
        <f t="shared" si="13"/>
        <v>0.0352</v>
      </c>
    </row>
    <row r="78" spans="1:14">
      <c r="A78" s="1"/>
      <c r="B78">
        <v>8.6672</v>
      </c>
      <c r="C78">
        <v>220.0792</v>
      </c>
      <c r="D78">
        <v>0.0412</v>
      </c>
      <c r="E78">
        <v>7.582</v>
      </c>
      <c r="F78">
        <v>217.5626</v>
      </c>
      <c r="G78">
        <v>0.0755</v>
      </c>
      <c r="H78">
        <f t="shared" si="7"/>
        <v>7.610897</v>
      </c>
      <c r="I78" s="9">
        <f t="shared" si="8"/>
        <v>0.138788240072096</v>
      </c>
      <c r="J78" s="10">
        <f t="shared" si="9"/>
        <v>7.8441076</v>
      </c>
      <c r="K78" s="9">
        <f t="shared" si="10"/>
        <v>0.104931299004618</v>
      </c>
      <c r="L78" s="3">
        <f t="shared" si="11"/>
        <v>-0.125207679527414</v>
      </c>
      <c r="M78">
        <f t="shared" si="12"/>
        <v>-2.51659999999998</v>
      </c>
      <c r="N78" s="4">
        <f t="shared" si="13"/>
        <v>0.0343</v>
      </c>
    </row>
    <row r="79" spans="1:14">
      <c r="A79" s="1"/>
      <c r="B79">
        <v>10.5311</v>
      </c>
      <c r="C79">
        <v>220.0742</v>
      </c>
      <c r="D79">
        <v>0.0412</v>
      </c>
      <c r="E79">
        <v>10.3667</v>
      </c>
      <c r="F79">
        <v>217.8654</v>
      </c>
      <c r="G79">
        <v>0.084</v>
      </c>
      <c r="H79">
        <f t="shared" si="7"/>
        <v>10.48888445</v>
      </c>
      <c r="I79" s="9">
        <f t="shared" si="8"/>
        <v>0.00402478930921962</v>
      </c>
      <c r="J79" s="10">
        <f t="shared" si="9"/>
        <v>10.71736106</v>
      </c>
      <c r="K79" s="9">
        <f t="shared" si="10"/>
        <v>-0.0173793771579812</v>
      </c>
      <c r="L79" s="3">
        <f t="shared" si="11"/>
        <v>-0.0156109048437486</v>
      </c>
      <c r="M79">
        <f t="shared" si="12"/>
        <v>-2.2088</v>
      </c>
      <c r="N79" s="4">
        <f t="shared" si="13"/>
        <v>0.0428</v>
      </c>
    </row>
    <row r="80" spans="1:14">
      <c r="A80" s="1"/>
      <c r="B80">
        <v>11.5311</v>
      </c>
      <c r="C80">
        <v>220.0732</v>
      </c>
      <c r="D80">
        <v>0.0512</v>
      </c>
      <c r="E80">
        <v>10.7704</v>
      </c>
      <c r="F80">
        <v>216.8591</v>
      </c>
      <c r="G80">
        <v>0.0907</v>
      </c>
      <c r="H80">
        <f t="shared" si="7"/>
        <v>10.9061084</v>
      </c>
      <c r="I80" s="9">
        <f t="shared" si="8"/>
        <v>0.0573065640902668</v>
      </c>
      <c r="J80" s="10">
        <f t="shared" si="9"/>
        <v>11.13389872</v>
      </c>
      <c r="K80" s="9">
        <f t="shared" si="10"/>
        <v>0.0356749499873301</v>
      </c>
      <c r="L80" s="3">
        <f t="shared" si="11"/>
        <v>-0.0659694218244573</v>
      </c>
      <c r="M80">
        <f t="shared" si="12"/>
        <v>-3.2141</v>
      </c>
      <c r="N80" s="4">
        <f t="shared" si="13"/>
        <v>0.0395</v>
      </c>
    </row>
    <row r="81" spans="1:14">
      <c r="A81" s="1"/>
      <c r="B81">
        <v>13.3352</v>
      </c>
      <c r="C81">
        <v>220.0702</v>
      </c>
      <c r="D81">
        <v>0.0512</v>
      </c>
      <c r="E81">
        <v>13.064</v>
      </c>
      <c r="F81">
        <v>217.3611</v>
      </c>
      <c r="G81">
        <v>0.0927</v>
      </c>
      <c r="H81">
        <f t="shared" si="7"/>
        <v>13.276544</v>
      </c>
      <c r="I81" s="9">
        <f t="shared" si="8"/>
        <v>0.00441801721893884</v>
      </c>
      <c r="J81" s="10">
        <f t="shared" si="9"/>
        <v>13.5004352</v>
      </c>
      <c r="K81" s="9">
        <f t="shared" si="10"/>
        <v>-0.0122392498872926</v>
      </c>
      <c r="L81" s="3">
        <f t="shared" si="11"/>
        <v>-0.0203371527986082</v>
      </c>
      <c r="M81">
        <f t="shared" si="12"/>
        <v>-2.70910000000001</v>
      </c>
      <c r="N81" s="4">
        <f t="shared" si="13"/>
        <v>0.0415</v>
      </c>
    </row>
    <row r="82" spans="1:14">
      <c r="A82" s="1"/>
      <c r="B82">
        <v>14.3052</v>
      </c>
      <c r="C82">
        <v>220.0722</v>
      </c>
      <c r="D82">
        <v>0.0512</v>
      </c>
      <c r="E82">
        <v>13.7413</v>
      </c>
      <c r="F82">
        <v>217.2607</v>
      </c>
      <c r="G82">
        <v>0.0976</v>
      </c>
      <c r="H82">
        <f t="shared" si="7"/>
        <v>13.97653355</v>
      </c>
      <c r="I82" s="9">
        <f t="shared" si="8"/>
        <v>0.0235155912461568</v>
      </c>
      <c r="J82" s="10">
        <f t="shared" si="9"/>
        <v>14.19927334</v>
      </c>
      <c r="K82" s="9">
        <f t="shared" si="10"/>
        <v>0.0074600056963194</v>
      </c>
      <c r="L82" s="3">
        <f t="shared" si="11"/>
        <v>-0.0394192321673237</v>
      </c>
      <c r="M82">
        <f t="shared" si="12"/>
        <v>-2.8115</v>
      </c>
      <c r="N82" s="4">
        <f t="shared" si="13"/>
        <v>0.0464</v>
      </c>
    </row>
    <row r="83" spans="1:14">
      <c r="A83" s="1"/>
      <c r="B83">
        <v>15.6252</v>
      </c>
      <c r="C83">
        <v>220.0792</v>
      </c>
      <c r="D83">
        <v>0.0612</v>
      </c>
      <c r="E83">
        <v>14.9904</v>
      </c>
      <c r="F83">
        <v>217.6129</v>
      </c>
      <c r="G83">
        <v>0.0994</v>
      </c>
      <c r="H83">
        <f t="shared" si="7"/>
        <v>15.2674784</v>
      </c>
      <c r="I83" s="9">
        <f t="shared" si="8"/>
        <v>0.0234303000553122</v>
      </c>
      <c r="J83" s="10">
        <f t="shared" si="9"/>
        <v>15.48809472</v>
      </c>
      <c r="K83" s="9">
        <f t="shared" si="10"/>
        <v>0.00885230123386011</v>
      </c>
      <c r="L83" s="3">
        <f t="shared" si="11"/>
        <v>-0.0406266799784963</v>
      </c>
      <c r="M83">
        <f t="shared" si="12"/>
        <v>-2.46629999999999</v>
      </c>
      <c r="N83" s="4">
        <f t="shared" si="13"/>
        <v>0.0382</v>
      </c>
    </row>
    <row r="84" spans="1:14">
      <c r="A84" s="1"/>
      <c r="B84">
        <v>16.5952</v>
      </c>
      <c r="C84">
        <v>220.0792</v>
      </c>
      <c r="D84">
        <v>0.0612</v>
      </c>
      <c r="E84">
        <v>16.0054</v>
      </c>
      <c r="F84">
        <v>216.8591</v>
      </c>
      <c r="G84">
        <v>0.1028</v>
      </c>
      <c r="H84">
        <f t="shared" si="7"/>
        <v>16.3164809</v>
      </c>
      <c r="I84" s="9">
        <f t="shared" si="8"/>
        <v>0.0170820596492713</v>
      </c>
      <c r="J84" s="10">
        <f t="shared" si="9"/>
        <v>16.53537172</v>
      </c>
      <c r="K84" s="9">
        <f t="shared" si="10"/>
        <v>0.00361819988162893</v>
      </c>
      <c r="L84" s="3">
        <f t="shared" si="11"/>
        <v>-0.0355403972232933</v>
      </c>
      <c r="M84">
        <f t="shared" si="12"/>
        <v>-3.22009999999997</v>
      </c>
      <c r="N84" s="4">
        <f t="shared" si="13"/>
        <v>0.0416</v>
      </c>
    </row>
    <row r="85" spans="1:14">
      <c r="A85" s="1"/>
      <c r="B85">
        <v>18.3872</v>
      </c>
      <c r="C85">
        <v>220.0812</v>
      </c>
      <c r="D85">
        <v>0.0712</v>
      </c>
      <c r="E85">
        <v>17.9375</v>
      </c>
      <c r="F85">
        <v>217.2857</v>
      </c>
      <c r="G85">
        <v>0.1088</v>
      </c>
      <c r="H85">
        <f t="shared" si="7"/>
        <v>18.31330625</v>
      </c>
      <c r="I85" s="9">
        <f t="shared" si="8"/>
        <v>0.00403497593450663</v>
      </c>
      <c r="J85" s="10">
        <f t="shared" si="9"/>
        <v>18.5289125</v>
      </c>
      <c r="K85" s="9">
        <f t="shared" si="10"/>
        <v>-0.0076481822664984</v>
      </c>
      <c r="L85" s="3">
        <f t="shared" si="11"/>
        <v>-0.024457231117299</v>
      </c>
      <c r="M85">
        <f t="shared" si="12"/>
        <v>-2.7955</v>
      </c>
      <c r="N85" s="4">
        <f t="shared" si="13"/>
        <v>0.0376</v>
      </c>
    </row>
    <row r="86" spans="1:14">
      <c r="A86" s="1"/>
      <c r="B86">
        <v>20.3032</v>
      </c>
      <c r="C86">
        <v>220.0802</v>
      </c>
      <c r="D86">
        <v>0.0712</v>
      </c>
      <c r="E86">
        <v>19.8057</v>
      </c>
      <c r="F86">
        <v>216.8594</v>
      </c>
      <c r="G86">
        <v>0.1155</v>
      </c>
      <c r="H86">
        <f t="shared" si="7"/>
        <v>20.24409095</v>
      </c>
      <c r="I86" s="9">
        <f t="shared" si="8"/>
        <v>0.00291981744924913</v>
      </c>
      <c r="J86" s="10">
        <f t="shared" si="9"/>
        <v>20.45652126</v>
      </c>
      <c r="K86" s="9">
        <f t="shared" si="10"/>
        <v>-0.00749498206715143</v>
      </c>
      <c r="L86" s="3">
        <f t="shared" si="11"/>
        <v>-0.0245035265376886</v>
      </c>
      <c r="M86">
        <f t="shared" si="12"/>
        <v>-3.2208</v>
      </c>
      <c r="N86" s="4">
        <f t="shared" si="13"/>
        <v>0.0443</v>
      </c>
    </row>
    <row r="87" spans="1:14">
      <c r="A87" s="1"/>
      <c r="B87">
        <v>21.2872</v>
      </c>
      <c r="C87">
        <v>220.0772</v>
      </c>
      <c r="D87">
        <v>0.0811</v>
      </c>
      <c r="E87">
        <v>20.6067</v>
      </c>
      <c r="F87">
        <v>216.9343</v>
      </c>
      <c r="G87">
        <v>0.1187</v>
      </c>
      <c r="H87">
        <f t="shared" si="7"/>
        <v>21.07192445</v>
      </c>
      <c r="I87" s="9">
        <f t="shared" si="8"/>
        <v>0.010216226358955</v>
      </c>
      <c r="J87" s="10">
        <f t="shared" si="9"/>
        <v>21.28299306</v>
      </c>
      <c r="K87" s="9">
        <f t="shared" si="10"/>
        <v>0.000197666746783969</v>
      </c>
      <c r="L87" s="3">
        <f t="shared" si="11"/>
        <v>-0.0319675673644255</v>
      </c>
      <c r="M87">
        <f t="shared" si="12"/>
        <v>-3.1429</v>
      </c>
      <c r="N87" s="4">
        <f t="shared" si="13"/>
        <v>0.0376</v>
      </c>
    </row>
    <row r="88" spans="1:14">
      <c r="A88" s="1"/>
      <c r="B88">
        <v>23.0712</v>
      </c>
      <c r="C88">
        <v>220.0701</v>
      </c>
      <c r="D88">
        <v>0.0811</v>
      </c>
      <c r="E88">
        <v>22.4142</v>
      </c>
      <c r="F88">
        <v>216.9594</v>
      </c>
      <c r="G88">
        <v>0.1245</v>
      </c>
      <c r="H88">
        <f t="shared" si="7"/>
        <v>22.9399757</v>
      </c>
      <c r="I88" s="9">
        <f t="shared" si="8"/>
        <v>0.00572033299930651</v>
      </c>
      <c r="J88" s="10">
        <f t="shared" si="9"/>
        <v>23.14797156</v>
      </c>
      <c r="K88" s="9">
        <f t="shared" si="10"/>
        <v>-0.00331655669271096</v>
      </c>
      <c r="L88" s="3">
        <f t="shared" si="11"/>
        <v>-0.0284770623114532</v>
      </c>
      <c r="M88">
        <f t="shared" si="12"/>
        <v>-3.11070000000001</v>
      </c>
      <c r="N88" s="4">
        <f t="shared" si="13"/>
        <v>0.0434</v>
      </c>
    </row>
    <row r="89" spans="1:14">
      <c r="A89" s="1"/>
      <c r="B89">
        <v>25.3622</v>
      </c>
      <c r="C89">
        <v>220.0712</v>
      </c>
      <c r="D89">
        <v>0.0911</v>
      </c>
      <c r="E89">
        <v>24.6097</v>
      </c>
      <c r="F89">
        <v>217.2354</v>
      </c>
      <c r="G89">
        <v>0.1344</v>
      </c>
      <c r="H89">
        <f t="shared" si="7"/>
        <v>25.20902495</v>
      </c>
      <c r="I89" s="9">
        <f t="shared" si="8"/>
        <v>0.00607619891304053</v>
      </c>
      <c r="J89" s="10">
        <f t="shared" si="9"/>
        <v>25.41328846</v>
      </c>
      <c r="K89" s="9">
        <f t="shared" si="10"/>
        <v>-0.00201030496625461</v>
      </c>
      <c r="L89" s="3">
        <f t="shared" si="11"/>
        <v>-0.0296701390257943</v>
      </c>
      <c r="M89">
        <f t="shared" si="12"/>
        <v>-2.83580000000001</v>
      </c>
      <c r="N89" s="4">
        <f t="shared" si="13"/>
        <v>0.0433</v>
      </c>
    </row>
    <row r="90" spans="1:14">
      <c r="A90" s="1"/>
      <c r="B90">
        <v>26.3092</v>
      </c>
      <c r="C90">
        <v>220.0782</v>
      </c>
      <c r="D90">
        <v>0.1011</v>
      </c>
      <c r="E90">
        <v>25.488</v>
      </c>
      <c r="F90">
        <v>216.6089</v>
      </c>
      <c r="G90">
        <v>0.1386</v>
      </c>
      <c r="H90">
        <f t="shared" si="7"/>
        <v>26.116748</v>
      </c>
      <c r="I90" s="9">
        <f t="shared" si="8"/>
        <v>0.0073689113208122</v>
      </c>
      <c r="J90" s="11"/>
      <c r="K90" s="12"/>
      <c r="L90" s="3">
        <f t="shared" si="11"/>
        <v>-0.0312134158393262</v>
      </c>
      <c r="M90">
        <f t="shared" si="12"/>
        <v>-3.4693</v>
      </c>
      <c r="N90" s="4">
        <f t="shared" si="13"/>
        <v>0.0375</v>
      </c>
    </row>
    <row r="91" spans="1:14">
      <c r="A91" s="1"/>
      <c r="B91">
        <v>28.1232</v>
      </c>
      <c r="C91">
        <v>220.0652</v>
      </c>
      <c r="D91">
        <v>0.1011</v>
      </c>
      <c r="E91">
        <v>27.2195</v>
      </c>
      <c r="F91">
        <v>217.3611</v>
      </c>
      <c r="G91">
        <v>0.1455</v>
      </c>
      <c r="H91">
        <f t="shared" si="7"/>
        <v>27.90625325</v>
      </c>
      <c r="I91" s="9">
        <f t="shared" si="8"/>
        <v>0.00777412675418898</v>
      </c>
      <c r="J91" s="11"/>
      <c r="K91" s="12"/>
      <c r="L91" s="3">
        <f t="shared" si="11"/>
        <v>-0.0321336121067304</v>
      </c>
      <c r="M91">
        <f t="shared" si="12"/>
        <v>-2.70410000000001</v>
      </c>
      <c r="N91" s="4">
        <f t="shared" si="13"/>
        <v>0.0444</v>
      </c>
    </row>
    <row r="92" spans="1:14">
      <c r="A92" s="1"/>
      <c r="B92">
        <v>30.0352</v>
      </c>
      <c r="C92">
        <v>220.0702</v>
      </c>
      <c r="D92">
        <v>0.1112</v>
      </c>
      <c r="E92">
        <v>29.2057</v>
      </c>
      <c r="F92">
        <v>216.6089</v>
      </c>
      <c r="G92">
        <v>0.1521</v>
      </c>
      <c r="H92">
        <f t="shared" si="7"/>
        <v>29.95899095</v>
      </c>
      <c r="I92" s="9">
        <f t="shared" si="8"/>
        <v>0.00254377893191357</v>
      </c>
      <c r="J92" s="11"/>
      <c r="K92" s="12"/>
      <c r="L92" s="3">
        <f t="shared" si="11"/>
        <v>-0.0276175953547837</v>
      </c>
      <c r="M92">
        <f t="shared" si="12"/>
        <v>-3.46129999999999</v>
      </c>
      <c r="N92" s="4">
        <f t="shared" si="13"/>
        <v>0.0409</v>
      </c>
    </row>
    <row r="93" spans="1:14">
      <c r="A93" s="1"/>
      <c r="B93">
        <v>32.8242</v>
      </c>
      <c r="C93">
        <v>220.0762</v>
      </c>
      <c r="D93">
        <v>0.1212</v>
      </c>
      <c r="E93">
        <v>31.8712</v>
      </c>
      <c r="F93">
        <v>217.3611</v>
      </c>
      <c r="G93">
        <v>0.1646</v>
      </c>
      <c r="H93">
        <f t="shared" si="7"/>
        <v>32.7137852</v>
      </c>
      <c r="I93" s="9">
        <f t="shared" si="8"/>
        <v>0.00337517652955653</v>
      </c>
      <c r="J93" s="11"/>
      <c r="K93" s="12"/>
      <c r="L93" s="3">
        <f t="shared" si="11"/>
        <v>-0.0290334570225625</v>
      </c>
      <c r="M93">
        <f t="shared" si="12"/>
        <v>-2.71510000000001</v>
      </c>
      <c r="N93" s="4">
        <f t="shared" si="13"/>
        <v>0.0434</v>
      </c>
    </row>
    <row r="94" spans="1:14">
      <c r="A94" s="1"/>
      <c r="B94">
        <v>33.7512</v>
      </c>
      <c r="C94">
        <v>220.0772</v>
      </c>
      <c r="D94">
        <v>0.1312</v>
      </c>
      <c r="E94">
        <v>32.803</v>
      </c>
      <c r="F94">
        <v>217.6129</v>
      </c>
      <c r="G94">
        <v>0.1678</v>
      </c>
      <c r="H94">
        <f t="shared" si="7"/>
        <v>33.6768005</v>
      </c>
      <c r="I94" s="9">
        <f t="shared" si="8"/>
        <v>0.00220922115211029</v>
      </c>
      <c r="J94" s="11"/>
      <c r="K94" s="12"/>
      <c r="L94" s="3">
        <f t="shared" si="11"/>
        <v>-0.028093815923582</v>
      </c>
      <c r="M94">
        <f t="shared" si="12"/>
        <v>-2.46430000000001</v>
      </c>
      <c r="N94" s="4">
        <f t="shared" si="13"/>
        <v>0.0366</v>
      </c>
    </row>
    <row r="95" spans="1:14">
      <c r="A95" s="1"/>
      <c r="B95">
        <v>36.0391</v>
      </c>
      <c r="C95">
        <v>220.0782</v>
      </c>
      <c r="D95">
        <v>0.1312</v>
      </c>
      <c r="E95">
        <v>35.0861</v>
      </c>
      <c r="F95">
        <v>217.6129</v>
      </c>
      <c r="G95">
        <v>0.1772</v>
      </c>
      <c r="H95">
        <f t="shared" si="7"/>
        <v>36.03638435</v>
      </c>
      <c r="I95" s="9">
        <f t="shared" si="8"/>
        <v>7.53585591056072e-5</v>
      </c>
      <c r="J95" s="11"/>
      <c r="K95" s="12"/>
      <c r="L95" s="3">
        <f t="shared" si="11"/>
        <v>-0.0264435016412728</v>
      </c>
      <c r="M95">
        <f t="shared" si="12"/>
        <v>-2.46530000000001</v>
      </c>
      <c r="N95" s="4">
        <f t="shared" si="13"/>
        <v>0.046</v>
      </c>
    </row>
    <row r="96" spans="1:14">
      <c r="A96" s="1"/>
      <c r="B96">
        <v>37.8641</v>
      </c>
      <c r="C96">
        <v>220.0802</v>
      </c>
      <c r="D96">
        <v>0.1412</v>
      </c>
      <c r="E96">
        <v>36.6914</v>
      </c>
      <c r="F96">
        <v>217.2605</v>
      </c>
      <c r="G96">
        <v>0.1848</v>
      </c>
      <c r="H96">
        <f t="shared" si="7"/>
        <v>37.6954619</v>
      </c>
      <c r="I96" s="9">
        <f t="shared" si="8"/>
        <v>0.00447369766810035</v>
      </c>
      <c r="J96" s="11"/>
      <c r="K96" s="12"/>
      <c r="L96" s="3">
        <f t="shared" si="11"/>
        <v>-0.0309712894271883</v>
      </c>
      <c r="M96">
        <f t="shared" si="12"/>
        <v>-2.81969999999998</v>
      </c>
      <c r="N96" s="4">
        <f t="shared" si="13"/>
        <v>0.0436</v>
      </c>
    </row>
    <row r="97" spans="1:14">
      <c r="A97" s="1"/>
      <c r="B97">
        <v>61.5212</v>
      </c>
      <c r="C97">
        <v>220.0678</v>
      </c>
      <c r="D97">
        <v>0.2412</v>
      </c>
      <c r="E97">
        <v>59.7409</v>
      </c>
      <c r="F97">
        <v>217.1098</v>
      </c>
      <c r="G97">
        <v>0.2842</v>
      </c>
      <c r="H97">
        <f t="shared" si="7"/>
        <v>61.51712015</v>
      </c>
      <c r="I97" s="9">
        <f t="shared" si="8"/>
        <v>6.6320562309181e-5</v>
      </c>
      <c r="J97" s="11"/>
      <c r="K97" s="12"/>
      <c r="L97" s="3">
        <f t="shared" si="11"/>
        <v>-0.0289379921067859</v>
      </c>
      <c r="M97">
        <f t="shared" si="12"/>
        <v>-2.958</v>
      </c>
      <c r="N97" s="4">
        <f t="shared" si="13"/>
        <v>0.043</v>
      </c>
    </row>
    <row r="98" spans="1:14">
      <c r="A98" s="1"/>
      <c r="B98">
        <v>71.2112</v>
      </c>
      <c r="C98">
        <v>220.0745</v>
      </c>
      <c r="D98">
        <v>0.2912</v>
      </c>
      <c r="E98">
        <v>69.2369</v>
      </c>
      <c r="F98">
        <v>217.1603</v>
      </c>
      <c r="G98">
        <v>0.3271</v>
      </c>
      <c r="H98">
        <f t="shared" si="7"/>
        <v>71.33123615</v>
      </c>
      <c r="I98" s="9">
        <f t="shared" si="8"/>
        <v>-0.00168279924025969</v>
      </c>
      <c r="J98" s="11"/>
      <c r="K98" s="12"/>
      <c r="L98" s="3">
        <f t="shared" si="11"/>
        <v>-0.0277245714157323</v>
      </c>
      <c r="M98">
        <f t="shared" si="12"/>
        <v>-2.91419999999999</v>
      </c>
      <c r="N98" s="4">
        <f t="shared" si="13"/>
        <v>0.0359</v>
      </c>
    </row>
    <row r="99" spans="1:14">
      <c r="A99" s="1"/>
      <c r="B99">
        <v>80.9112</v>
      </c>
      <c r="C99">
        <v>220.0745</v>
      </c>
      <c r="D99">
        <v>0.3312</v>
      </c>
      <c r="E99">
        <v>78.6896</v>
      </c>
      <c r="F99">
        <v>217.3611</v>
      </c>
      <c r="G99">
        <v>0.3702</v>
      </c>
      <c r="H99">
        <f t="shared" si="7"/>
        <v>81.1006016</v>
      </c>
      <c r="I99" s="9">
        <f t="shared" si="8"/>
        <v>-0.00233539081416642</v>
      </c>
      <c r="J99" s="11"/>
      <c r="K99" s="12"/>
      <c r="L99" s="3">
        <f t="shared" si="11"/>
        <v>-0.027457261788232</v>
      </c>
      <c r="M99">
        <f t="shared" si="12"/>
        <v>-2.71340000000001</v>
      </c>
      <c r="N99" s="4">
        <f t="shared" si="13"/>
        <v>0.039</v>
      </c>
    </row>
    <row r="100" spans="1:14">
      <c r="A100" s="1"/>
      <c r="B100">
        <v>102.3011</v>
      </c>
      <c r="C100">
        <v>220.0812</v>
      </c>
      <c r="D100">
        <v>0.4312</v>
      </c>
      <c r="E100">
        <v>99.3993</v>
      </c>
      <c r="F100">
        <v>216.8591</v>
      </c>
      <c r="G100">
        <v>0.4648</v>
      </c>
      <c r="H100">
        <f t="shared" si="7"/>
        <v>102.50407655</v>
      </c>
      <c r="I100" s="9">
        <f t="shared" si="8"/>
        <v>-0.00198018027020607</v>
      </c>
      <c r="J100" s="11"/>
      <c r="K100" s="12"/>
      <c r="L100" s="3">
        <f t="shared" si="11"/>
        <v>-0.02836528639477</v>
      </c>
      <c r="M100">
        <f t="shared" si="12"/>
        <v>-3.22209999999998</v>
      </c>
      <c r="N100" s="4">
        <f t="shared" si="13"/>
        <v>0.0336</v>
      </c>
    </row>
    <row r="101" spans="1:14">
      <c r="A101" s="1"/>
      <c r="B101">
        <v>131.4211</v>
      </c>
      <c r="C101">
        <v>220.0678</v>
      </c>
      <c r="D101">
        <v>0.5612</v>
      </c>
      <c r="E101">
        <v>127.7976</v>
      </c>
      <c r="F101">
        <v>216.9595</v>
      </c>
      <c r="G101">
        <v>0.5951</v>
      </c>
      <c r="H101">
        <f t="shared" si="7"/>
        <v>131.8537196</v>
      </c>
      <c r="I101" s="9">
        <f t="shared" si="8"/>
        <v>-0.00328105723003062</v>
      </c>
      <c r="J101" s="11"/>
      <c r="K101" s="12"/>
      <c r="L101" s="3">
        <f t="shared" si="11"/>
        <v>-0.0275716760854992</v>
      </c>
      <c r="M101">
        <f t="shared" si="12"/>
        <v>-3.10830000000001</v>
      </c>
      <c r="N101" s="4">
        <f t="shared" si="13"/>
        <v>0.0338999999999999</v>
      </c>
    </row>
    <row r="102" spans="1:14">
      <c r="A102" s="1"/>
      <c r="B102">
        <v>140.2111</v>
      </c>
      <c r="C102">
        <v>220.0778</v>
      </c>
      <c r="D102">
        <v>0.6011</v>
      </c>
      <c r="E102">
        <v>136.4183</v>
      </c>
      <c r="F102">
        <v>217.0097</v>
      </c>
      <c r="G102">
        <v>0.6341</v>
      </c>
      <c r="H102">
        <f t="shared" si="7"/>
        <v>140.76321305</v>
      </c>
      <c r="I102" s="9">
        <f t="shared" si="8"/>
        <v>-0.00392228223579898</v>
      </c>
      <c r="J102" s="11"/>
      <c r="K102" s="12"/>
      <c r="L102" s="3">
        <f t="shared" si="11"/>
        <v>-0.0270506400705793</v>
      </c>
      <c r="M102">
        <f t="shared" si="12"/>
        <v>-3.06809999999999</v>
      </c>
      <c r="N102" s="4">
        <f t="shared" si="13"/>
        <v>0.033</v>
      </c>
    </row>
    <row r="103" spans="1:14">
      <c r="A103" s="1"/>
      <c r="B103">
        <v>493.5512</v>
      </c>
      <c r="C103">
        <v>220.0845</v>
      </c>
      <c r="D103">
        <v>2.2012</v>
      </c>
      <c r="E103">
        <v>479.7709</v>
      </c>
      <c r="F103">
        <v>216.8591</v>
      </c>
      <c r="G103">
        <v>2.225</v>
      </c>
      <c r="H103">
        <f t="shared" si="7"/>
        <v>495.61812515</v>
      </c>
      <c r="I103" s="9">
        <f t="shared" si="8"/>
        <v>-0.00417039862974033</v>
      </c>
      <c r="J103" s="11"/>
      <c r="K103" s="12"/>
      <c r="L103" s="3">
        <f t="shared" si="11"/>
        <v>-0.0279207101512467</v>
      </c>
      <c r="M103">
        <f t="shared" si="12"/>
        <v>-3.22539999999998</v>
      </c>
      <c r="N103" s="4">
        <f t="shared" si="13"/>
        <v>0.0238</v>
      </c>
    </row>
    <row r="104" spans="1:14">
      <c r="A104" s="1"/>
      <c r="B104">
        <v>973.2778</v>
      </c>
      <c r="C104">
        <v>220.0812</v>
      </c>
      <c r="D104">
        <v>4.3812</v>
      </c>
      <c r="E104">
        <v>944.5362</v>
      </c>
      <c r="F104">
        <v>216.1358</v>
      </c>
      <c r="G104">
        <v>4.3906</v>
      </c>
      <c r="H104">
        <f t="shared" si="7"/>
        <v>975.9530627</v>
      </c>
      <c r="I104" s="9">
        <f t="shared" si="8"/>
        <v>-0.00274117967579199</v>
      </c>
      <c r="J104" s="11"/>
      <c r="K104" s="12"/>
      <c r="L104" s="3">
        <f t="shared" si="11"/>
        <v>-0.0295307259653924</v>
      </c>
      <c r="M104">
        <f t="shared" si="12"/>
        <v>-3.94540000000001</v>
      </c>
      <c r="N104" s="4">
        <f t="shared" si="13"/>
        <v>0.0094000000000003</v>
      </c>
    </row>
    <row r="105" spans="1:14">
      <c r="A105" s="1"/>
      <c r="B105">
        <v>1459.6412</v>
      </c>
      <c r="C105">
        <v>220.0778</v>
      </c>
      <c r="D105">
        <v>6.5945</v>
      </c>
      <c r="E105">
        <v>1413.3396</v>
      </c>
      <c r="F105">
        <v>216.0111</v>
      </c>
      <c r="G105">
        <v>6.586</v>
      </c>
      <c r="H105">
        <f t="shared" si="7"/>
        <v>1460.4613766</v>
      </c>
      <c r="I105" s="9">
        <f t="shared" si="8"/>
        <v>-0.000561587326540168</v>
      </c>
      <c r="J105" s="11"/>
      <c r="K105" s="12"/>
      <c r="L105" s="3">
        <f t="shared" si="11"/>
        <v>-0.0317212202560465</v>
      </c>
      <c r="M105">
        <f t="shared" si="12"/>
        <v>-4.0667</v>
      </c>
      <c r="N105" s="4">
        <f t="shared" si="13"/>
        <v>-0.00849999999999973</v>
      </c>
    </row>
    <row r="106" spans="2:14">
      <c r="B106">
        <v>1937.8078</v>
      </c>
      <c r="C106">
        <v>220.0778</v>
      </c>
      <c r="D106">
        <v>8.7712</v>
      </c>
      <c r="E106">
        <v>1872.8391</v>
      </c>
      <c r="F106">
        <v>215.5648</v>
      </c>
      <c r="G106">
        <v>8.7548</v>
      </c>
      <c r="H106">
        <f t="shared" si="7"/>
        <v>1935.35410985</v>
      </c>
      <c r="I106" s="9">
        <f t="shared" si="8"/>
        <v>0.00126782490992836</v>
      </c>
      <c r="J106" s="11"/>
      <c r="K106" s="12"/>
      <c r="L106" s="3">
        <f t="shared" si="11"/>
        <v>-0.033526906022362</v>
      </c>
      <c r="M106">
        <f t="shared" si="12"/>
        <v>-4.51300000000001</v>
      </c>
      <c r="N106" s="4">
        <f t="shared" si="13"/>
        <v>-0.0164000000000009</v>
      </c>
    </row>
    <row r="107" spans="12:14">
      <c r="L107" s="3"/>
      <c r="N107" s="4"/>
    </row>
    <row r="108" spans="12:14">
      <c r="L108" s="3"/>
      <c r="N108" s="4"/>
    </row>
    <row r="109" spans="12:14">
      <c r="L109" s="3"/>
      <c r="N109" s="4"/>
    </row>
    <row r="110" spans="12:14">
      <c r="L110" s="3"/>
      <c r="N110" s="4"/>
    </row>
    <row r="111" spans="12:14">
      <c r="L111" s="3"/>
      <c r="N111" s="4"/>
    </row>
    <row r="112" spans="12:14">
      <c r="L112" s="3"/>
      <c r="N112" s="4"/>
    </row>
    <row r="113" spans="12:14">
      <c r="L113" s="3"/>
      <c r="N113" s="4"/>
    </row>
    <row r="114" spans="12:14">
      <c r="L114" s="3"/>
      <c r="N114" s="4"/>
    </row>
    <row r="115" spans="12:14">
      <c r="L115" s="3"/>
      <c r="N115" s="4"/>
    </row>
    <row r="116" spans="12:14">
      <c r="L116" s="3"/>
      <c r="N116" s="4"/>
    </row>
    <row r="117" spans="12:14">
      <c r="L117" s="3"/>
      <c r="N117" s="4"/>
    </row>
    <row r="118" spans="12:14">
      <c r="L118" s="3"/>
      <c r="N118" s="4"/>
    </row>
    <row r="119" spans="12:14">
      <c r="L119" s="3"/>
      <c r="N119" s="4"/>
    </row>
    <row r="120" spans="12:14">
      <c r="L120" s="3"/>
      <c r="N120" s="4"/>
    </row>
    <row r="121" spans="12:14">
      <c r="L121" s="3"/>
      <c r="N121" s="4"/>
    </row>
    <row r="122" spans="12:14">
      <c r="L122" s="3"/>
      <c r="N122" s="4"/>
    </row>
    <row r="123" spans="12:14">
      <c r="L123" s="3"/>
      <c r="N123" s="4"/>
    </row>
    <row r="124" spans="12:14">
      <c r="L124" s="3"/>
      <c r="N124" s="4"/>
    </row>
    <row r="125" spans="12:14">
      <c r="L125" s="3"/>
      <c r="N125" s="4"/>
    </row>
    <row r="126" spans="12:14">
      <c r="L126" s="3"/>
      <c r="N126" s="4"/>
    </row>
    <row r="127" spans="12:14">
      <c r="L127" s="3"/>
      <c r="N127" s="4"/>
    </row>
    <row r="128" spans="12:14">
      <c r="L128" s="3"/>
      <c r="N128" s="4"/>
    </row>
    <row r="129" spans="12:14">
      <c r="L129" s="3"/>
      <c r="N129" s="4"/>
    </row>
    <row r="130" spans="12:14">
      <c r="L130" s="3"/>
      <c r="N130" s="4"/>
    </row>
    <row r="131" spans="12:14">
      <c r="L131" s="3"/>
      <c r="N131" s="4"/>
    </row>
    <row r="132" spans="12:14">
      <c r="L132" s="3"/>
      <c r="N132" s="4"/>
    </row>
    <row r="133" spans="12:14">
      <c r="L133" s="3"/>
      <c r="N133" s="4"/>
    </row>
    <row r="134" spans="12:14">
      <c r="L134" s="3"/>
      <c r="N134" s="4"/>
    </row>
    <row r="135" spans="12:14">
      <c r="L135" s="3"/>
      <c r="N135" s="4"/>
    </row>
    <row r="136" spans="12:14">
      <c r="L136" s="3"/>
      <c r="N136" s="4"/>
    </row>
    <row r="137" spans="12:14">
      <c r="L137" s="3"/>
      <c r="N137" s="4"/>
    </row>
    <row r="138" spans="12:14">
      <c r="L138" s="3"/>
      <c r="N138" s="4"/>
    </row>
    <row r="139" spans="12:14">
      <c r="L139" s="3"/>
      <c r="N139" s="4"/>
    </row>
    <row r="140" spans="12:14">
      <c r="L140" s="3"/>
      <c r="N140" s="4"/>
    </row>
    <row r="142" spans="1:14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L142" t="s">
        <v>10</v>
      </c>
      <c r="M142" s="2" t="s">
        <v>11</v>
      </c>
      <c r="N142" s="2" t="s">
        <v>12</v>
      </c>
    </row>
    <row r="143" spans="1:14">
      <c r="A143" s="1">
        <v>3</v>
      </c>
      <c r="B143">
        <v>1.3132</v>
      </c>
      <c r="C143">
        <v>220.0782</v>
      </c>
      <c r="D143">
        <v>0.0312</v>
      </c>
      <c r="E143">
        <v>1.6003</v>
      </c>
      <c r="F143">
        <v>217.16</v>
      </c>
      <c r="G143">
        <v>0.0737</v>
      </c>
      <c r="H143">
        <f>E143*1.0336-0.2647</f>
        <v>1.38937008</v>
      </c>
      <c r="I143" s="3">
        <f>(B143-H143)/H143</f>
        <v>-0.0548234635943796</v>
      </c>
      <c r="J143" s="5">
        <f>1.0268*E143+0.0754</f>
        <v>1.71858804</v>
      </c>
      <c r="K143" s="3">
        <f>(B143-J143)/J143</f>
        <v>-0.2358843600471</v>
      </c>
      <c r="L143" s="3">
        <f>(E143-B143)/B143</f>
        <v>0.218626256472738</v>
      </c>
      <c r="M143" s="4">
        <f>F143-C143</f>
        <v>-2.91820000000001</v>
      </c>
      <c r="N143" s="4">
        <f>G143-D143</f>
        <v>0.0425</v>
      </c>
    </row>
    <row r="144" spans="1:14">
      <c r="A144" s="1"/>
      <c r="B144">
        <v>3.5912</v>
      </c>
      <c r="C144">
        <v>220.0742</v>
      </c>
      <c r="D144">
        <v>0.0312</v>
      </c>
      <c r="E144">
        <v>2.828</v>
      </c>
      <c r="F144">
        <v>216.3594</v>
      </c>
      <c r="G144">
        <v>0.0741</v>
      </c>
      <c r="H144">
        <f t="shared" ref="H144:H177" si="14">E144*1.0336-0.2647</f>
        <v>2.6583208</v>
      </c>
      <c r="I144" s="3">
        <f t="shared" ref="I144:I177" si="15">(B144-H144)/H144</f>
        <v>0.350927999359596</v>
      </c>
      <c r="J144" s="5">
        <f t="shared" ref="J144:J158" si="16">1.0268*E144+0.0754</f>
        <v>2.9791904</v>
      </c>
      <c r="K144" s="3">
        <f t="shared" ref="K144:K158" si="17">(B144-J144)/J144</f>
        <v>0.205428159274412</v>
      </c>
      <c r="L144" s="3">
        <f t="shared" ref="L144:L177" si="18">(E144-B144)/B144</f>
        <v>-0.21251949209178</v>
      </c>
      <c r="M144" s="4">
        <f t="shared" ref="M144:M177" si="19">F144-C144</f>
        <v>-3.7148</v>
      </c>
      <c r="N144" s="4">
        <f t="shared" ref="N144:N177" si="20">G144-D144</f>
        <v>0.0429</v>
      </c>
    </row>
    <row r="145" spans="1:14">
      <c r="A145" s="1"/>
      <c r="B145">
        <v>3.8572</v>
      </c>
      <c r="C145">
        <v>220.0682</v>
      </c>
      <c r="D145">
        <v>0.0312</v>
      </c>
      <c r="E145">
        <v>4.1054</v>
      </c>
      <c r="F145">
        <v>217.3611</v>
      </c>
      <c r="G145">
        <v>0.0759</v>
      </c>
      <c r="H145">
        <f t="shared" si="14"/>
        <v>3.97864144</v>
      </c>
      <c r="I145" s="3">
        <f t="shared" si="15"/>
        <v>-0.0305233436667771</v>
      </c>
      <c r="J145" s="5">
        <f t="shared" si="16"/>
        <v>4.29082472</v>
      </c>
      <c r="K145" s="3">
        <f t="shared" si="17"/>
        <v>-0.101058595560622</v>
      </c>
      <c r="L145" s="3">
        <f t="shared" si="18"/>
        <v>0.0643471948563726</v>
      </c>
      <c r="M145" s="4">
        <f t="shared" si="19"/>
        <v>-2.7071</v>
      </c>
      <c r="N145" s="4">
        <f t="shared" si="20"/>
        <v>0.0447</v>
      </c>
    </row>
    <row r="146" spans="1:14">
      <c r="A146" s="1"/>
      <c r="B146">
        <v>6.8592</v>
      </c>
      <c r="C146">
        <v>220.0772</v>
      </c>
      <c r="D146">
        <v>0.0412</v>
      </c>
      <c r="E146">
        <v>6.4364</v>
      </c>
      <c r="F146">
        <v>217.8149</v>
      </c>
      <c r="G146">
        <v>0.0752</v>
      </c>
      <c r="H146">
        <f t="shared" si="14"/>
        <v>6.38796304</v>
      </c>
      <c r="I146" s="3">
        <f t="shared" si="15"/>
        <v>0.0737695188668469</v>
      </c>
      <c r="J146" s="5">
        <f t="shared" si="16"/>
        <v>6.68429552</v>
      </c>
      <c r="K146" s="3">
        <f t="shared" si="17"/>
        <v>0.0261664792462677</v>
      </c>
      <c r="L146" s="3">
        <f t="shared" si="18"/>
        <v>-0.0616398413809191</v>
      </c>
      <c r="M146" s="4">
        <f t="shared" si="19"/>
        <v>-2.26230000000001</v>
      </c>
      <c r="N146" s="4">
        <f t="shared" si="20"/>
        <v>0.034</v>
      </c>
    </row>
    <row r="147" spans="1:14">
      <c r="A147" s="1"/>
      <c r="B147">
        <v>8.6431</v>
      </c>
      <c r="C147">
        <v>220.0742</v>
      </c>
      <c r="D147">
        <v>0.0412</v>
      </c>
      <c r="E147">
        <v>8.5286</v>
      </c>
      <c r="F147">
        <v>217.3359</v>
      </c>
      <c r="G147">
        <v>0.0813</v>
      </c>
      <c r="H147">
        <f t="shared" si="14"/>
        <v>8.55046096</v>
      </c>
      <c r="I147" s="3">
        <f t="shared" si="15"/>
        <v>0.0108343913191784</v>
      </c>
      <c r="J147" s="5">
        <f t="shared" si="16"/>
        <v>8.83256648</v>
      </c>
      <c r="K147" s="3">
        <f t="shared" si="17"/>
        <v>-0.021450897701027</v>
      </c>
      <c r="L147" s="3">
        <f t="shared" si="18"/>
        <v>-0.0132475616387638</v>
      </c>
      <c r="M147" s="4">
        <f t="shared" si="19"/>
        <v>-2.73829999999998</v>
      </c>
      <c r="N147" s="4">
        <f t="shared" si="20"/>
        <v>0.0401</v>
      </c>
    </row>
    <row r="148" spans="1:14">
      <c r="A148" s="1"/>
      <c r="B148">
        <v>10.5552</v>
      </c>
      <c r="C148">
        <v>220.0792</v>
      </c>
      <c r="D148">
        <v>0.0412</v>
      </c>
      <c r="E148">
        <v>9.8259</v>
      </c>
      <c r="F148">
        <v>216.9098</v>
      </c>
      <c r="G148">
        <v>0.0849</v>
      </c>
      <c r="H148">
        <f t="shared" si="14"/>
        <v>9.89135024</v>
      </c>
      <c r="I148" s="3">
        <f t="shared" si="15"/>
        <v>0.0671141698446215</v>
      </c>
      <c r="J148" s="5">
        <f t="shared" si="16"/>
        <v>10.16463412</v>
      </c>
      <c r="K148" s="3">
        <f t="shared" si="17"/>
        <v>0.0384239978920165</v>
      </c>
      <c r="L148" s="3">
        <f t="shared" si="18"/>
        <v>-0.0690939063210549</v>
      </c>
      <c r="M148" s="4">
        <f t="shared" si="19"/>
        <v>-3.1694</v>
      </c>
      <c r="N148" s="4">
        <f t="shared" si="20"/>
        <v>0.0437</v>
      </c>
    </row>
    <row r="149" spans="1:14">
      <c r="A149" s="1"/>
      <c r="B149">
        <v>11.5191</v>
      </c>
      <c r="C149">
        <v>220.0782</v>
      </c>
      <c r="D149">
        <v>0.0512</v>
      </c>
      <c r="E149">
        <v>11.3125</v>
      </c>
      <c r="F149">
        <v>217.3611</v>
      </c>
      <c r="G149">
        <v>0.0917</v>
      </c>
      <c r="H149">
        <f t="shared" si="14"/>
        <v>11.4279</v>
      </c>
      <c r="I149" s="3">
        <f t="shared" si="15"/>
        <v>0.00798046885254499</v>
      </c>
      <c r="J149" s="5">
        <f t="shared" si="16"/>
        <v>11.691075</v>
      </c>
      <c r="K149" s="3">
        <f t="shared" si="17"/>
        <v>-0.0147099389919233</v>
      </c>
      <c r="L149" s="3">
        <f t="shared" si="18"/>
        <v>-0.0179354289831671</v>
      </c>
      <c r="M149" s="4">
        <f t="shared" si="19"/>
        <v>-2.71710000000002</v>
      </c>
      <c r="N149" s="4">
        <f t="shared" si="20"/>
        <v>0.0405</v>
      </c>
    </row>
    <row r="150" spans="1:14">
      <c r="A150" s="1"/>
      <c r="B150">
        <v>13.3242</v>
      </c>
      <c r="C150">
        <v>220.0752</v>
      </c>
      <c r="D150">
        <v>0.0512</v>
      </c>
      <c r="E150">
        <v>13.1795</v>
      </c>
      <c r="F150">
        <v>216.8602</v>
      </c>
      <c r="G150">
        <v>0.0923</v>
      </c>
      <c r="H150">
        <f t="shared" si="14"/>
        <v>13.3576312</v>
      </c>
      <c r="I150" s="3">
        <f t="shared" si="15"/>
        <v>-0.00250277908556141</v>
      </c>
      <c r="J150" s="5">
        <f t="shared" si="16"/>
        <v>13.6081106</v>
      </c>
      <c r="K150" s="3">
        <f t="shared" si="17"/>
        <v>-0.0208633371924535</v>
      </c>
      <c r="L150" s="3">
        <f t="shared" si="18"/>
        <v>-0.0108599390582548</v>
      </c>
      <c r="M150" s="4">
        <f t="shared" si="19"/>
        <v>-3.215</v>
      </c>
      <c r="N150" s="4">
        <f t="shared" si="20"/>
        <v>0.0411</v>
      </c>
    </row>
    <row r="151" spans="1:14">
      <c r="A151" s="1"/>
      <c r="B151">
        <v>14.2991</v>
      </c>
      <c r="C151">
        <v>220.0762</v>
      </c>
      <c r="D151">
        <v>0.0512</v>
      </c>
      <c r="E151">
        <v>13.9297</v>
      </c>
      <c r="F151">
        <v>217.3611</v>
      </c>
      <c r="G151">
        <v>0.0975</v>
      </c>
      <c r="H151">
        <f t="shared" si="14"/>
        <v>14.13303792</v>
      </c>
      <c r="I151" s="3">
        <f t="shared" si="15"/>
        <v>0.0117499210672179</v>
      </c>
      <c r="J151" s="5">
        <f t="shared" si="16"/>
        <v>14.37841596</v>
      </c>
      <c r="K151" s="3">
        <f t="shared" si="17"/>
        <v>-0.00551632114557358</v>
      </c>
      <c r="L151" s="3">
        <f t="shared" si="18"/>
        <v>-0.02583379373527</v>
      </c>
      <c r="M151" s="4">
        <f t="shared" si="19"/>
        <v>-2.71510000000001</v>
      </c>
      <c r="N151" s="4">
        <f t="shared" si="20"/>
        <v>0.0463</v>
      </c>
    </row>
    <row r="152" spans="1:14">
      <c r="A152" s="1"/>
      <c r="B152">
        <v>15.6312</v>
      </c>
      <c r="C152">
        <v>220.0782</v>
      </c>
      <c r="D152">
        <v>0.0612</v>
      </c>
      <c r="E152">
        <v>15.0179</v>
      </c>
      <c r="F152">
        <v>216.8841</v>
      </c>
      <c r="G152">
        <v>0.1001</v>
      </c>
      <c r="H152">
        <f t="shared" si="14"/>
        <v>15.25780144</v>
      </c>
      <c r="I152" s="3">
        <f t="shared" si="15"/>
        <v>0.0244726320150617</v>
      </c>
      <c r="J152" s="5">
        <f t="shared" si="16"/>
        <v>15.49577972</v>
      </c>
      <c r="K152" s="3">
        <f t="shared" si="17"/>
        <v>0.00873917172591311</v>
      </c>
      <c r="L152" s="3">
        <f t="shared" si="18"/>
        <v>-0.0392356313014996</v>
      </c>
      <c r="M152" s="4">
        <f t="shared" si="19"/>
        <v>-3.19410000000002</v>
      </c>
      <c r="N152" s="4">
        <f t="shared" si="20"/>
        <v>0.0389</v>
      </c>
    </row>
    <row r="153" spans="1:14">
      <c r="A153" s="1"/>
      <c r="B153">
        <v>16.6052</v>
      </c>
      <c r="C153">
        <v>220.0772</v>
      </c>
      <c r="D153">
        <v>0.0612</v>
      </c>
      <c r="E153">
        <v>16.1837</v>
      </c>
      <c r="F153">
        <v>216.8346</v>
      </c>
      <c r="G153">
        <v>0.1041</v>
      </c>
      <c r="H153">
        <f t="shared" si="14"/>
        <v>16.46277232</v>
      </c>
      <c r="I153" s="3">
        <f t="shared" si="15"/>
        <v>0.00865150032032984</v>
      </c>
      <c r="J153" s="5">
        <f t="shared" si="16"/>
        <v>16.69282316</v>
      </c>
      <c r="K153" s="3">
        <f t="shared" si="17"/>
        <v>-0.0052491516360136</v>
      </c>
      <c r="L153" s="3">
        <f t="shared" si="18"/>
        <v>-0.0253836147712764</v>
      </c>
      <c r="M153" s="4">
        <f t="shared" si="19"/>
        <v>-3.24260000000001</v>
      </c>
      <c r="N153" s="4">
        <f t="shared" si="20"/>
        <v>0.0429</v>
      </c>
    </row>
    <row r="154" spans="1:14">
      <c r="A154" s="1"/>
      <c r="B154">
        <v>18.3932</v>
      </c>
      <c r="C154">
        <v>220.0772</v>
      </c>
      <c r="D154">
        <v>0.0712</v>
      </c>
      <c r="E154">
        <v>17.9886</v>
      </c>
      <c r="F154">
        <v>216.8591</v>
      </c>
      <c r="G154">
        <v>0.1092</v>
      </c>
      <c r="H154">
        <f t="shared" si="14"/>
        <v>18.32831696</v>
      </c>
      <c r="I154" s="3">
        <f t="shared" si="15"/>
        <v>0.00354004353709071</v>
      </c>
      <c r="J154" s="5">
        <f t="shared" si="16"/>
        <v>18.54609448</v>
      </c>
      <c r="K154" s="3">
        <f t="shared" si="17"/>
        <v>-0.00824402572546352</v>
      </c>
      <c r="L154" s="3">
        <f t="shared" si="18"/>
        <v>-0.0219972598569036</v>
      </c>
      <c r="M154" s="4">
        <f t="shared" si="19"/>
        <v>-3.21809999999999</v>
      </c>
      <c r="N154" s="4">
        <f t="shared" si="20"/>
        <v>0.038</v>
      </c>
    </row>
    <row r="155" spans="1:14">
      <c r="A155" s="1"/>
      <c r="B155">
        <v>20.2972</v>
      </c>
      <c r="C155">
        <v>220.0782</v>
      </c>
      <c r="D155">
        <v>0.0712</v>
      </c>
      <c r="E155">
        <v>19.6957</v>
      </c>
      <c r="F155">
        <v>216.8591</v>
      </c>
      <c r="G155">
        <v>0.1141</v>
      </c>
      <c r="H155">
        <f t="shared" si="14"/>
        <v>20.09277552</v>
      </c>
      <c r="I155" s="3">
        <f t="shared" si="15"/>
        <v>0.0101740289586433</v>
      </c>
      <c r="J155" s="5">
        <f t="shared" si="16"/>
        <v>20.29894476</v>
      </c>
      <c r="K155" s="3">
        <f t="shared" si="17"/>
        <v>-8.59532365166167e-5</v>
      </c>
      <c r="L155" s="3">
        <f t="shared" si="18"/>
        <v>-0.0296346294070119</v>
      </c>
      <c r="M155" s="4">
        <f t="shared" si="19"/>
        <v>-3.2191</v>
      </c>
      <c r="N155" s="4">
        <f t="shared" si="20"/>
        <v>0.0429</v>
      </c>
    </row>
    <row r="156" spans="1:14">
      <c r="A156" s="1"/>
      <c r="B156">
        <v>21.2811</v>
      </c>
      <c r="C156">
        <v>220.0792</v>
      </c>
      <c r="D156">
        <v>0.0811</v>
      </c>
      <c r="E156">
        <v>20.6325</v>
      </c>
      <c r="F156">
        <v>216.8591</v>
      </c>
      <c r="G156">
        <v>0.1199</v>
      </c>
      <c r="H156">
        <f t="shared" si="14"/>
        <v>21.061052</v>
      </c>
      <c r="I156" s="3">
        <f t="shared" si="15"/>
        <v>0.0104481010730138</v>
      </c>
      <c r="J156" s="5">
        <f t="shared" si="16"/>
        <v>21.260851</v>
      </c>
      <c r="K156" s="3">
        <f t="shared" si="17"/>
        <v>0.000952407784617828</v>
      </c>
      <c r="L156" s="3">
        <f t="shared" si="18"/>
        <v>-0.0304777478607778</v>
      </c>
      <c r="M156" s="4">
        <f t="shared" si="19"/>
        <v>-3.22009999999997</v>
      </c>
      <c r="N156" s="4">
        <f t="shared" si="20"/>
        <v>0.0388</v>
      </c>
    </row>
    <row r="157" spans="1:14">
      <c r="A157" s="1"/>
      <c r="B157">
        <v>23.0592</v>
      </c>
      <c r="C157">
        <v>220.0772</v>
      </c>
      <c r="D157">
        <v>0.0811</v>
      </c>
      <c r="E157">
        <v>22.4008</v>
      </c>
      <c r="F157">
        <v>216.8591</v>
      </c>
      <c r="G157">
        <v>0.1258</v>
      </c>
      <c r="H157">
        <f t="shared" si="14"/>
        <v>22.88876688</v>
      </c>
      <c r="I157" s="3">
        <f t="shared" si="15"/>
        <v>0.00744614687604343</v>
      </c>
      <c r="J157" s="5">
        <f t="shared" si="16"/>
        <v>23.07654144</v>
      </c>
      <c r="K157" s="3">
        <f t="shared" si="17"/>
        <v>-0.000751474827589918</v>
      </c>
      <c r="L157" s="3">
        <f t="shared" si="18"/>
        <v>-0.0285525950596725</v>
      </c>
      <c r="M157" s="4">
        <f t="shared" si="19"/>
        <v>-3.21809999999999</v>
      </c>
      <c r="N157" s="4">
        <f t="shared" si="20"/>
        <v>0.0447</v>
      </c>
    </row>
    <row r="158" spans="1:14">
      <c r="A158" s="1"/>
      <c r="B158">
        <v>25.3612</v>
      </c>
      <c r="C158">
        <v>220.0822</v>
      </c>
      <c r="D158">
        <v>0.0911</v>
      </c>
      <c r="E158">
        <v>24.5317</v>
      </c>
      <c r="F158">
        <v>216.8591</v>
      </c>
      <c r="G158">
        <v>0.1341</v>
      </c>
      <c r="H158">
        <f t="shared" si="14"/>
        <v>25.09126512</v>
      </c>
      <c r="I158" s="3">
        <f t="shared" si="15"/>
        <v>0.0107581215498311</v>
      </c>
      <c r="J158" s="5">
        <f t="shared" si="16"/>
        <v>25.26454956</v>
      </c>
      <c r="K158" s="3">
        <f t="shared" si="17"/>
        <v>0.00382553584699656</v>
      </c>
      <c r="L158" s="3">
        <f t="shared" si="18"/>
        <v>-0.0327074428654795</v>
      </c>
      <c r="M158" s="4">
        <f t="shared" si="19"/>
        <v>-3.22309999999999</v>
      </c>
      <c r="N158" s="4">
        <f t="shared" si="20"/>
        <v>0.043</v>
      </c>
    </row>
    <row r="159" spans="1:14">
      <c r="A159" s="1"/>
      <c r="B159">
        <v>26.3212</v>
      </c>
      <c r="C159">
        <v>220.0792</v>
      </c>
      <c r="D159">
        <v>0.1011</v>
      </c>
      <c r="E159">
        <v>25.6851</v>
      </c>
      <c r="F159">
        <v>217.3359</v>
      </c>
      <c r="G159">
        <v>0.1373</v>
      </c>
      <c r="H159">
        <f t="shared" si="14"/>
        <v>26.28341936</v>
      </c>
      <c r="I159" s="3">
        <f t="shared" si="15"/>
        <v>0.00143743245437458</v>
      </c>
      <c r="L159" s="3">
        <f t="shared" si="18"/>
        <v>-0.0241668312994849</v>
      </c>
      <c r="M159" s="4">
        <f t="shared" si="19"/>
        <v>-2.74329999999998</v>
      </c>
      <c r="N159" s="4">
        <f t="shared" si="20"/>
        <v>0.0362</v>
      </c>
    </row>
    <row r="160" spans="1:14">
      <c r="A160" s="1"/>
      <c r="B160">
        <v>28.1232</v>
      </c>
      <c r="C160">
        <v>220.0772</v>
      </c>
      <c r="D160">
        <v>0.1011</v>
      </c>
      <c r="E160">
        <v>27.3298</v>
      </c>
      <c r="F160">
        <v>217.3611</v>
      </c>
      <c r="G160">
        <v>0.1448</v>
      </c>
      <c r="H160">
        <f t="shared" si="14"/>
        <v>27.98338128</v>
      </c>
      <c r="I160" s="3">
        <f t="shared" si="15"/>
        <v>0.00499649126032996</v>
      </c>
      <c r="L160" s="3">
        <f t="shared" si="18"/>
        <v>-0.0282115833191103</v>
      </c>
      <c r="M160" s="4">
        <f t="shared" si="19"/>
        <v>-2.71610000000001</v>
      </c>
      <c r="N160" s="4">
        <f t="shared" si="20"/>
        <v>0.0437</v>
      </c>
    </row>
    <row r="161" spans="1:14">
      <c r="A161" s="1"/>
      <c r="B161">
        <v>30.0182</v>
      </c>
      <c r="C161">
        <v>220.0802</v>
      </c>
      <c r="D161">
        <v>0.1112</v>
      </c>
      <c r="E161">
        <v>29.1</v>
      </c>
      <c r="F161">
        <v>217.3109</v>
      </c>
      <c r="G161">
        <v>0.1541</v>
      </c>
      <c r="H161">
        <f t="shared" si="14"/>
        <v>29.81306</v>
      </c>
      <c r="I161" s="3">
        <f t="shared" si="15"/>
        <v>0.00688087703845216</v>
      </c>
      <c r="L161" s="3">
        <f t="shared" si="18"/>
        <v>-0.0305881098800061</v>
      </c>
      <c r="M161" s="4">
        <f t="shared" si="19"/>
        <v>-2.76929999999999</v>
      </c>
      <c r="N161" s="4">
        <f t="shared" si="20"/>
        <v>0.0429</v>
      </c>
    </row>
    <row r="162" spans="1:14">
      <c r="A162" s="1"/>
      <c r="B162">
        <v>32.7772</v>
      </c>
      <c r="C162">
        <v>220.0772</v>
      </c>
      <c r="D162">
        <v>0.1212</v>
      </c>
      <c r="E162">
        <v>31.8204</v>
      </c>
      <c r="F162">
        <v>217.8654</v>
      </c>
      <c r="G162">
        <v>0.1635</v>
      </c>
      <c r="H162">
        <f t="shared" si="14"/>
        <v>32.62486544</v>
      </c>
      <c r="I162" s="3">
        <f t="shared" si="15"/>
        <v>0.00466927780223819</v>
      </c>
      <c r="L162" s="3">
        <f t="shared" si="18"/>
        <v>-0.0291910230282026</v>
      </c>
      <c r="M162" s="4">
        <f t="shared" si="19"/>
        <v>-2.21180000000001</v>
      </c>
      <c r="N162" s="4">
        <f t="shared" si="20"/>
        <v>0.0423</v>
      </c>
    </row>
    <row r="163" spans="1:14">
      <c r="A163" s="1"/>
      <c r="B163">
        <v>33.7522</v>
      </c>
      <c r="C163">
        <v>220.0742</v>
      </c>
      <c r="D163">
        <v>0.1312</v>
      </c>
      <c r="E163">
        <v>32.7067</v>
      </c>
      <c r="F163">
        <v>217.6637</v>
      </c>
      <c r="G163">
        <v>0.1693</v>
      </c>
      <c r="H163">
        <f t="shared" si="14"/>
        <v>33.54094512</v>
      </c>
      <c r="I163" s="3">
        <f t="shared" si="15"/>
        <v>0.00629841762789296</v>
      </c>
      <c r="L163" s="3">
        <f t="shared" si="18"/>
        <v>-0.0309757586172162</v>
      </c>
      <c r="M163" s="4">
        <f t="shared" si="19"/>
        <v>-2.41049999999998</v>
      </c>
      <c r="N163" s="4">
        <f t="shared" si="20"/>
        <v>0.0381</v>
      </c>
    </row>
    <row r="164" spans="1:14">
      <c r="A164" s="1"/>
      <c r="B164">
        <v>36.0632</v>
      </c>
      <c r="C164">
        <v>220.0712</v>
      </c>
      <c r="D164">
        <v>0.1312</v>
      </c>
      <c r="E164">
        <v>35.097</v>
      </c>
      <c r="F164">
        <v>216.8591</v>
      </c>
      <c r="G164">
        <v>0.178</v>
      </c>
      <c r="H164">
        <f t="shared" si="14"/>
        <v>36.0115592</v>
      </c>
      <c r="I164" s="3">
        <f t="shared" si="15"/>
        <v>0.00143400622320164</v>
      </c>
      <c r="L164" s="3">
        <f t="shared" si="18"/>
        <v>-0.0267918543002285</v>
      </c>
      <c r="M164" s="4">
        <f t="shared" si="19"/>
        <v>-3.21209999999999</v>
      </c>
      <c r="N164" s="4">
        <f t="shared" si="20"/>
        <v>0.0468</v>
      </c>
    </row>
    <row r="165" spans="1:14">
      <c r="A165" s="1"/>
      <c r="B165">
        <v>37.8762</v>
      </c>
      <c r="C165">
        <v>220.0692</v>
      </c>
      <c r="D165">
        <v>0.1412</v>
      </c>
      <c r="E165">
        <v>36.6955</v>
      </c>
      <c r="F165">
        <v>217.3611</v>
      </c>
      <c r="G165">
        <v>0.1851</v>
      </c>
      <c r="H165">
        <f t="shared" si="14"/>
        <v>37.6637688</v>
      </c>
      <c r="I165" s="3">
        <f t="shared" si="15"/>
        <v>0.00564020029774584</v>
      </c>
      <c r="L165" s="3">
        <f t="shared" si="18"/>
        <v>-0.0311726097126954</v>
      </c>
      <c r="M165" s="4">
        <f t="shared" si="19"/>
        <v>-2.7081</v>
      </c>
      <c r="N165" s="4">
        <f t="shared" si="20"/>
        <v>0.0439</v>
      </c>
    </row>
    <row r="166" spans="1:14">
      <c r="A166" s="1"/>
      <c r="B166">
        <v>38.8372</v>
      </c>
      <c r="C166">
        <v>220.0732</v>
      </c>
      <c r="D166">
        <v>0.1512</v>
      </c>
      <c r="E166">
        <v>37.7393</v>
      </c>
      <c r="F166">
        <v>217.3611</v>
      </c>
      <c r="G166">
        <v>0.1887</v>
      </c>
      <c r="H166">
        <f t="shared" si="14"/>
        <v>38.74264048</v>
      </c>
      <c r="I166" s="3">
        <f t="shared" si="15"/>
        <v>0.00244070922447352</v>
      </c>
      <c r="L166" s="3">
        <f t="shared" si="18"/>
        <v>-0.0282692882082128</v>
      </c>
      <c r="M166" s="4">
        <f t="shared" si="19"/>
        <v>-2.71210000000002</v>
      </c>
      <c r="N166" s="4">
        <f t="shared" si="20"/>
        <v>0.0375</v>
      </c>
    </row>
    <row r="167" spans="1:14">
      <c r="A167" s="1"/>
      <c r="B167">
        <v>51.8112</v>
      </c>
      <c r="C167">
        <v>220.0812</v>
      </c>
      <c r="D167">
        <v>0.2012</v>
      </c>
      <c r="E167">
        <v>50.4085</v>
      </c>
      <c r="F167">
        <v>217.6129</v>
      </c>
      <c r="G167">
        <v>0.2423</v>
      </c>
      <c r="H167">
        <f t="shared" si="14"/>
        <v>51.8375256</v>
      </c>
      <c r="I167" s="3">
        <f t="shared" si="15"/>
        <v>-0.000507848314426486</v>
      </c>
      <c r="L167" s="3">
        <f t="shared" si="18"/>
        <v>-0.0270732968933359</v>
      </c>
      <c r="M167" s="4">
        <f t="shared" si="19"/>
        <v>-2.4683</v>
      </c>
      <c r="N167" s="4">
        <f t="shared" si="20"/>
        <v>0.0411</v>
      </c>
    </row>
    <row r="168" spans="1:14">
      <c r="A168" s="1"/>
      <c r="B168">
        <v>61.5212</v>
      </c>
      <c r="C168">
        <v>220.0845</v>
      </c>
      <c r="D168">
        <v>0.2412</v>
      </c>
      <c r="E168">
        <v>59.8569</v>
      </c>
      <c r="F168">
        <v>217.3611</v>
      </c>
      <c r="G168">
        <v>0.2849</v>
      </c>
      <c r="H168">
        <f t="shared" si="14"/>
        <v>61.60339184</v>
      </c>
      <c r="I168" s="3">
        <f t="shared" si="15"/>
        <v>-0.00133420965218085</v>
      </c>
      <c r="L168" s="3">
        <f t="shared" si="18"/>
        <v>-0.027052463215932</v>
      </c>
      <c r="M168" s="4">
        <f t="shared" si="19"/>
        <v>-2.7234</v>
      </c>
      <c r="N168" s="4">
        <f t="shared" si="20"/>
        <v>0.0437</v>
      </c>
    </row>
    <row r="169" spans="1:14">
      <c r="A169" s="1"/>
      <c r="B169">
        <v>71.2278</v>
      </c>
      <c r="C169">
        <v>220.0678</v>
      </c>
      <c r="D169">
        <v>0.2912</v>
      </c>
      <c r="E169">
        <v>69.3066</v>
      </c>
      <c r="F169">
        <v>217.3611</v>
      </c>
      <c r="G169">
        <v>0.327</v>
      </c>
      <c r="H169">
        <f t="shared" si="14"/>
        <v>71.37060176</v>
      </c>
      <c r="I169" s="3">
        <f t="shared" si="15"/>
        <v>-0.00200084847932488</v>
      </c>
      <c r="L169" s="3">
        <f t="shared" si="18"/>
        <v>-0.0269726146251885</v>
      </c>
      <c r="M169" s="4">
        <f t="shared" si="19"/>
        <v>-2.70670000000001</v>
      </c>
      <c r="N169" s="4">
        <f t="shared" si="20"/>
        <v>0.0358</v>
      </c>
    </row>
    <row r="170" spans="1:14">
      <c r="A170" s="1"/>
      <c r="B170">
        <v>80.9312</v>
      </c>
      <c r="C170">
        <v>220.0812</v>
      </c>
      <c r="D170">
        <v>0.3312</v>
      </c>
      <c r="E170">
        <v>78.657</v>
      </c>
      <c r="F170">
        <v>216.8591</v>
      </c>
      <c r="G170">
        <v>0.3703</v>
      </c>
      <c r="H170">
        <f t="shared" si="14"/>
        <v>81.0351752</v>
      </c>
      <c r="I170" s="3">
        <f t="shared" si="15"/>
        <v>-0.00128308724875804</v>
      </c>
      <c r="L170" s="3">
        <f t="shared" si="18"/>
        <v>-0.0281004112134752</v>
      </c>
      <c r="M170" s="4">
        <f t="shared" si="19"/>
        <v>-3.22209999999998</v>
      </c>
      <c r="N170" s="4">
        <f t="shared" si="20"/>
        <v>0.0391</v>
      </c>
    </row>
    <row r="171" spans="1:14">
      <c r="A171" s="1"/>
      <c r="B171">
        <v>102.3212</v>
      </c>
      <c r="C171">
        <v>220.0812</v>
      </c>
      <c r="D171">
        <v>0.4312</v>
      </c>
      <c r="E171">
        <v>99.4464</v>
      </c>
      <c r="F171">
        <v>216.5845</v>
      </c>
      <c r="G171">
        <v>0.4652</v>
      </c>
      <c r="H171">
        <f t="shared" si="14"/>
        <v>102.52309904</v>
      </c>
      <c r="I171" s="3">
        <f t="shared" si="15"/>
        <v>-0.00196930293651413</v>
      </c>
      <c r="L171" s="3">
        <f t="shared" si="18"/>
        <v>-0.0280958393763952</v>
      </c>
      <c r="M171" s="4">
        <f t="shared" si="19"/>
        <v>-3.4967</v>
      </c>
      <c r="N171" s="4">
        <f t="shared" si="20"/>
        <v>0.034</v>
      </c>
    </row>
    <row r="172" spans="1:14">
      <c r="A172" s="1"/>
      <c r="B172">
        <v>131.4611</v>
      </c>
      <c r="C172">
        <v>220.0745</v>
      </c>
      <c r="D172">
        <v>0.5612</v>
      </c>
      <c r="E172">
        <v>127.8965</v>
      </c>
      <c r="F172">
        <v>217.3109</v>
      </c>
      <c r="G172">
        <v>0.596</v>
      </c>
      <c r="H172">
        <f t="shared" si="14"/>
        <v>131.9291224</v>
      </c>
      <c r="I172" s="3">
        <f t="shared" si="15"/>
        <v>-0.00354752909354625</v>
      </c>
      <c r="L172" s="3">
        <f t="shared" si="18"/>
        <v>-0.0271152454984781</v>
      </c>
      <c r="M172" s="4">
        <f t="shared" si="19"/>
        <v>-2.7636</v>
      </c>
      <c r="N172" s="4">
        <f t="shared" si="20"/>
        <v>0.0347999999999999</v>
      </c>
    </row>
    <row r="173" spans="1:14">
      <c r="A173" s="1"/>
      <c r="B173">
        <v>140.2311</v>
      </c>
      <c r="C173">
        <v>220.0678</v>
      </c>
      <c r="D173">
        <v>0.6011</v>
      </c>
      <c r="E173">
        <v>136.5186</v>
      </c>
      <c r="F173">
        <v>216.3594</v>
      </c>
      <c r="G173">
        <v>0.6346</v>
      </c>
      <c r="H173">
        <f t="shared" si="14"/>
        <v>140.84092496</v>
      </c>
      <c r="I173" s="3">
        <f t="shared" si="15"/>
        <v>-0.00432988465655982</v>
      </c>
      <c r="L173" s="3">
        <f t="shared" si="18"/>
        <v>-0.0264741558755512</v>
      </c>
      <c r="M173" s="4">
        <f t="shared" si="19"/>
        <v>-3.70840000000001</v>
      </c>
      <c r="N173" s="4">
        <f t="shared" si="20"/>
        <v>0.0335000000000001</v>
      </c>
    </row>
    <row r="174" spans="1:14">
      <c r="A174" s="1"/>
      <c r="B174">
        <v>493.3745</v>
      </c>
      <c r="C174">
        <v>220.0845</v>
      </c>
      <c r="D174">
        <v>2.2012</v>
      </c>
      <c r="E174">
        <v>479.6053</v>
      </c>
      <c r="F174">
        <v>216.6345</v>
      </c>
      <c r="G174">
        <v>2.2269</v>
      </c>
      <c r="H174">
        <f t="shared" si="14"/>
        <v>495.45533808</v>
      </c>
      <c r="I174" s="3">
        <f t="shared" si="15"/>
        <v>-0.00419984995633259</v>
      </c>
      <c r="L174" s="3">
        <f t="shared" si="18"/>
        <v>-0.0279082117134145</v>
      </c>
      <c r="M174" s="4">
        <f t="shared" si="19"/>
        <v>-3.44999999999999</v>
      </c>
      <c r="N174" s="4">
        <f t="shared" si="20"/>
        <v>0.0257000000000001</v>
      </c>
    </row>
    <row r="175" spans="1:14">
      <c r="A175" s="1"/>
      <c r="B175">
        <v>973.1178</v>
      </c>
      <c r="C175">
        <v>220.0778</v>
      </c>
      <c r="D175">
        <v>4.3812</v>
      </c>
      <c r="E175">
        <v>944.4495</v>
      </c>
      <c r="F175">
        <v>215.9365</v>
      </c>
      <c r="G175">
        <v>4.3906</v>
      </c>
      <c r="H175">
        <f t="shared" si="14"/>
        <v>975.9183032</v>
      </c>
      <c r="I175" s="3">
        <f t="shared" si="15"/>
        <v>-0.00286960823546125</v>
      </c>
      <c r="L175" s="3">
        <f t="shared" si="18"/>
        <v>-0.0294602565074856</v>
      </c>
      <c r="M175" s="4">
        <f t="shared" si="19"/>
        <v>-4.1413</v>
      </c>
      <c r="N175" s="4">
        <f t="shared" si="20"/>
        <v>0.0094000000000003</v>
      </c>
    </row>
    <row r="176" spans="1:14">
      <c r="A176" s="1"/>
      <c r="B176">
        <v>1459.7212</v>
      </c>
      <c r="C176">
        <v>220.0645</v>
      </c>
      <c r="D176">
        <v>6.5945</v>
      </c>
      <c r="E176">
        <v>1413.223</v>
      </c>
      <c r="F176">
        <v>215.862</v>
      </c>
      <c r="G176">
        <v>6.5871</v>
      </c>
      <c r="H176">
        <f t="shared" si="14"/>
        <v>1460.4425928</v>
      </c>
      <c r="I176" s="3">
        <f t="shared" si="15"/>
        <v>-0.000493954917198785</v>
      </c>
      <c r="L176" s="3">
        <f t="shared" si="18"/>
        <v>-0.0318541650282259</v>
      </c>
      <c r="M176" s="4">
        <f t="shared" si="19"/>
        <v>-4.20250000000001</v>
      </c>
      <c r="N176" s="4">
        <f t="shared" si="20"/>
        <v>-0.00739999999999963</v>
      </c>
    </row>
    <row r="177" spans="1:14">
      <c r="A177" s="1"/>
      <c r="B177">
        <v>1937.7712</v>
      </c>
      <c r="C177">
        <v>220.0778</v>
      </c>
      <c r="D177">
        <v>8.7712</v>
      </c>
      <c r="E177">
        <v>1872.498</v>
      </c>
      <c r="F177">
        <v>215.6142</v>
      </c>
      <c r="G177">
        <v>8.7548</v>
      </c>
      <c r="H177">
        <f t="shared" si="14"/>
        <v>1935.1492328</v>
      </c>
      <c r="I177" s="3">
        <f t="shared" si="15"/>
        <v>0.00135491731364096</v>
      </c>
      <c r="L177" s="3">
        <f t="shared" si="18"/>
        <v>-0.0336846785626703</v>
      </c>
      <c r="M177" s="4">
        <f t="shared" si="19"/>
        <v>-4.46359999999999</v>
      </c>
      <c r="N177" s="4">
        <f t="shared" si="20"/>
        <v>-0.0164000000000009</v>
      </c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t="s">
        <v>0</v>
      </c>
    </row>
    <row r="208" spans="1:1">
      <c r="A208" s="1">
        <v>3</v>
      </c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</sheetData>
  <mergeCells count="4">
    <mergeCell ref="A2:A35"/>
    <mergeCell ref="A74:A106"/>
    <mergeCell ref="A143:A177"/>
    <mergeCell ref="A208:A276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9"/>
  <sheetViews>
    <sheetView tabSelected="1" topLeftCell="A37" workbookViewId="0">
      <selection activeCell="K39" sqref="K39:K54"/>
    </sheetView>
  </sheetViews>
  <sheetFormatPr defaultColWidth="9" defaultRowHeight="13.5"/>
  <cols>
    <col min="2" max="2" width="10.375"/>
    <col min="3" max="3" width="9.375"/>
    <col min="5" max="7" width="10.875" customWidth="1"/>
    <col min="8" max="8" width="19.625" customWidth="1"/>
    <col min="9" max="11" width="12.875" customWidth="1"/>
    <col min="12" max="12" width="49.375" customWidth="1"/>
    <col min="13" max="13" width="31.125" customWidth="1"/>
    <col min="14" max="14" width="49.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10</v>
      </c>
      <c r="M1" s="2" t="s">
        <v>11</v>
      </c>
      <c r="N1" s="2" t="s">
        <v>12</v>
      </c>
    </row>
    <row r="2" spans="1:15">
      <c r="A2" s="1">
        <v>1</v>
      </c>
      <c r="B2">
        <v>1.6144</v>
      </c>
      <c r="C2">
        <v>195.6021</v>
      </c>
      <c r="D2">
        <v>0.0277</v>
      </c>
      <c r="E2">
        <v>1.7366</v>
      </c>
      <c r="F2">
        <v>221.8823</v>
      </c>
      <c r="G2">
        <v>0.0737</v>
      </c>
      <c r="H2">
        <f>E2*1.0104-0.427</f>
        <v>1.32766064</v>
      </c>
      <c r="I2" s="3">
        <f>(B2-H2)/H2</f>
        <v>0.215973383077772</v>
      </c>
      <c r="J2" s="5">
        <f>1.0052*E2-0.0816</f>
        <v>1.66403032</v>
      </c>
      <c r="K2" s="3">
        <f>(B2-J2)/J2</f>
        <v>-0.0298253700088831</v>
      </c>
      <c r="L2" s="6">
        <f t="shared" ref="L2:L10" si="0">(E2-B2)/B2</f>
        <v>0.0756937561942516</v>
      </c>
      <c r="M2" s="7">
        <f t="shared" ref="M2:M9" si="1">F2-C2</f>
        <v>26.2802</v>
      </c>
      <c r="N2" s="7">
        <f>G2-D2</f>
        <v>0.046</v>
      </c>
      <c r="O2">
        <v>0</v>
      </c>
    </row>
    <row r="3" spans="1:15">
      <c r="A3" s="1"/>
      <c r="B3">
        <v>3.5971</v>
      </c>
      <c r="C3">
        <v>220.0612</v>
      </c>
      <c r="D3">
        <v>0.0312</v>
      </c>
      <c r="E3">
        <v>3.1137</v>
      </c>
      <c r="F3">
        <v>222.4057</v>
      </c>
      <c r="G3">
        <v>0.0746</v>
      </c>
      <c r="H3">
        <f t="shared" ref="H3:H36" si="2">E3*1.0104-0.427</f>
        <v>2.71908248</v>
      </c>
      <c r="I3" s="3">
        <f t="shared" ref="I3:I36" si="3">(B3-H3)/H3</f>
        <v>0.322909483790282</v>
      </c>
      <c r="J3" s="5">
        <f t="shared" ref="J3:J17" si="4">1.0052*E3-0.0816</f>
        <v>3.04829124</v>
      </c>
      <c r="K3" s="3">
        <f t="shared" ref="K3:K17" si="5">(B3-J3)/J3</f>
        <v>0.180038164594798</v>
      </c>
      <c r="L3" s="6">
        <f t="shared" si="0"/>
        <v>-0.134386033193406</v>
      </c>
      <c r="M3" s="7">
        <f t="shared" si="1"/>
        <v>2.34449999999998</v>
      </c>
      <c r="N3" s="7">
        <f t="shared" ref="N3:N36" si="6">G3-D3</f>
        <v>0.0434</v>
      </c>
      <c r="O3">
        <v>0</v>
      </c>
    </row>
    <row r="4" spans="1:15">
      <c r="A4" s="1"/>
      <c r="B4">
        <v>4.0566</v>
      </c>
      <c r="C4">
        <v>195.6077</v>
      </c>
      <c r="D4">
        <v>0.0277</v>
      </c>
      <c r="E4">
        <v>4.4273</v>
      </c>
      <c r="F4">
        <v>222.2747</v>
      </c>
      <c r="G4">
        <v>0.0752</v>
      </c>
      <c r="H4">
        <f t="shared" si="2"/>
        <v>4.04634392</v>
      </c>
      <c r="I4" s="3">
        <f t="shared" si="3"/>
        <v>0.00253465355460948</v>
      </c>
      <c r="J4" s="5">
        <f t="shared" si="4"/>
        <v>4.36872196</v>
      </c>
      <c r="K4" s="3">
        <f t="shared" si="5"/>
        <v>-0.0714446840192137</v>
      </c>
      <c r="L4" s="6">
        <f t="shared" si="0"/>
        <v>0.091381945471577</v>
      </c>
      <c r="M4" s="7">
        <f t="shared" si="1"/>
        <v>26.667</v>
      </c>
      <c r="N4" s="7">
        <f t="shared" si="6"/>
        <v>0.0475</v>
      </c>
      <c r="O4">
        <v>0</v>
      </c>
    </row>
    <row r="5" spans="1:15">
      <c r="A5" s="1"/>
      <c r="B5">
        <v>6.8772</v>
      </c>
      <c r="C5">
        <v>220.0572</v>
      </c>
      <c r="D5">
        <v>0.0412</v>
      </c>
      <c r="E5">
        <v>7.0307</v>
      </c>
      <c r="F5">
        <v>222.0393</v>
      </c>
      <c r="G5">
        <v>0.0803</v>
      </c>
      <c r="H5">
        <f t="shared" si="2"/>
        <v>6.67681928</v>
      </c>
      <c r="I5" s="3">
        <f t="shared" si="3"/>
        <v>0.0300114038731328</v>
      </c>
      <c r="J5" s="5">
        <f t="shared" si="4"/>
        <v>6.98565964</v>
      </c>
      <c r="K5" s="3">
        <f t="shared" si="5"/>
        <v>-0.0155260412887796</v>
      </c>
      <c r="L5" s="6">
        <f t="shared" si="0"/>
        <v>0.0223201302855814</v>
      </c>
      <c r="M5" s="7">
        <f t="shared" si="1"/>
        <v>1.9821</v>
      </c>
      <c r="N5" s="7">
        <f t="shared" si="6"/>
        <v>0.0391</v>
      </c>
      <c r="O5">
        <v>0</v>
      </c>
    </row>
    <row r="6" spans="1:15">
      <c r="A6" s="1"/>
      <c r="B6">
        <v>8.6542</v>
      </c>
      <c r="C6">
        <v>220.0632</v>
      </c>
      <c r="D6">
        <v>0.0412</v>
      </c>
      <c r="E6">
        <v>8.7526</v>
      </c>
      <c r="F6">
        <v>222.1436</v>
      </c>
      <c r="G6">
        <v>0.0815</v>
      </c>
      <c r="H6">
        <f t="shared" si="2"/>
        <v>8.41662704</v>
      </c>
      <c r="I6" s="3">
        <f t="shared" si="3"/>
        <v>0.0282266231913253</v>
      </c>
      <c r="J6" s="5">
        <f t="shared" si="4"/>
        <v>8.71651352</v>
      </c>
      <c r="K6" s="3">
        <f t="shared" si="5"/>
        <v>-0.00714890418709521</v>
      </c>
      <c r="L6" s="6">
        <f t="shared" si="0"/>
        <v>0.0113702017517506</v>
      </c>
      <c r="M6" s="7">
        <f t="shared" si="1"/>
        <v>2.0804</v>
      </c>
      <c r="N6" s="7">
        <f t="shared" si="6"/>
        <v>0.0403</v>
      </c>
      <c r="O6">
        <v>0</v>
      </c>
    </row>
    <row r="7" spans="1:15">
      <c r="A7" s="1"/>
      <c r="B7">
        <v>10.5912</v>
      </c>
      <c r="C7">
        <v>220.0612</v>
      </c>
      <c r="D7">
        <v>0.0412</v>
      </c>
      <c r="E7">
        <v>10.6617</v>
      </c>
      <c r="F7">
        <v>221.8823</v>
      </c>
      <c r="G7">
        <v>0.0865</v>
      </c>
      <c r="H7">
        <f t="shared" si="2"/>
        <v>10.34558168</v>
      </c>
      <c r="I7" s="3">
        <f t="shared" si="3"/>
        <v>0.0237413736218262</v>
      </c>
      <c r="J7" s="5">
        <f t="shared" si="4"/>
        <v>10.63554084</v>
      </c>
      <c r="K7" s="3">
        <f t="shared" si="5"/>
        <v>-0.00416911943332825</v>
      </c>
      <c r="L7" s="6">
        <f t="shared" si="0"/>
        <v>0.00665646952186713</v>
      </c>
      <c r="M7" s="7">
        <f t="shared" si="1"/>
        <v>1.82109999999997</v>
      </c>
      <c r="N7" s="7">
        <f t="shared" si="6"/>
        <v>0.0453</v>
      </c>
      <c r="O7">
        <v>0</v>
      </c>
    </row>
    <row r="8" spans="1:15">
      <c r="A8" s="1"/>
      <c r="B8">
        <v>11.5611</v>
      </c>
      <c r="C8">
        <v>220.0632</v>
      </c>
      <c r="D8">
        <v>0.0512</v>
      </c>
      <c r="E8">
        <v>11.4809</v>
      </c>
      <c r="F8">
        <v>222.0914</v>
      </c>
      <c r="G8">
        <v>0.0917</v>
      </c>
      <c r="H8">
        <f t="shared" si="2"/>
        <v>11.17330136</v>
      </c>
      <c r="I8" s="3">
        <f t="shared" si="3"/>
        <v>0.0347076148315756</v>
      </c>
      <c r="J8" s="5">
        <f t="shared" si="4"/>
        <v>11.45900068</v>
      </c>
      <c r="K8" s="3">
        <f t="shared" si="5"/>
        <v>0.00890996718223416</v>
      </c>
      <c r="L8" s="6">
        <f t="shared" si="0"/>
        <v>-0.00693705616247586</v>
      </c>
      <c r="M8" s="7">
        <f t="shared" si="1"/>
        <v>2.0282</v>
      </c>
      <c r="N8" s="7">
        <f t="shared" si="6"/>
        <v>0.0405</v>
      </c>
      <c r="O8">
        <v>0</v>
      </c>
    </row>
    <row r="9" spans="1:15">
      <c r="A9" s="1"/>
      <c r="B9">
        <v>13.3242</v>
      </c>
      <c r="C9">
        <v>220.0572</v>
      </c>
      <c r="D9">
        <v>0.0512</v>
      </c>
      <c r="E9">
        <v>13.4915</v>
      </c>
      <c r="F9">
        <v>221.778</v>
      </c>
      <c r="G9">
        <v>0.0925</v>
      </c>
      <c r="H9">
        <f t="shared" si="2"/>
        <v>13.2048116</v>
      </c>
      <c r="I9" s="3">
        <f t="shared" si="3"/>
        <v>0.0090412800739997</v>
      </c>
      <c r="J9" s="5">
        <f t="shared" si="4"/>
        <v>13.4800558</v>
      </c>
      <c r="K9" s="3">
        <f t="shared" si="5"/>
        <v>-0.0115619551070407</v>
      </c>
      <c r="L9" s="6">
        <f t="shared" si="0"/>
        <v>0.0125561009291365</v>
      </c>
      <c r="M9" s="7">
        <f t="shared" si="1"/>
        <v>1.7208</v>
      </c>
      <c r="N9" s="7">
        <f t="shared" si="6"/>
        <v>0.0413</v>
      </c>
      <c r="O9">
        <v>0</v>
      </c>
    </row>
    <row r="10" spans="1:15">
      <c r="A10" s="1"/>
      <c r="B10">
        <v>14.3112</v>
      </c>
      <c r="C10">
        <v>220.0622</v>
      </c>
      <c r="D10">
        <v>0.0512</v>
      </c>
      <c r="E10">
        <v>14.2191</v>
      </c>
      <c r="F10">
        <v>222.4587</v>
      </c>
      <c r="G10">
        <v>0.0976</v>
      </c>
      <c r="H10">
        <f t="shared" si="2"/>
        <v>13.93997864</v>
      </c>
      <c r="I10" s="3">
        <f t="shared" si="3"/>
        <v>0.026629980546369</v>
      </c>
      <c r="J10" s="5">
        <f t="shared" si="4"/>
        <v>14.21143932</v>
      </c>
      <c r="K10" s="3">
        <f t="shared" si="5"/>
        <v>0.0070197449923038</v>
      </c>
      <c r="L10" s="6">
        <f t="shared" si="0"/>
        <v>-0.00643551903404329</v>
      </c>
      <c r="M10" s="7">
        <f t="shared" ref="M10:M26" si="7">F10-C10</f>
        <v>2.3965</v>
      </c>
      <c r="N10" s="7">
        <f t="shared" si="6"/>
        <v>0.0464</v>
      </c>
      <c r="O10">
        <v>0</v>
      </c>
    </row>
    <row r="11" spans="1:15">
      <c r="A11" s="1"/>
      <c r="B11">
        <v>15.6252</v>
      </c>
      <c r="C11">
        <v>220.0572</v>
      </c>
      <c r="D11">
        <v>0.0612</v>
      </c>
      <c r="E11">
        <v>15.8352</v>
      </c>
      <c r="F11">
        <v>221.726</v>
      </c>
      <c r="G11">
        <v>0.1012</v>
      </c>
      <c r="H11">
        <f t="shared" si="2"/>
        <v>15.57288608</v>
      </c>
      <c r="I11" s="3">
        <f t="shared" si="3"/>
        <v>0.00335929510633135</v>
      </c>
      <c r="J11" s="5">
        <f t="shared" si="4"/>
        <v>15.83594304</v>
      </c>
      <c r="K11" s="3">
        <f t="shared" si="5"/>
        <v>-0.0133078932822432</v>
      </c>
      <c r="L11" s="6">
        <f t="shared" ref="L11:L27" si="8">(E11-B11)/B11</f>
        <v>0.013439827970202</v>
      </c>
      <c r="M11" s="7">
        <f t="shared" si="7"/>
        <v>1.6688</v>
      </c>
      <c r="N11" s="7">
        <f t="shared" si="6"/>
        <v>0.04</v>
      </c>
      <c r="O11">
        <v>0</v>
      </c>
    </row>
    <row r="12" spans="1:15">
      <c r="A12" s="1"/>
      <c r="B12">
        <v>16.5932</v>
      </c>
      <c r="C12">
        <v>220.0582</v>
      </c>
      <c r="D12">
        <v>0.0612</v>
      </c>
      <c r="E12">
        <v>16.7075</v>
      </c>
      <c r="F12">
        <v>222.6682</v>
      </c>
      <c r="G12">
        <v>0.104</v>
      </c>
      <c r="H12">
        <f t="shared" si="2"/>
        <v>16.454258</v>
      </c>
      <c r="I12" s="3">
        <f t="shared" si="3"/>
        <v>0.00844413646607462</v>
      </c>
      <c r="J12" s="5">
        <f t="shared" si="4"/>
        <v>16.712779</v>
      </c>
      <c r="K12" s="3">
        <f t="shared" si="5"/>
        <v>-0.0071549441298782</v>
      </c>
      <c r="L12" s="6">
        <f t="shared" si="8"/>
        <v>0.00688836390810694</v>
      </c>
      <c r="M12" s="7">
        <f t="shared" si="7"/>
        <v>2.61000000000001</v>
      </c>
      <c r="N12" s="7">
        <f t="shared" si="6"/>
        <v>0.0428</v>
      </c>
      <c r="O12">
        <v>0</v>
      </c>
    </row>
    <row r="13" spans="1:15">
      <c r="A13" s="1"/>
      <c r="B13">
        <v>18.4112</v>
      </c>
      <c r="C13">
        <v>220.0581</v>
      </c>
      <c r="D13">
        <v>0.0712</v>
      </c>
      <c r="E13">
        <v>18.2666</v>
      </c>
      <c r="F13">
        <v>222.6682</v>
      </c>
      <c r="G13">
        <v>0.1097</v>
      </c>
      <c r="H13">
        <f t="shared" si="2"/>
        <v>18.02957264</v>
      </c>
      <c r="I13" s="3">
        <f t="shared" si="3"/>
        <v>0.0211667446378252</v>
      </c>
      <c r="J13" s="5">
        <f t="shared" si="4"/>
        <v>18.27998632</v>
      </c>
      <c r="K13" s="3">
        <f t="shared" si="5"/>
        <v>0.00717799661898226</v>
      </c>
      <c r="L13" s="6">
        <f t="shared" si="8"/>
        <v>-0.00785391500825587</v>
      </c>
      <c r="M13" s="7">
        <f t="shared" si="7"/>
        <v>2.61010000000002</v>
      </c>
      <c r="N13" s="7">
        <f t="shared" si="6"/>
        <v>0.0385</v>
      </c>
      <c r="O13">
        <v>0</v>
      </c>
    </row>
    <row r="14" spans="1:15">
      <c r="A14" s="1"/>
      <c r="B14">
        <v>20.3032</v>
      </c>
      <c r="C14">
        <v>220.0601</v>
      </c>
      <c r="D14">
        <v>0.0712</v>
      </c>
      <c r="E14">
        <v>20.275</v>
      </c>
      <c r="F14">
        <v>222.8788</v>
      </c>
      <c r="G14">
        <v>0.1164</v>
      </c>
      <c r="H14">
        <f t="shared" si="2"/>
        <v>20.05886</v>
      </c>
      <c r="I14" s="3">
        <f t="shared" si="3"/>
        <v>0.0121811508729809</v>
      </c>
      <c r="J14" s="5">
        <f t="shared" si="4"/>
        <v>20.29883</v>
      </c>
      <c r="K14" s="3">
        <f t="shared" si="5"/>
        <v>0.000215283343916942</v>
      </c>
      <c r="L14" s="6">
        <f t="shared" si="8"/>
        <v>-0.00138894361479973</v>
      </c>
      <c r="M14" s="7">
        <f t="shared" si="7"/>
        <v>2.81870000000001</v>
      </c>
      <c r="N14" s="7">
        <f t="shared" si="6"/>
        <v>0.0452</v>
      </c>
      <c r="O14">
        <v>0</v>
      </c>
    </row>
    <row r="15" spans="1:15">
      <c r="A15" s="1"/>
      <c r="B15">
        <v>21.2572</v>
      </c>
      <c r="C15">
        <v>220.0511</v>
      </c>
      <c r="D15">
        <v>0.0811</v>
      </c>
      <c r="E15">
        <v>21.1693</v>
      </c>
      <c r="F15">
        <v>222.8262</v>
      </c>
      <c r="G15">
        <v>0.1192</v>
      </c>
      <c r="H15">
        <f t="shared" si="2"/>
        <v>20.96246072</v>
      </c>
      <c r="I15" s="3">
        <f t="shared" si="3"/>
        <v>0.0140603378552211</v>
      </c>
      <c r="J15" s="5">
        <f t="shared" si="4"/>
        <v>21.19778036</v>
      </c>
      <c r="K15" s="3">
        <f t="shared" si="5"/>
        <v>0.00280310669281798</v>
      </c>
      <c r="L15" s="6">
        <f t="shared" si="8"/>
        <v>-0.00413506952938304</v>
      </c>
      <c r="M15" s="7">
        <f t="shared" si="7"/>
        <v>2.77510000000001</v>
      </c>
      <c r="N15" s="7">
        <f t="shared" si="6"/>
        <v>0.0381</v>
      </c>
      <c r="O15">
        <v>0</v>
      </c>
    </row>
    <row r="16" spans="1:15">
      <c r="A16" s="1"/>
      <c r="B16">
        <v>23.0952</v>
      </c>
      <c r="C16">
        <v>220.0502</v>
      </c>
      <c r="D16">
        <v>0.0811</v>
      </c>
      <c r="E16">
        <v>22.9219</v>
      </c>
      <c r="F16">
        <v>222.9314</v>
      </c>
      <c r="G16">
        <v>0.1264</v>
      </c>
      <c r="H16">
        <f t="shared" si="2"/>
        <v>22.73328776</v>
      </c>
      <c r="I16" s="3">
        <f t="shared" si="3"/>
        <v>0.0159199251696798</v>
      </c>
      <c r="J16" s="5">
        <f t="shared" si="4"/>
        <v>22.95949388</v>
      </c>
      <c r="K16" s="3">
        <f t="shared" si="5"/>
        <v>0.00591067558846372</v>
      </c>
      <c r="L16" s="6">
        <f t="shared" si="8"/>
        <v>-0.00750372371748232</v>
      </c>
      <c r="M16" s="7">
        <f t="shared" si="7"/>
        <v>2.88120000000001</v>
      </c>
      <c r="N16" s="7">
        <f t="shared" si="6"/>
        <v>0.0453</v>
      </c>
      <c r="O16">
        <v>0</v>
      </c>
    </row>
    <row r="17" spans="1:15">
      <c r="A17" s="1"/>
      <c r="B17">
        <v>25.3342</v>
      </c>
      <c r="C17">
        <v>220.0652</v>
      </c>
      <c r="D17">
        <v>0.0911</v>
      </c>
      <c r="E17">
        <v>25.3342</v>
      </c>
      <c r="F17">
        <v>222.5633</v>
      </c>
      <c r="G17">
        <v>0.1351</v>
      </c>
      <c r="H17">
        <f t="shared" si="2"/>
        <v>25.17067568</v>
      </c>
      <c r="I17" s="3">
        <f t="shared" si="3"/>
        <v>0.00649662019720563</v>
      </c>
      <c r="J17" s="5">
        <f t="shared" si="4"/>
        <v>25.38433784</v>
      </c>
      <c r="K17" s="3">
        <f t="shared" si="5"/>
        <v>-0.00197514862574022</v>
      </c>
      <c r="L17" s="6">
        <f t="shared" si="8"/>
        <v>0</v>
      </c>
      <c r="M17" s="7">
        <f t="shared" si="7"/>
        <v>2.49809999999999</v>
      </c>
      <c r="N17" s="7">
        <f t="shared" si="6"/>
        <v>0.044</v>
      </c>
      <c r="O17">
        <v>0</v>
      </c>
    </row>
    <row r="18" spans="1:15">
      <c r="A18" s="1"/>
      <c r="B18">
        <v>26.3212</v>
      </c>
      <c r="C18">
        <v>220.0622</v>
      </c>
      <c r="D18">
        <v>0.1011</v>
      </c>
      <c r="E18">
        <v>26.2382</v>
      </c>
      <c r="F18">
        <v>222.4056</v>
      </c>
      <c r="G18">
        <v>0.1389</v>
      </c>
      <c r="H18">
        <f t="shared" si="2"/>
        <v>26.08407728</v>
      </c>
      <c r="I18" s="3">
        <f t="shared" si="3"/>
        <v>0.00909070761655105</v>
      </c>
      <c r="J18" s="3"/>
      <c r="K18" s="3"/>
      <c r="L18" s="6">
        <f t="shared" si="8"/>
        <v>-0.00315335167089654</v>
      </c>
      <c r="M18" s="7">
        <f t="shared" si="7"/>
        <v>2.3434</v>
      </c>
      <c r="N18" s="7">
        <f t="shared" si="6"/>
        <v>0.0378</v>
      </c>
      <c r="O18">
        <v>0</v>
      </c>
    </row>
    <row r="19" spans="1:15">
      <c r="A19" s="1"/>
      <c r="B19">
        <v>28.1112</v>
      </c>
      <c r="C19">
        <v>220.0541</v>
      </c>
      <c r="D19">
        <v>0.1011</v>
      </c>
      <c r="E19">
        <v>28.0725</v>
      </c>
      <c r="F19">
        <v>222.4056</v>
      </c>
      <c r="G19">
        <v>0.1449</v>
      </c>
      <c r="H19">
        <f t="shared" si="2"/>
        <v>27.937454</v>
      </c>
      <c r="I19" s="3">
        <f t="shared" si="3"/>
        <v>0.00621910643682841</v>
      </c>
      <c r="J19" s="3"/>
      <c r="K19" s="3"/>
      <c r="L19" s="6">
        <f t="shared" si="8"/>
        <v>-0.00137667548877311</v>
      </c>
      <c r="M19" s="7">
        <f t="shared" si="7"/>
        <v>2.35149999999999</v>
      </c>
      <c r="N19" s="7">
        <f t="shared" si="6"/>
        <v>0.0438</v>
      </c>
      <c r="O19">
        <v>0</v>
      </c>
    </row>
    <row r="20" spans="1:15">
      <c r="A20" s="1"/>
      <c r="B20">
        <v>30.0032</v>
      </c>
      <c r="C20">
        <v>220.0552</v>
      </c>
      <c r="D20">
        <v>0.1112</v>
      </c>
      <c r="E20">
        <v>30.0171</v>
      </c>
      <c r="F20">
        <v>222.6682</v>
      </c>
      <c r="G20">
        <v>0.1529</v>
      </c>
      <c r="H20">
        <f t="shared" si="2"/>
        <v>29.90227784</v>
      </c>
      <c r="I20" s="3">
        <f t="shared" si="3"/>
        <v>0.00337506595785145</v>
      </c>
      <c r="J20" s="3"/>
      <c r="K20" s="3"/>
      <c r="L20" s="6">
        <f t="shared" si="8"/>
        <v>0.000463283916382239</v>
      </c>
      <c r="M20" s="7">
        <f t="shared" si="7"/>
        <v>2.613</v>
      </c>
      <c r="N20" s="7">
        <f t="shared" si="6"/>
        <v>0.0417</v>
      </c>
      <c r="O20">
        <v>0</v>
      </c>
    </row>
    <row r="21" spans="1:15">
      <c r="A21" s="1"/>
      <c r="B21">
        <v>32.8132</v>
      </c>
      <c r="C21">
        <v>220.0592</v>
      </c>
      <c r="D21">
        <v>0.1212</v>
      </c>
      <c r="E21">
        <v>32.8209</v>
      </c>
      <c r="F21">
        <v>222.8526</v>
      </c>
      <c r="G21">
        <v>0.165</v>
      </c>
      <c r="H21">
        <f t="shared" si="2"/>
        <v>32.73523736</v>
      </c>
      <c r="I21" s="3">
        <f t="shared" si="3"/>
        <v>0.00238161217964062</v>
      </c>
      <c r="J21" s="3"/>
      <c r="K21" s="3"/>
      <c r="L21" s="6">
        <f t="shared" si="8"/>
        <v>0.000234661660551236</v>
      </c>
      <c r="M21" s="7">
        <f t="shared" si="7"/>
        <v>2.79339999999999</v>
      </c>
      <c r="N21" s="7">
        <f t="shared" si="6"/>
        <v>0.0438</v>
      </c>
      <c r="O21">
        <v>0</v>
      </c>
    </row>
    <row r="22" spans="1:15">
      <c r="A22" s="1"/>
      <c r="B22">
        <v>33.7682</v>
      </c>
      <c r="C22">
        <v>220.0551</v>
      </c>
      <c r="D22">
        <v>0.1312</v>
      </c>
      <c r="E22">
        <v>33.5468</v>
      </c>
      <c r="F22">
        <v>222.6682</v>
      </c>
      <c r="G22">
        <v>0.1694</v>
      </c>
      <c r="H22">
        <f t="shared" si="2"/>
        <v>33.46868672</v>
      </c>
      <c r="I22" s="3">
        <f t="shared" si="3"/>
        <v>0.00894905983332251</v>
      </c>
      <c r="J22" s="3"/>
      <c r="K22" s="3"/>
      <c r="L22" s="6">
        <f t="shared" si="8"/>
        <v>-0.00655646436588277</v>
      </c>
      <c r="M22" s="7">
        <f t="shared" si="7"/>
        <v>2.6131</v>
      </c>
      <c r="N22" s="7">
        <f t="shared" si="6"/>
        <v>0.0382</v>
      </c>
      <c r="O22">
        <v>0</v>
      </c>
    </row>
    <row r="23" spans="1:15">
      <c r="A23" s="1"/>
      <c r="B23">
        <v>36.0392</v>
      </c>
      <c r="C23">
        <v>220.0622</v>
      </c>
      <c r="D23">
        <v>0.1412</v>
      </c>
      <c r="E23">
        <v>36.048</v>
      </c>
      <c r="F23">
        <v>222.1436</v>
      </c>
      <c r="G23">
        <v>0.1779</v>
      </c>
      <c r="H23">
        <f t="shared" si="2"/>
        <v>35.9958992</v>
      </c>
      <c r="I23" s="3">
        <f t="shared" si="3"/>
        <v>0.00120293702789337</v>
      </c>
      <c r="J23" s="3"/>
      <c r="K23" s="3"/>
      <c r="L23" s="6">
        <f t="shared" si="8"/>
        <v>0.000244178561122356</v>
      </c>
      <c r="M23" s="7">
        <f t="shared" si="7"/>
        <v>2.0814</v>
      </c>
      <c r="N23" s="7">
        <f t="shared" si="6"/>
        <v>0.0367</v>
      </c>
      <c r="O23">
        <v>0</v>
      </c>
    </row>
    <row r="24" spans="1:15">
      <c r="A24" s="1"/>
      <c r="B24">
        <v>37.8691</v>
      </c>
      <c r="C24">
        <v>220.0652</v>
      </c>
      <c r="D24">
        <v>0.1412</v>
      </c>
      <c r="E24">
        <v>37.8289</v>
      </c>
      <c r="F24">
        <v>221.6216</v>
      </c>
      <c r="G24">
        <v>0.1846</v>
      </c>
      <c r="H24">
        <f t="shared" si="2"/>
        <v>37.79532056</v>
      </c>
      <c r="I24" s="3">
        <f t="shared" si="3"/>
        <v>0.00195207869405116</v>
      </c>
      <c r="J24" s="3"/>
      <c r="K24" s="3"/>
      <c r="L24" s="6">
        <f t="shared" si="8"/>
        <v>-0.00106155150241241</v>
      </c>
      <c r="M24" s="7">
        <f t="shared" si="7"/>
        <v>1.5564</v>
      </c>
      <c r="N24" s="7">
        <f t="shared" si="6"/>
        <v>0.0434</v>
      </c>
      <c r="O24">
        <v>0</v>
      </c>
    </row>
    <row r="25" spans="1:15">
      <c r="A25" s="1"/>
      <c r="B25">
        <v>38.8132</v>
      </c>
      <c r="C25">
        <v>220.0522</v>
      </c>
      <c r="D25">
        <v>0.1512</v>
      </c>
      <c r="E25">
        <v>38.8225</v>
      </c>
      <c r="F25">
        <v>222.1436</v>
      </c>
      <c r="G25">
        <v>0.1893</v>
      </c>
      <c r="H25">
        <f t="shared" si="2"/>
        <v>38.799254</v>
      </c>
      <c r="I25" s="3">
        <f t="shared" si="3"/>
        <v>0.000359439900571393</v>
      </c>
      <c r="J25" s="3"/>
      <c r="K25" s="3"/>
      <c r="L25" s="6">
        <f t="shared" si="8"/>
        <v>0.000239609205115685</v>
      </c>
      <c r="M25" s="7">
        <f t="shared" si="7"/>
        <v>2.09139999999999</v>
      </c>
      <c r="N25" s="7">
        <f t="shared" si="6"/>
        <v>0.0381</v>
      </c>
      <c r="O25">
        <v>0</v>
      </c>
    </row>
    <row r="26" spans="1:15">
      <c r="A26" s="1"/>
      <c r="B26">
        <v>51.7512</v>
      </c>
      <c r="C26">
        <v>220.0545</v>
      </c>
      <c r="D26">
        <v>0.2012</v>
      </c>
      <c r="E26">
        <v>51.743</v>
      </c>
      <c r="F26">
        <v>222.1436</v>
      </c>
      <c r="G26">
        <v>0.2423</v>
      </c>
      <c r="H26">
        <f t="shared" si="2"/>
        <v>51.8541272</v>
      </c>
      <c r="I26" s="3">
        <f t="shared" si="3"/>
        <v>-0.00198493746896975</v>
      </c>
      <c r="J26" s="3"/>
      <c r="K26" s="3"/>
      <c r="L26" s="6">
        <f t="shared" si="8"/>
        <v>-0.000158450432067181</v>
      </c>
      <c r="M26" s="7">
        <f t="shared" ref="M26:M42" si="9">F26-C26</f>
        <v>2.0891</v>
      </c>
      <c r="N26" s="7">
        <f t="shared" si="6"/>
        <v>0.0411</v>
      </c>
      <c r="O26">
        <v>0</v>
      </c>
    </row>
    <row r="27" spans="1:15">
      <c r="A27" s="1"/>
      <c r="B27">
        <v>61.4612</v>
      </c>
      <c r="C27">
        <v>220.0445</v>
      </c>
      <c r="D27">
        <v>0.2412</v>
      </c>
      <c r="E27">
        <v>61.4067</v>
      </c>
      <c r="F27">
        <v>221.6216</v>
      </c>
      <c r="G27">
        <v>0.2839</v>
      </c>
      <c r="H27">
        <f t="shared" si="2"/>
        <v>61.61832968</v>
      </c>
      <c r="I27" s="3">
        <f t="shared" si="3"/>
        <v>-0.00255004770197471</v>
      </c>
      <c r="J27" s="3"/>
      <c r="K27" s="3"/>
      <c r="L27" s="6">
        <f t="shared" ref="L27:L43" si="10">(E27-B27)/B27</f>
        <v>-0.000886738299935526</v>
      </c>
      <c r="M27" s="7">
        <f t="shared" si="9"/>
        <v>1.5771</v>
      </c>
      <c r="N27" s="7">
        <f t="shared" si="6"/>
        <v>0.0427</v>
      </c>
      <c r="O27">
        <v>0</v>
      </c>
    </row>
    <row r="28" spans="1:15">
      <c r="A28" s="1"/>
      <c r="B28">
        <v>71.1512</v>
      </c>
      <c r="C28">
        <v>220.0578</v>
      </c>
      <c r="D28">
        <v>0.2912</v>
      </c>
      <c r="E28">
        <v>70.9618</v>
      </c>
      <c r="F28">
        <v>221.9356</v>
      </c>
      <c r="G28">
        <v>0.3265</v>
      </c>
      <c r="H28">
        <f t="shared" si="2"/>
        <v>71.27280272</v>
      </c>
      <c r="I28" s="3">
        <f t="shared" si="3"/>
        <v>-0.00170615880615371</v>
      </c>
      <c r="J28" s="3"/>
      <c r="K28" s="3"/>
      <c r="L28" s="6">
        <f t="shared" si="10"/>
        <v>-0.00266193683311042</v>
      </c>
      <c r="M28" s="7">
        <f t="shared" si="9"/>
        <v>1.87780000000001</v>
      </c>
      <c r="N28" s="7">
        <f t="shared" si="6"/>
        <v>0.0353</v>
      </c>
      <c r="O28">
        <v>0</v>
      </c>
    </row>
    <row r="29" spans="1:15">
      <c r="A29" s="1"/>
      <c r="B29">
        <v>80.8312</v>
      </c>
      <c r="C29">
        <v>220.0545</v>
      </c>
      <c r="D29">
        <v>0.3312</v>
      </c>
      <c r="E29">
        <v>80.7145</v>
      </c>
      <c r="F29">
        <v>222.1436</v>
      </c>
      <c r="G29">
        <v>0.3684</v>
      </c>
      <c r="H29">
        <f t="shared" si="2"/>
        <v>81.1269308</v>
      </c>
      <c r="I29" s="3">
        <f t="shared" si="3"/>
        <v>-0.00364528519794565</v>
      </c>
      <c r="J29" s="3"/>
      <c r="K29" s="3"/>
      <c r="L29" s="6">
        <f t="shared" si="10"/>
        <v>-0.00144374944328421</v>
      </c>
      <c r="M29" s="7">
        <f t="shared" si="9"/>
        <v>2.0891</v>
      </c>
      <c r="N29" s="7">
        <f t="shared" si="6"/>
        <v>0.0372</v>
      </c>
      <c r="O29">
        <v>0</v>
      </c>
    </row>
    <row r="30" spans="1:15">
      <c r="A30" s="1"/>
      <c r="B30">
        <v>102.2812</v>
      </c>
      <c r="C30">
        <v>220.0511</v>
      </c>
      <c r="D30">
        <v>0.4312</v>
      </c>
      <c r="E30">
        <v>102.1272</v>
      </c>
      <c r="F30">
        <v>222.1436</v>
      </c>
      <c r="G30">
        <v>0.4631</v>
      </c>
      <c r="H30">
        <f t="shared" si="2"/>
        <v>102.76232288</v>
      </c>
      <c r="I30" s="3">
        <f t="shared" si="3"/>
        <v>-0.00468189961569684</v>
      </c>
      <c r="J30" s="3"/>
      <c r="K30" s="3"/>
      <c r="L30" s="6">
        <f t="shared" si="10"/>
        <v>-0.00150565304278789</v>
      </c>
      <c r="M30" s="7">
        <f t="shared" si="9"/>
        <v>2.0925</v>
      </c>
      <c r="N30" s="7">
        <f t="shared" si="6"/>
        <v>0.0319</v>
      </c>
      <c r="O30">
        <v>0</v>
      </c>
    </row>
    <row r="31" spans="1:15">
      <c r="A31" s="1"/>
      <c r="B31">
        <v>131.3612</v>
      </c>
      <c r="C31">
        <v>220.0545</v>
      </c>
      <c r="D31">
        <v>0.5612</v>
      </c>
      <c r="E31">
        <v>130.9499</v>
      </c>
      <c r="F31">
        <v>222.1436</v>
      </c>
      <c r="G31">
        <v>0.5925</v>
      </c>
      <c r="H31">
        <f t="shared" si="2"/>
        <v>131.88477896</v>
      </c>
      <c r="I31" s="3">
        <f t="shared" si="3"/>
        <v>-0.00396997260888467</v>
      </c>
      <c r="J31" s="3"/>
      <c r="K31" s="3"/>
      <c r="L31" s="6">
        <f t="shared" si="10"/>
        <v>-0.00313106153110647</v>
      </c>
      <c r="M31" s="7">
        <f t="shared" si="9"/>
        <v>2.0891</v>
      </c>
      <c r="N31" s="7">
        <f t="shared" si="6"/>
        <v>0.0313</v>
      </c>
      <c r="O31">
        <v>0</v>
      </c>
    </row>
    <row r="32" spans="1:15">
      <c r="A32" s="1"/>
      <c r="B32">
        <v>140.1112</v>
      </c>
      <c r="C32">
        <v>220.0645</v>
      </c>
      <c r="D32">
        <v>0.6011</v>
      </c>
      <c r="E32">
        <v>139.6673</v>
      </c>
      <c r="F32">
        <v>222.3535</v>
      </c>
      <c r="G32">
        <v>0.6308</v>
      </c>
      <c r="H32">
        <f t="shared" si="2"/>
        <v>140.69283992</v>
      </c>
      <c r="I32" s="3">
        <f t="shared" si="3"/>
        <v>-0.00413411173113531</v>
      </c>
      <c r="J32" s="3"/>
      <c r="K32" s="3"/>
      <c r="L32" s="6">
        <f t="shared" si="10"/>
        <v>-0.00316819783143664</v>
      </c>
      <c r="M32" s="7">
        <f t="shared" si="9"/>
        <v>2.28899999999999</v>
      </c>
      <c r="N32" s="7">
        <f t="shared" si="6"/>
        <v>0.0297000000000001</v>
      </c>
      <c r="O32">
        <v>0</v>
      </c>
    </row>
    <row r="33" spans="1:15">
      <c r="A33" s="1"/>
      <c r="B33">
        <v>487.5345</v>
      </c>
      <c r="C33">
        <v>220.0511</v>
      </c>
      <c r="D33">
        <v>2.1711</v>
      </c>
      <c r="E33">
        <v>484.9333</v>
      </c>
      <c r="F33">
        <v>221.1019</v>
      </c>
      <c r="G33">
        <v>2.1867</v>
      </c>
      <c r="H33">
        <f t="shared" si="2"/>
        <v>489.54960632</v>
      </c>
      <c r="I33" s="3">
        <f t="shared" si="3"/>
        <v>-0.0041162454100367</v>
      </c>
      <c r="J33" s="3"/>
      <c r="K33" s="3"/>
      <c r="L33" s="6">
        <f t="shared" si="10"/>
        <v>-0.00533541728841755</v>
      </c>
      <c r="M33" s="7">
        <f t="shared" si="9"/>
        <v>1.05080000000001</v>
      </c>
      <c r="N33" s="7">
        <f t="shared" si="6"/>
        <v>0.0156000000000001</v>
      </c>
      <c r="O33">
        <v>0</v>
      </c>
    </row>
    <row r="34" spans="1:15">
      <c r="A34" s="1"/>
      <c r="B34">
        <v>971.2245</v>
      </c>
      <c r="C34">
        <v>220.0645</v>
      </c>
      <c r="D34">
        <v>4.3745</v>
      </c>
      <c r="E34">
        <v>964.7271</v>
      </c>
      <c r="F34">
        <v>221.0761</v>
      </c>
      <c r="G34">
        <v>4.3528</v>
      </c>
      <c r="H34">
        <f t="shared" si="2"/>
        <v>974.33326184</v>
      </c>
      <c r="I34" s="3">
        <f t="shared" si="3"/>
        <v>-0.00319065556083862</v>
      </c>
      <c r="J34" s="3"/>
      <c r="K34" s="3"/>
      <c r="L34" s="6">
        <f t="shared" si="10"/>
        <v>-0.00668990537203302</v>
      </c>
      <c r="M34" s="7">
        <f t="shared" si="9"/>
        <v>1.01159999999999</v>
      </c>
      <c r="N34" s="7">
        <f t="shared" si="6"/>
        <v>-0.0217000000000001</v>
      </c>
      <c r="O34">
        <v>0</v>
      </c>
    </row>
    <row r="35" spans="1:15">
      <c r="A35" s="1"/>
      <c r="B35">
        <v>1453.1212</v>
      </c>
      <c r="C35">
        <v>220.0578</v>
      </c>
      <c r="D35">
        <v>6.5712</v>
      </c>
      <c r="E35">
        <v>1439.6096</v>
      </c>
      <c r="F35">
        <v>220.5847</v>
      </c>
      <c r="G35">
        <v>6.5211</v>
      </c>
      <c r="H35">
        <f t="shared" si="2"/>
        <v>1454.15453984</v>
      </c>
      <c r="I35" s="3">
        <f t="shared" si="3"/>
        <v>-0.000710612119750182</v>
      </c>
      <c r="J35" s="3"/>
      <c r="K35" s="3"/>
      <c r="L35" s="6">
        <f t="shared" si="10"/>
        <v>-0.00929832969197617</v>
      </c>
      <c r="M35" s="7">
        <f t="shared" si="9"/>
        <v>0.526900000000012</v>
      </c>
      <c r="N35" s="7">
        <f t="shared" si="6"/>
        <v>-0.0501000000000005</v>
      </c>
      <c r="O35">
        <v>0</v>
      </c>
    </row>
    <row r="36" spans="1:15">
      <c r="A36" s="1"/>
      <c r="B36">
        <v>1935.7378</v>
      </c>
      <c r="C36">
        <v>220.0445</v>
      </c>
      <c r="D36">
        <v>8.7612</v>
      </c>
      <c r="E36">
        <v>1913.467</v>
      </c>
      <c r="F36">
        <v>220.1216</v>
      </c>
      <c r="G36">
        <v>8.6912</v>
      </c>
      <c r="H36">
        <f t="shared" si="2"/>
        <v>1932.9400568</v>
      </c>
      <c r="I36" s="3">
        <f t="shared" si="3"/>
        <v>0.00144740298084137</v>
      </c>
      <c r="J36" s="3"/>
      <c r="K36" s="3"/>
      <c r="L36" s="6">
        <f t="shared" si="10"/>
        <v>-0.011505070573091</v>
      </c>
      <c r="M36" s="7">
        <f t="shared" si="9"/>
        <v>0.0771000000000015</v>
      </c>
      <c r="N36" s="7">
        <f t="shared" si="6"/>
        <v>-0.0700000000000003</v>
      </c>
      <c r="O36">
        <v>0</v>
      </c>
    </row>
    <row r="37" spans="1:14">
      <c r="A37" s="1"/>
      <c r="M37" s="2"/>
      <c r="N37" s="2"/>
    </row>
    <row r="38" spans="1:14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L38" t="s">
        <v>10</v>
      </c>
      <c r="M38" s="2" t="s">
        <v>11</v>
      </c>
      <c r="N38" s="2" t="s">
        <v>12</v>
      </c>
    </row>
    <row r="39" spans="1:14">
      <c r="A39" s="1">
        <v>2</v>
      </c>
      <c r="B39">
        <v>1.7952</v>
      </c>
      <c r="C39">
        <v>220.0572</v>
      </c>
      <c r="D39">
        <v>0.0312</v>
      </c>
      <c r="E39">
        <v>2.0138</v>
      </c>
      <c r="F39">
        <v>222.6682</v>
      </c>
      <c r="G39">
        <v>0.0742</v>
      </c>
      <c r="H39">
        <f>E39*1.0091-0.4621</f>
        <v>1.57002558</v>
      </c>
      <c r="I39" s="3">
        <f>(B39-H39)/H39</f>
        <v>0.143420860697059</v>
      </c>
      <c r="J39" s="5">
        <f>1.0066*E39-0.1345</f>
        <v>1.89259108</v>
      </c>
      <c r="K39" s="3">
        <f>(B39-J39)/J39</f>
        <v>-0.0514591244929674</v>
      </c>
      <c r="L39" s="6">
        <f t="shared" ref="L39:L46" si="11">(E39-B39)/B39</f>
        <v>0.121769162210339</v>
      </c>
      <c r="M39" s="7">
        <f t="shared" ref="M39:M46" si="12">F39-C39</f>
        <v>2.61100000000002</v>
      </c>
      <c r="N39" s="7">
        <f>G39-D39</f>
        <v>0.043</v>
      </c>
    </row>
    <row r="40" spans="1:14">
      <c r="A40" s="1"/>
      <c r="B40">
        <v>3.5912</v>
      </c>
      <c r="C40">
        <v>220.0542</v>
      </c>
      <c r="D40">
        <v>0.0312</v>
      </c>
      <c r="E40">
        <v>3.813</v>
      </c>
      <c r="F40">
        <v>222.2484</v>
      </c>
      <c r="G40">
        <v>0.0735</v>
      </c>
      <c r="H40">
        <f t="shared" ref="H40:H72" si="13">E40*1.0091-0.4621</f>
        <v>3.3855983</v>
      </c>
      <c r="I40" s="3">
        <f t="shared" ref="I40:I72" si="14">(B40-H40)/H40</f>
        <v>0.0607283208997356</v>
      </c>
      <c r="J40" s="5">
        <f t="shared" ref="J40:J54" si="15">1.0066*E40-0.1345</f>
        <v>3.7036658</v>
      </c>
      <c r="K40" s="3">
        <f t="shared" ref="K40:K54" si="16">(B40-J40)/J40</f>
        <v>-0.0303660767664296</v>
      </c>
      <c r="L40" s="6">
        <f t="shared" si="11"/>
        <v>0.0617620850969035</v>
      </c>
      <c r="M40" s="7">
        <f t="shared" si="12"/>
        <v>2.19419999999999</v>
      </c>
      <c r="N40" s="7">
        <f t="shared" ref="N40:N72" si="17">G40-D40</f>
        <v>0.0423</v>
      </c>
    </row>
    <row r="41" spans="1:14">
      <c r="A41" s="1"/>
      <c r="B41">
        <v>4.5772</v>
      </c>
      <c r="C41">
        <v>220.0572</v>
      </c>
      <c r="D41">
        <v>0.0312</v>
      </c>
      <c r="E41">
        <v>4.8015</v>
      </c>
      <c r="F41">
        <v>222.3012</v>
      </c>
      <c r="G41">
        <v>0.0742</v>
      </c>
      <c r="H41">
        <f t="shared" si="13"/>
        <v>4.38309365</v>
      </c>
      <c r="I41" s="3">
        <f t="shared" si="14"/>
        <v>0.0442852390343063</v>
      </c>
      <c r="J41" s="5">
        <f t="shared" si="15"/>
        <v>4.6986899</v>
      </c>
      <c r="K41" s="3">
        <f t="shared" si="16"/>
        <v>-0.0258561221501337</v>
      </c>
      <c r="L41" s="6">
        <f t="shared" si="11"/>
        <v>0.0490037577558331</v>
      </c>
      <c r="M41" s="7">
        <f t="shared" si="12"/>
        <v>2.244</v>
      </c>
      <c r="N41" s="7">
        <f t="shared" si="17"/>
        <v>0.043</v>
      </c>
    </row>
    <row r="42" spans="1:14">
      <c r="A42" s="1"/>
      <c r="B42">
        <v>6.8712</v>
      </c>
      <c r="C42">
        <v>220.0582</v>
      </c>
      <c r="D42">
        <v>0.0412</v>
      </c>
      <c r="E42">
        <v>6.8387</v>
      </c>
      <c r="F42">
        <v>222.6682</v>
      </c>
      <c r="G42">
        <v>0.0758</v>
      </c>
      <c r="H42">
        <f t="shared" si="13"/>
        <v>6.43883217</v>
      </c>
      <c r="I42" s="3">
        <f t="shared" si="14"/>
        <v>0.0671500387934478</v>
      </c>
      <c r="J42" s="5">
        <f t="shared" si="15"/>
        <v>6.74933542</v>
      </c>
      <c r="K42" s="3">
        <f t="shared" si="16"/>
        <v>0.0180557895580185</v>
      </c>
      <c r="L42" s="6">
        <f t="shared" si="11"/>
        <v>-0.00472988706485035</v>
      </c>
      <c r="M42" s="7">
        <f t="shared" si="12"/>
        <v>2.61000000000001</v>
      </c>
      <c r="N42" s="7">
        <f t="shared" si="17"/>
        <v>0.0346</v>
      </c>
    </row>
    <row r="43" spans="1:14">
      <c r="A43" s="1"/>
      <c r="B43">
        <v>8.6732</v>
      </c>
      <c r="C43">
        <v>220.0582</v>
      </c>
      <c r="D43">
        <v>0.0412</v>
      </c>
      <c r="E43">
        <v>8.7823</v>
      </c>
      <c r="F43">
        <v>222.1436</v>
      </c>
      <c r="G43">
        <v>0.0814</v>
      </c>
      <c r="H43">
        <f t="shared" si="13"/>
        <v>8.40011893</v>
      </c>
      <c r="I43" s="3">
        <f t="shared" si="14"/>
        <v>0.0325091909145146</v>
      </c>
      <c r="J43" s="5">
        <f t="shared" si="15"/>
        <v>8.70576318</v>
      </c>
      <c r="K43" s="3">
        <f t="shared" si="16"/>
        <v>-0.00374041647202266</v>
      </c>
      <c r="L43" s="6">
        <f t="shared" si="11"/>
        <v>0.0125789789235807</v>
      </c>
      <c r="M43" s="7">
        <f t="shared" si="12"/>
        <v>2.08539999999999</v>
      </c>
      <c r="N43" s="7">
        <f t="shared" si="17"/>
        <v>0.0402</v>
      </c>
    </row>
    <row r="44" spans="1:14">
      <c r="A44" s="1"/>
      <c r="B44">
        <v>10.5852</v>
      </c>
      <c r="C44">
        <v>220.0592</v>
      </c>
      <c r="D44">
        <v>0.0412</v>
      </c>
      <c r="E44">
        <v>10.6621</v>
      </c>
      <c r="F44">
        <v>223.1952</v>
      </c>
      <c r="G44">
        <v>0.0849</v>
      </c>
      <c r="H44">
        <f t="shared" si="13"/>
        <v>10.29702511</v>
      </c>
      <c r="I44" s="3">
        <f t="shared" si="14"/>
        <v>0.0279862277620491</v>
      </c>
      <c r="J44" s="5">
        <f t="shared" si="15"/>
        <v>10.59796986</v>
      </c>
      <c r="K44" s="3">
        <f t="shared" si="16"/>
        <v>-0.00120493454583202</v>
      </c>
      <c r="L44" s="6">
        <f t="shared" si="11"/>
        <v>0.00726486037108417</v>
      </c>
      <c r="M44" s="7">
        <f t="shared" si="12"/>
        <v>3.136</v>
      </c>
      <c r="N44" s="7">
        <f t="shared" si="17"/>
        <v>0.0437</v>
      </c>
    </row>
    <row r="45" spans="1:14">
      <c r="A45" s="1"/>
      <c r="B45">
        <v>11.5491</v>
      </c>
      <c r="C45">
        <v>220.0542</v>
      </c>
      <c r="D45">
        <v>0.0512</v>
      </c>
      <c r="E45">
        <v>11.7323</v>
      </c>
      <c r="F45">
        <v>222.9051</v>
      </c>
      <c r="G45">
        <v>0.0921</v>
      </c>
      <c r="H45">
        <f t="shared" si="13"/>
        <v>11.37696393</v>
      </c>
      <c r="I45" s="3">
        <f t="shared" si="14"/>
        <v>0.0151302290364207</v>
      </c>
      <c r="J45" s="5">
        <f t="shared" si="15"/>
        <v>11.67523318</v>
      </c>
      <c r="K45" s="3">
        <f t="shared" si="16"/>
        <v>-0.0108034827275289</v>
      </c>
      <c r="L45" s="6">
        <f t="shared" si="11"/>
        <v>0.0158627079166343</v>
      </c>
      <c r="M45" s="7">
        <f t="shared" si="12"/>
        <v>2.8509</v>
      </c>
      <c r="N45" s="7">
        <f t="shared" si="17"/>
        <v>0.0409</v>
      </c>
    </row>
    <row r="46" spans="1:14">
      <c r="A46" s="1"/>
      <c r="B46">
        <v>13.3172</v>
      </c>
      <c r="C46">
        <v>220.0552</v>
      </c>
      <c r="D46">
        <v>0.0512</v>
      </c>
      <c r="E46">
        <v>13.2561</v>
      </c>
      <c r="F46">
        <v>222.9314</v>
      </c>
      <c r="G46">
        <v>0.0936</v>
      </c>
      <c r="H46">
        <f t="shared" si="13"/>
        <v>12.91463051</v>
      </c>
      <c r="I46" s="3">
        <f t="shared" si="14"/>
        <v>0.0311715840176985</v>
      </c>
      <c r="J46" s="5">
        <f t="shared" si="15"/>
        <v>13.20909026</v>
      </c>
      <c r="K46" s="3">
        <f t="shared" si="16"/>
        <v>0.00818449551574188</v>
      </c>
      <c r="L46" s="6">
        <f t="shared" si="11"/>
        <v>-0.00458805154236624</v>
      </c>
      <c r="M46" s="7">
        <f t="shared" si="12"/>
        <v>2.87619999999998</v>
      </c>
      <c r="N46" s="7">
        <f t="shared" si="17"/>
        <v>0.0424</v>
      </c>
    </row>
    <row r="47" spans="1:14">
      <c r="A47" s="1"/>
      <c r="B47">
        <v>14.3052</v>
      </c>
      <c r="C47">
        <v>220.0562</v>
      </c>
      <c r="D47">
        <v>0.0512</v>
      </c>
      <c r="E47">
        <v>14.5736</v>
      </c>
      <c r="F47">
        <v>222.6157</v>
      </c>
      <c r="G47">
        <v>0.0978</v>
      </c>
      <c r="H47">
        <f t="shared" si="13"/>
        <v>14.24411976</v>
      </c>
      <c r="I47" s="3">
        <f t="shared" si="14"/>
        <v>0.00428810211014382</v>
      </c>
      <c r="J47" s="5">
        <f t="shared" si="15"/>
        <v>14.53528576</v>
      </c>
      <c r="K47" s="3">
        <f t="shared" si="16"/>
        <v>-0.0158294624405101</v>
      </c>
      <c r="L47" s="6">
        <f t="shared" ref="L47:L72" si="18">(E47-B47)/B47</f>
        <v>0.0187624080753853</v>
      </c>
      <c r="M47" s="7">
        <f t="shared" ref="M47:M72" si="19">F47-C47</f>
        <v>2.55950000000001</v>
      </c>
      <c r="N47" s="7">
        <f t="shared" si="17"/>
        <v>0.0466</v>
      </c>
    </row>
    <row r="48" spans="1:14">
      <c r="A48" s="1"/>
      <c r="B48">
        <v>15.6192</v>
      </c>
      <c r="C48">
        <v>220.0551</v>
      </c>
      <c r="D48">
        <v>0.0612</v>
      </c>
      <c r="E48">
        <v>15.428</v>
      </c>
      <c r="F48">
        <v>222.5375</v>
      </c>
      <c r="G48">
        <v>0.0995</v>
      </c>
      <c r="H48">
        <f t="shared" si="13"/>
        <v>15.1062948</v>
      </c>
      <c r="I48" s="3">
        <f t="shared" si="14"/>
        <v>0.0339530776269504</v>
      </c>
      <c r="J48" s="5">
        <f t="shared" si="15"/>
        <v>15.3953248</v>
      </c>
      <c r="K48" s="3">
        <f t="shared" si="16"/>
        <v>0.0145417653026715</v>
      </c>
      <c r="L48" s="6">
        <f t="shared" si="18"/>
        <v>-0.0122413439868878</v>
      </c>
      <c r="M48" s="7">
        <f t="shared" si="19"/>
        <v>2.48239999999998</v>
      </c>
      <c r="N48" s="7">
        <f t="shared" si="17"/>
        <v>0.0383</v>
      </c>
    </row>
    <row r="49" spans="1:14">
      <c r="A49" s="1"/>
      <c r="B49">
        <v>16.5952</v>
      </c>
      <c r="C49">
        <v>220.0592</v>
      </c>
      <c r="D49">
        <v>0.0612</v>
      </c>
      <c r="E49">
        <v>16.6285</v>
      </c>
      <c r="F49">
        <v>222.9314</v>
      </c>
      <c r="G49">
        <v>0.1055</v>
      </c>
      <c r="H49">
        <f t="shared" si="13"/>
        <v>16.31771935</v>
      </c>
      <c r="I49" s="3">
        <f t="shared" si="14"/>
        <v>0.0170048671660723</v>
      </c>
      <c r="J49" s="5">
        <f t="shared" si="15"/>
        <v>16.6037481</v>
      </c>
      <c r="K49" s="3">
        <f t="shared" si="16"/>
        <v>-0.000514829540204764</v>
      </c>
      <c r="L49" s="6">
        <f t="shared" si="18"/>
        <v>0.00200660431932128</v>
      </c>
      <c r="M49" s="7">
        <f t="shared" si="19"/>
        <v>2.87219999999999</v>
      </c>
      <c r="N49" s="7">
        <f t="shared" si="17"/>
        <v>0.0443</v>
      </c>
    </row>
    <row r="50" spans="1:14">
      <c r="A50" s="1"/>
      <c r="B50">
        <v>18.4052</v>
      </c>
      <c r="C50">
        <v>220.0551</v>
      </c>
      <c r="D50">
        <v>0.0712</v>
      </c>
      <c r="E50">
        <v>18.4161</v>
      </c>
      <c r="F50">
        <v>222.5632</v>
      </c>
      <c r="G50">
        <v>0.1086</v>
      </c>
      <c r="H50">
        <f t="shared" si="13"/>
        <v>18.12158651</v>
      </c>
      <c r="I50" s="3">
        <f t="shared" si="14"/>
        <v>0.015650588310438</v>
      </c>
      <c r="J50" s="5">
        <f t="shared" si="15"/>
        <v>18.40314626</v>
      </c>
      <c r="K50" s="3">
        <f t="shared" si="16"/>
        <v>0.000111597222072011</v>
      </c>
      <c r="L50" s="6">
        <f t="shared" si="18"/>
        <v>0.000592223936713508</v>
      </c>
      <c r="M50" s="7">
        <f t="shared" si="19"/>
        <v>2.50809999999998</v>
      </c>
      <c r="N50" s="7">
        <f t="shared" si="17"/>
        <v>0.0374</v>
      </c>
    </row>
    <row r="51" spans="1:14">
      <c r="A51" s="1"/>
      <c r="B51">
        <v>20.2972</v>
      </c>
      <c r="C51">
        <v>220.0522</v>
      </c>
      <c r="D51">
        <v>0.0712</v>
      </c>
      <c r="E51">
        <v>20.1982</v>
      </c>
      <c r="F51">
        <v>222.6682</v>
      </c>
      <c r="G51">
        <v>0.1164</v>
      </c>
      <c r="H51">
        <f t="shared" si="13"/>
        <v>19.91990362</v>
      </c>
      <c r="I51" s="3">
        <f t="shared" si="14"/>
        <v>0.0189406729669708</v>
      </c>
      <c r="J51" s="5">
        <f t="shared" si="15"/>
        <v>20.19700812</v>
      </c>
      <c r="K51" s="3">
        <f t="shared" si="16"/>
        <v>0.00496072880719328</v>
      </c>
      <c r="L51" s="6">
        <f t="shared" si="18"/>
        <v>-0.00487752005202689</v>
      </c>
      <c r="M51" s="7">
        <f t="shared" si="19"/>
        <v>2.61600000000001</v>
      </c>
      <c r="N51" s="7">
        <f t="shared" si="17"/>
        <v>0.0452</v>
      </c>
    </row>
    <row r="52" spans="1:14">
      <c r="A52" s="1"/>
      <c r="B52">
        <v>21.2241</v>
      </c>
      <c r="C52">
        <v>220.0622</v>
      </c>
      <c r="D52">
        <v>0.0811</v>
      </c>
      <c r="E52">
        <v>21.2636</v>
      </c>
      <c r="F52">
        <v>222.6682</v>
      </c>
      <c r="G52">
        <v>0.1191</v>
      </c>
      <c r="H52">
        <f t="shared" si="13"/>
        <v>20.99499876</v>
      </c>
      <c r="I52" s="3">
        <f t="shared" si="14"/>
        <v>0.0109121816399668</v>
      </c>
      <c r="J52" s="5">
        <f t="shared" si="15"/>
        <v>21.26943976</v>
      </c>
      <c r="K52" s="3">
        <f t="shared" si="16"/>
        <v>-0.00213168567257086</v>
      </c>
      <c r="L52" s="6">
        <f t="shared" si="18"/>
        <v>0.00186109187197574</v>
      </c>
      <c r="M52" s="7">
        <f t="shared" si="19"/>
        <v>2.60600000000002</v>
      </c>
      <c r="N52" s="7">
        <f t="shared" si="17"/>
        <v>0.038</v>
      </c>
    </row>
    <row r="53" spans="1:14">
      <c r="A53" s="1"/>
      <c r="B53">
        <v>23.0652</v>
      </c>
      <c r="C53">
        <v>220.0601</v>
      </c>
      <c r="D53">
        <v>0.0811</v>
      </c>
      <c r="E53">
        <v>23.1243</v>
      </c>
      <c r="F53">
        <v>222.8526</v>
      </c>
      <c r="G53">
        <v>0.1244</v>
      </c>
      <c r="H53">
        <f t="shared" si="13"/>
        <v>22.87263113</v>
      </c>
      <c r="I53" s="3">
        <f t="shared" si="14"/>
        <v>0.0084191831235113</v>
      </c>
      <c r="J53" s="5">
        <f t="shared" si="15"/>
        <v>23.14242038</v>
      </c>
      <c r="K53" s="3">
        <f t="shared" si="16"/>
        <v>-0.00333674605905677</v>
      </c>
      <c r="L53" s="6">
        <f t="shared" si="18"/>
        <v>0.00256230164923785</v>
      </c>
      <c r="M53" s="7">
        <f t="shared" si="19"/>
        <v>2.79249999999999</v>
      </c>
      <c r="N53" s="7">
        <f t="shared" si="17"/>
        <v>0.0433</v>
      </c>
    </row>
    <row r="54" spans="1:14">
      <c r="A54" s="1"/>
      <c r="B54">
        <v>25.3392</v>
      </c>
      <c r="C54">
        <v>220.0521</v>
      </c>
      <c r="D54">
        <v>0.0911</v>
      </c>
      <c r="E54">
        <v>25.4146</v>
      </c>
      <c r="F54">
        <v>222.8262</v>
      </c>
      <c r="G54">
        <v>0.1344</v>
      </c>
      <c r="H54">
        <f t="shared" si="13"/>
        <v>25.18377286</v>
      </c>
      <c r="I54" s="3">
        <f t="shared" si="14"/>
        <v>0.00617171783052672</v>
      </c>
      <c r="J54" s="5">
        <f t="shared" si="15"/>
        <v>25.44783636</v>
      </c>
      <c r="K54" s="3">
        <f t="shared" si="16"/>
        <v>-0.00426898218234214</v>
      </c>
      <c r="L54" s="6">
        <f t="shared" si="18"/>
        <v>0.00297562669697537</v>
      </c>
      <c r="M54" s="7">
        <f t="shared" si="19"/>
        <v>2.7741</v>
      </c>
      <c r="N54" s="7">
        <f t="shared" si="17"/>
        <v>0.0433</v>
      </c>
    </row>
    <row r="55" spans="1:14">
      <c r="A55" s="1"/>
      <c r="B55">
        <v>26.2972</v>
      </c>
      <c r="C55">
        <v>220.0551</v>
      </c>
      <c r="D55">
        <v>0.1011</v>
      </c>
      <c r="E55">
        <v>26.4314</v>
      </c>
      <c r="F55">
        <v>222.6682</v>
      </c>
      <c r="G55">
        <v>0.1389</v>
      </c>
      <c r="H55">
        <f t="shared" si="13"/>
        <v>26.20982574</v>
      </c>
      <c r="I55" s="3">
        <f t="shared" si="14"/>
        <v>0.00333364520873755</v>
      </c>
      <c r="J55" s="3"/>
      <c r="K55" s="3"/>
      <c r="L55" s="6">
        <f t="shared" si="18"/>
        <v>0.00510320490394414</v>
      </c>
      <c r="M55" s="7">
        <f t="shared" si="19"/>
        <v>2.6131</v>
      </c>
      <c r="N55" s="7">
        <f t="shared" si="17"/>
        <v>0.0378</v>
      </c>
    </row>
    <row r="56" spans="1:14">
      <c r="A56" s="1"/>
      <c r="B56">
        <v>28.1232</v>
      </c>
      <c r="C56">
        <v>220.0562</v>
      </c>
      <c r="D56">
        <v>0.1011</v>
      </c>
      <c r="E56">
        <v>28.1459</v>
      </c>
      <c r="F56">
        <v>222.8262</v>
      </c>
      <c r="G56">
        <v>0.1465</v>
      </c>
      <c r="H56">
        <f t="shared" si="13"/>
        <v>27.93992769</v>
      </c>
      <c r="I56" s="3">
        <f t="shared" si="14"/>
        <v>0.0065595126814015</v>
      </c>
      <c r="J56" s="3"/>
      <c r="K56" s="3"/>
      <c r="L56" s="6">
        <f t="shared" si="18"/>
        <v>0.000807162769528375</v>
      </c>
      <c r="M56" s="7">
        <f t="shared" si="19"/>
        <v>2.77000000000001</v>
      </c>
      <c r="N56" s="7">
        <f t="shared" si="17"/>
        <v>0.0454</v>
      </c>
    </row>
    <row r="57" spans="1:14">
      <c r="A57" s="1"/>
      <c r="B57">
        <v>30.0182</v>
      </c>
      <c r="C57">
        <v>220.0462</v>
      </c>
      <c r="D57">
        <v>0.1112</v>
      </c>
      <c r="E57">
        <v>29.9012</v>
      </c>
      <c r="F57">
        <v>222.6682</v>
      </c>
      <c r="G57">
        <v>0.152</v>
      </c>
      <c r="H57">
        <f t="shared" si="13"/>
        <v>29.71120092</v>
      </c>
      <c r="I57" s="3">
        <f t="shared" si="14"/>
        <v>0.010332772506457</v>
      </c>
      <c r="J57" s="3"/>
      <c r="K57" s="3"/>
      <c r="L57" s="6">
        <f t="shared" si="18"/>
        <v>-0.0038976354345031</v>
      </c>
      <c r="M57" s="7">
        <f t="shared" si="19"/>
        <v>2.62200000000001</v>
      </c>
      <c r="N57" s="7">
        <f t="shared" si="17"/>
        <v>0.0408</v>
      </c>
    </row>
    <row r="58" spans="1:14">
      <c r="A58" s="1"/>
      <c r="B58">
        <v>32.7772</v>
      </c>
      <c r="C58">
        <v>220.0492</v>
      </c>
      <c r="D58">
        <v>0.1212</v>
      </c>
      <c r="E58">
        <v>32.8889</v>
      </c>
      <c r="F58">
        <v>223.0901</v>
      </c>
      <c r="G58">
        <v>0.1649</v>
      </c>
      <c r="H58">
        <f t="shared" si="13"/>
        <v>32.72608899</v>
      </c>
      <c r="I58" s="3">
        <f t="shared" si="14"/>
        <v>0.00156178179481262</v>
      </c>
      <c r="J58" s="3"/>
      <c r="K58" s="3"/>
      <c r="L58" s="6">
        <f t="shared" si="18"/>
        <v>0.0034078566808635</v>
      </c>
      <c r="M58" s="7">
        <f t="shared" si="19"/>
        <v>3.04089999999999</v>
      </c>
      <c r="N58" s="7">
        <f t="shared" si="17"/>
        <v>0.0437</v>
      </c>
    </row>
    <row r="59" spans="1:14">
      <c r="A59" s="1"/>
      <c r="B59">
        <v>33.7732</v>
      </c>
      <c r="C59">
        <v>220.0582</v>
      </c>
      <c r="D59">
        <v>0.1312</v>
      </c>
      <c r="E59">
        <v>33.739</v>
      </c>
      <c r="F59">
        <v>223.1425</v>
      </c>
      <c r="G59">
        <v>0.1677</v>
      </c>
      <c r="H59">
        <f t="shared" si="13"/>
        <v>33.5839249</v>
      </c>
      <c r="I59" s="3">
        <f t="shared" si="14"/>
        <v>0.00563588385108625</v>
      </c>
      <c r="J59" s="3"/>
      <c r="K59" s="3"/>
      <c r="L59" s="6">
        <f t="shared" si="18"/>
        <v>-0.0010126372389944</v>
      </c>
      <c r="M59" s="7">
        <f t="shared" si="19"/>
        <v>3.08430000000001</v>
      </c>
      <c r="N59" s="7">
        <f t="shared" si="17"/>
        <v>0.0365</v>
      </c>
    </row>
    <row r="60" spans="1:14">
      <c r="A60" s="1"/>
      <c r="B60">
        <v>36.0452</v>
      </c>
      <c r="C60">
        <v>220.0582</v>
      </c>
      <c r="D60">
        <v>0.1412</v>
      </c>
      <c r="E60">
        <v>36.1334</v>
      </c>
      <c r="F60">
        <v>222.6682</v>
      </c>
      <c r="G60">
        <v>0.1786</v>
      </c>
      <c r="H60">
        <f t="shared" si="13"/>
        <v>36.00011394</v>
      </c>
      <c r="I60" s="3">
        <f t="shared" si="14"/>
        <v>0.00125238659175187</v>
      </c>
      <c r="J60" s="3"/>
      <c r="K60" s="3"/>
      <c r="L60" s="6">
        <f t="shared" si="18"/>
        <v>0.00244692774627414</v>
      </c>
      <c r="M60" s="7">
        <f t="shared" si="19"/>
        <v>2.61000000000001</v>
      </c>
      <c r="N60" s="7">
        <f t="shared" si="17"/>
        <v>0.0374</v>
      </c>
    </row>
    <row r="61" spans="1:14">
      <c r="A61" s="1"/>
      <c r="B61">
        <v>37.8531</v>
      </c>
      <c r="C61">
        <v>220.0622</v>
      </c>
      <c r="D61">
        <v>0.1412</v>
      </c>
      <c r="E61">
        <v>37.8979</v>
      </c>
      <c r="F61">
        <v>222.1436</v>
      </c>
      <c r="G61">
        <v>0.1847</v>
      </c>
      <c r="H61">
        <f t="shared" si="13"/>
        <v>37.78067089</v>
      </c>
      <c r="I61" s="3">
        <f t="shared" si="14"/>
        <v>0.00191709433140758</v>
      </c>
      <c r="J61" s="3"/>
      <c r="K61" s="3"/>
      <c r="L61" s="6">
        <f t="shared" si="18"/>
        <v>0.00118352261769848</v>
      </c>
      <c r="M61" s="7">
        <f t="shared" si="19"/>
        <v>2.0814</v>
      </c>
      <c r="N61" s="7">
        <f t="shared" si="17"/>
        <v>0.0435</v>
      </c>
    </row>
    <row r="62" spans="1:14">
      <c r="A62" s="1"/>
      <c r="B62">
        <v>38.8192</v>
      </c>
      <c r="C62">
        <v>220.0552</v>
      </c>
      <c r="D62">
        <v>0.1512</v>
      </c>
      <c r="E62">
        <v>38.806</v>
      </c>
      <c r="F62">
        <v>222.6682</v>
      </c>
      <c r="G62">
        <v>0.1885</v>
      </c>
      <c r="H62">
        <f t="shared" si="13"/>
        <v>38.6970346</v>
      </c>
      <c r="I62" s="3">
        <f t="shared" si="14"/>
        <v>0.00315697058606139</v>
      </c>
      <c r="J62" s="3"/>
      <c r="K62" s="3"/>
      <c r="L62" s="6">
        <f t="shared" si="18"/>
        <v>-0.000340037919380223</v>
      </c>
      <c r="M62" s="7">
        <f t="shared" si="19"/>
        <v>2.613</v>
      </c>
      <c r="N62" s="7">
        <f t="shared" si="17"/>
        <v>0.0373</v>
      </c>
    </row>
    <row r="63" spans="1:14">
      <c r="A63" s="1"/>
      <c r="B63">
        <v>51.7912</v>
      </c>
      <c r="C63">
        <v>220.0645</v>
      </c>
      <c r="D63">
        <v>0.2012</v>
      </c>
      <c r="E63">
        <v>51.7201</v>
      </c>
      <c r="F63">
        <v>222.5633</v>
      </c>
      <c r="G63">
        <v>0.2423</v>
      </c>
      <c r="H63">
        <f t="shared" si="13"/>
        <v>51.72865291</v>
      </c>
      <c r="I63" s="3">
        <f t="shared" si="14"/>
        <v>0.0012091381948186</v>
      </c>
      <c r="J63" s="3"/>
      <c r="K63" s="3"/>
      <c r="L63" s="6">
        <f t="shared" si="18"/>
        <v>-0.00137282009298879</v>
      </c>
      <c r="M63" s="7">
        <f t="shared" si="19"/>
        <v>2.49879999999999</v>
      </c>
      <c r="N63" s="7">
        <f t="shared" si="17"/>
        <v>0.0411</v>
      </c>
    </row>
    <row r="64" spans="1:14">
      <c r="A64" s="1"/>
      <c r="B64">
        <v>61.4812</v>
      </c>
      <c r="C64">
        <v>220.0545</v>
      </c>
      <c r="D64">
        <v>0.2412</v>
      </c>
      <c r="E64">
        <v>61.4415</v>
      </c>
      <c r="F64">
        <v>222.9314</v>
      </c>
      <c r="G64">
        <v>0.2825</v>
      </c>
      <c r="H64">
        <f t="shared" si="13"/>
        <v>61.53851765</v>
      </c>
      <c r="I64" s="3">
        <f t="shared" si="14"/>
        <v>-0.000931410963227868</v>
      </c>
      <c r="J64" s="3"/>
      <c r="K64" s="3"/>
      <c r="L64" s="6">
        <f t="shared" si="18"/>
        <v>-0.000645725847901528</v>
      </c>
      <c r="M64" s="7">
        <f t="shared" si="19"/>
        <v>2.87690000000001</v>
      </c>
      <c r="N64" s="7">
        <f t="shared" si="17"/>
        <v>0.0413</v>
      </c>
    </row>
    <row r="65" spans="1:14">
      <c r="A65" s="1"/>
      <c r="B65">
        <v>71.1911</v>
      </c>
      <c r="C65">
        <v>220.0545</v>
      </c>
      <c r="D65">
        <v>0.2912</v>
      </c>
      <c r="E65">
        <v>71.0347</v>
      </c>
      <c r="F65">
        <v>222.6682</v>
      </c>
      <c r="G65">
        <v>0.3263</v>
      </c>
      <c r="H65">
        <f t="shared" si="13"/>
        <v>71.21901577</v>
      </c>
      <c r="I65" s="3">
        <f t="shared" si="14"/>
        <v>-0.000391970735598847</v>
      </c>
      <c r="J65" s="3"/>
      <c r="K65" s="3"/>
      <c r="L65" s="6">
        <f t="shared" si="18"/>
        <v>-0.00219690382646152</v>
      </c>
      <c r="M65" s="7">
        <f t="shared" si="19"/>
        <v>2.61370000000002</v>
      </c>
      <c r="N65" s="7">
        <f t="shared" si="17"/>
        <v>0.0351</v>
      </c>
    </row>
    <row r="66" spans="1:14">
      <c r="A66" s="1"/>
      <c r="B66">
        <v>80.8912</v>
      </c>
      <c r="C66">
        <v>220.0645</v>
      </c>
      <c r="D66">
        <v>0.3312</v>
      </c>
      <c r="E66">
        <v>80.8174</v>
      </c>
      <c r="F66">
        <v>223.0371</v>
      </c>
      <c r="G66">
        <v>0.3685</v>
      </c>
      <c r="H66">
        <f t="shared" si="13"/>
        <v>81.09073834</v>
      </c>
      <c r="I66" s="3">
        <f t="shared" si="14"/>
        <v>-0.0024606797777987</v>
      </c>
      <c r="J66" s="3"/>
      <c r="K66" s="3"/>
      <c r="L66" s="6">
        <f t="shared" si="18"/>
        <v>-0.000912336570603371</v>
      </c>
      <c r="M66" s="7">
        <f t="shared" si="19"/>
        <v>2.9726</v>
      </c>
      <c r="N66" s="7">
        <f t="shared" si="17"/>
        <v>0.0373</v>
      </c>
    </row>
    <row r="67" spans="1:14">
      <c r="A67" s="1"/>
      <c r="B67">
        <v>102.2812</v>
      </c>
      <c r="C67">
        <v>220.0678</v>
      </c>
      <c r="D67">
        <v>0.4312</v>
      </c>
      <c r="E67">
        <v>102.1242</v>
      </c>
      <c r="F67">
        <v>222.6682</v>
      </c>
      <c r="G67">
        <v>0.4634</v>
      </c>
      <c r="H67">
        <f t="shared" si="13"/>
        <v>102.59143022</v>
      </c>
      <c r="I67" s="3">
        <f t="shared" si="14"/>
        <v>-0.00302393893266466</v>
      </c>
      <c r="J67" s="3"/>
      <c r="K67" s="3"/>
      <c r="L67" s="6">
        <f t="shared" si="18"/>
        <v>-0.00153498394621882</v>
      </c>
      <c r="M67" s="7">
        <f t="shared" si="19"/>
        <v>2.60040000000001</v>
      </c>
      <c r="N67" s="7">
        <f t="shared" si="17"/>
        <v>0.0322</v>
      </c>
    </row>
    <row r="68" spans="1:14">
      <c r="A68" s="1"/>
      <c r="B68">
        <v>131.4211</v>
      </c>
      <c r="C68">
        <v>220.0545</v>
      </c>
      <c r="D68">
        <v>0.5612</v>
      </c>
      <c r="E68">
        <v>131.3064</v>
      </c>
      <c r="F68">
        <v>222.6682</v>
      </c>
      <c r="G68">
        <v>0.5925</v>
      </c>
      <c r="H68">
        <f t="shared" si="13"/>
        <v>132.03918824</v>
      </c>
      <c r="I68" s="3">
        <f t="shared" si="14"/>
        <v>-0.00468109693977031</v>
      </c>
      <c r="J68" s="3"/>
      <c r="K68" s="3"/>
      <c r="L68" s="6">
        <f t="shared" si="18"/>
        <v>-0.000872767006211325</v>
      </c>
      <c r="M68" s="7">
        <f t="shared" si="19"/>
        <v>2.61370000000002</v>
      </c>
      <c r="N68" s="7">
        <f t="shared" si="17"/>
        <v>0.0313</v>
      </c>
    </row>
    <row r="69" spans="1:14">
      <c r="A69" s="1"/>
      <c r="B69">
        <v>487.5345</v>
      </c>
      <c r="C69">
        <v>220.0511</v>
      </c>
      <c r="D69">
        <v>2.1711</v>
      </c>
      <c r="E69">
        <v>486.3271</v>
      </c>
      <c r="F69">
        <v>222.6157</v>
      </c>
      <c r="G69">
        <v>2.1889</v>
      </c>
      <c r="H69">
        <f t="shared" si="13"/>
        <v>490.29057661</v>
      </c>
      <c r="I69" s="3">
        <f t="shared" si="14"/>
        <v>-0.00562131262863807</v>
      </c>
      <c r="J69" s="3"/>
      <c r="K69" s="3"/>
      <c r="L69" s="6">
        <f t="shared" si="18"/>
        <v>-0.00247654268569713</v>
      </c>
      <c r="M69" s="7">
        <f t="shared" si="19"/>
        <v>2.56460000000001</v>
      </c>
      <c r="N69" s="7">
        <f t="shared" si="17"/>
        <v>0.0177999999999998</v>
      </c>
    </row>
    <row r="70" spans="1:14">
      <c r="A70" s="1"/>
      <c r="B70">
        <v>970.8145</v>
      </c>
      <c r="C70">
        <v>220.0612</v>
      </c>
      <c r="D70">
        <v>4.3712</v>
      </c>
      <c r="E70">
        <v>966.3347</v>
      </c>
      <c r="F70">
        <v>221.1539</v>
      </c>
      <c r="G70">
        <v>4.3588</v>
      </c>
      <c r="H70">
        <f t="shared" si="13"/>
        <v>974.66624577</v>
      </c>
      <c r="I70" s="3">
        <f t="shared" si="14"/>
        <v>-0.00395186125170188</v>
      </c>
      <c r="J70" s="3"/>
      <c r="K70" s="3"/>
      <c r="L70" s="6">
        <f t="shared" si="18"/>
        <v>-0.00461447578296364</v>
      </c>
      <c r="M70" s="7">
        <f t="shared" si="19"/>
        <v>1.09269999999998</v>
      </c>
      <c r="N70" s="7">
        <f t="shared" si="17"/>
        <v>-0.0124000000000004</v>
      </c>
    </row>
    <row r="71" spans="1:14">
      <c r="A71" s="1"/>
      <c r="B71">
        <v>1452.4945</v>
      </c>
      <c r="C71">
        <v>220.0478</v>
      </c>
      <c r="D71">
        <v>6.5645</v>
      </c>
      <c r="E71">
        <v>1440.8154</v>
      </c>
      <c r="F71">
        <v>221.1019</v>
      </c>
      <c r="G71">
        <v>6.5208</v>
      </c>
      <c r="H71">
        <f t="shared" si="13"/>
        <v>1453.46472014</v>
      </c>
      <c r="I71" s="3">
        <f t="shared" si="14"/>
        <v>-0.000667522318606113</v>
      </c>
      <c r="J71" s="3"/>
      <c r="K71" s="3"/>
      <c r="L71" s="6">
        <f t="shared" si="18"/>
        <v>-0.00804071891494258</v>
      </c>
      <c r="M71" s="7">
        <f t="shared" si="19"/>
        <v>1.05410000000001</v>
      </c>
      <c r="N71" s="7">
        <f t="shared" si="17"/>
        <v>-0.0436999999999994</v>
      </c>
    </row>
    <row r="72" spans="1:14">
      <c r="A72" s="1"/>
      <c r="B72">
        <v>1934.3312</v>
      </c>
      <c r="C72">
        <v>220.0511</v>
      </c>
      <c r="D72">
        <v>8.7578</v>
      </c>
      <c r="E72">
        <v>1913.9642</v>
      </c>
      <c r="F72">
        <v>220.3271</v>
      </c>
      <c r="G72">
        <v>8.6922</v>
      </c>
      <c r="H72">
        <f t="shared" si="13"/>
        <v>1930.91917422</v>
      </c>
      <c r="I72" s="3">
        <f t="shared" si="14"/>
        <v>0.00176704743810849</v>
      </c>
      <c r="J72" s="3"/>
      <c r="K72" s="3"/>
      <c r="L72" s="6">
        <f t="shared" si="18"/>
        <v>-0.0105292206422562</v>
      </c>
      <c r="M72" s="7">
        <f t="shared" si="19"/>
        <v>0.27600000000001</v>
      </c>
      <c r="N72" s="7">
        <f t="shared" si="17"/>
        <v>-0.0655999999999999</v>
      </c>
    </row>
    <row r="73" spans="13:14">
      <c r="M73" s="2"/>
      <c r="N73" s="2"/>
    </row>
    <row r="74" spans="1:14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L74" t="s">
        <v>10</v>
      </c>
      <c r="M74" s="2" t="s">
        <v>11</v>
      </c>
      <c r="N74" s="2" t="s">
        <v>12</v>
      </c>
    </row>
    <row r="75" spans="1:14">
      <c r="A75" s="1">
        <v>3</v>
      </c>
      <c r="B75">
        <v>1.8132</v>
      </c>
      <c r="C75">
        <v>220.0511</v>
      </c>
      <c r="D75">
        <v>0.0312</v>
      </c>
      <c r="E75">
        <v>1.7999</v>
      </c>
      <c r="F75">
        <v>222.9314</v>
      </c>
      <c r="G75">
        <v>0.0748</v>
      </c>
      <c r="H75">
        <f>E75*1.009-0.4457</f>
        <v>1.3703991</v>
      </c>
      <c r="I75" s="3">
        <f>(B75-H75)/H75</f>
        <v>0.323118206951537</v>
      </c>
      <c r="J75" s="3"/>
      <c r="K75" s="3"/>
      <c r="L75" s="6">
        <f>(E75-B75)/B75</f>
        <v>-0.00733509816898294</v>
      </c>
      <c r="M75" s="7">
        <f>F75-C75</f>
        <v>2.88030000000001</v>
      </c>
      <c r="N75" s="7">
        <f>G75-D75</f>
        <v>0.0436</v>
      </c>
    </row>
    <row r="76" spans="1:14">
      <c r="A76" s="1"/>
      <c r="B76">
        <v>3.6152</v>
      </c>
      <c r="C76">
        <v>220.0551</v>
      </c>
      <c r="D76">
        <v>0.0312</v>
      </c>
      <c r="E76">
        <v>3.7196</v>
      </c>
      <c r="F76">
        <v>222.827</v>
      </c>
      <c r="G76">
        <v>0.0742</v>
      </c>
      <c r="H76">
        <f t="shared" ref="H76:H109" si="20">E76*1.009-0.4457</f>
        <v>3.3073764</v>
      </c>
      <c r="I76" s="3">
        <f t="shared" ref="I76:I109" si="21">(B76-H76)/H76</f>
        <v>0.0930718378470623</v>
      </c>
      <c r="J76" s="3"/>
      <c r="K76" s="3"/>
      <c r="L76" s="6">
        <f t="shared" ref="L76:L109" si="22">(E76-B76)/B76</f>
        <v>0.0288780703695507</v>
      </c>
      <c r="M76" s="7">
        <f t="shared" ref="M76:M109" si="23">F76-C76</f>
        <v>2.77189999999999</v>
      </c>
      <c r="N76" s="7">
        <f t="shared" ref="N76:N109" si="24">G76-D76</f>
        <v>0.043</v>
      </c>
    </row>
    <row r="77" spans="1:14">
      <c r="A77" s="1"/>
      <c r="B77">
        <v>4.5872</v>
      </c>
      <c r="C77">
        <v>220.0521</v>
      </c>
      <c r="D77">
        <v>0.0312</v>
      </c>
      <c r="E77">
        <v>4.7676</v>
      </c>
      <c r="F77">
        <v>222.5111</v>
      </c>
      <c r="G77">
        <v>0.0742</v>
      </c>
      <c r="H77">
        <f t="shared" si="20"/>
        <v>4.3648084</v>
      </c>
      <c r="I77" s="3">
        <f t="shared" si="21"/>
        <v>0.0509510566374462</v>
      </c>
      <c r="J77" s="3"/>
      <c r="K77" s="3"/>
      <c r="L77" s="6">
        <f t="shared" si="22"/>
        <v>0.0393268224625043</v>
      </c>
      <c r="M77" s="7">
        <f t="shared" si="23"/>
        <v>2.459</v>
      </c>
      <c r="N77" s="7">
        <f t="shared" si="24"/>
        <v>0.043</v>
      </c>
    </row>
    <row r="78" spans="1:14">
      <c r="A78" s="1"/>
      <c r="B78">
        <v>6.8952</v>
      </c>
      <c r="C78">
        <v>220.0582</v>
      </c>
      <c r="D78">
        <v>0.0412</v>
      </c>
      <c r="E78">
        <v>7.135</v>
      </c>
      <c r="F78">
        <v>222.6682</v>
      </c>
      <c r="G78">
        <v>0.0786</v>
      </c>
      <c r="H78">
        <f t="shared" si="20"/>
        <v>6.753515</v>
      </c>
      <c r="I78" s="3">
        <f t="shared" si="21"/>
        <v>0.020979445518371</v>
      </c>
      <c r="J78" s="3"/>
      <c r="K78" s="3"/>
      <c r="L78" s="6">
        <f t="shared" si="22"/>
        <v>0.0347778164520246</v>
      </c>
      <c r="M78" s="7">
        <f t="shared" si="23"/>
        <v>2.61000000000001</v>
      </c>
      <c r="N78" s="7">
        <f t="shared" si="24"/>
        <v>0.0374</v>
      </c>
    </row>
    <row r="79" spans="1:14">
      <c r="A79" s="1"/>
      <c r="B79">
        <v>8.6991</v>
      </c>
      <c r="C79">
        <v>220.0602</v>
      </c>
      <c r="D79">
        <v>0.0412</v>
      </c>
      <c r="E79">
        <v>8.4785</v>
      </c>
      <c r="F79">
        <v>223.1425</v>
      </c>
      <c r="G79">
        <v>0.0829</v>
      </c>
      <c r="H79">
        <f t="shared" si="20"/>
        <v>8.1091065</v>
      </c>
      <c r="I79" s="3">
        <f t="shared" si="21"/>
        <v>0.0727569060783701</v>
      </c>
      <c r="J79" s="3"/>
      <c r="K79" s="3"/>
      <c r="L79" s="6">
        <f t="shared" si="22"/>
        <v>-0.0253589451782367</v>
      </c>
      <c r="M79" s="7">
        <f t="shared" si="23"/>
        <v>3.0823</v>
      </c>
      <c r="N79" s="7">
        <f t="shared" si="24"/>
        <v>0.0417</v>
      </c>
    </row>
    <row r="80" spans="1:14">
      <c r="A80" s="1"/>
      <c r="B80">
        <v>10.5431</v>
      </c>
      <c r="C80">
        <v>220.0511</v>
      </c>
      <c r="D80">
        <v>0.0412</v>
      </c>
      <c r="E80">
        <v>10.6651</v>
      </c>
      <c r="F80">
        <v>223.0369</v>
      </c>
      <c r="G80">
        <v>0.0861</v>
      </c>
      <c r="H80">
        <f t="shared" si="20"/>
        <v>10.3153859</v>
      </c>
      <c r="I80" s="3">
        <f t="shared" si="21"/>
        <v>0.0220751896446261</v>
      </c>
      <c r="J80" s="3"/>
      <c r="K80" s="3"/>
      <c r="L80" s="6">
        <f t="shared" si="22"/>
        <v>0.0115715491648566</v>
      </c>
      <c r="M80" s="7">
        <f t="shared" si="23"/>
        <v>2.98580000000001</v>
      </c>
      <c r="N80" s="7">
        <f t="shared" si="24"/>
        <v>0.0449</v>
      </c>
    </row>
    <row r="81" spans="1:14">
      <c r="A81" s="1"/>
      <c r="B81">
        <v>11.5552</v>
      </c>
      <c r="C81">
        <v>220.0551</v>
      </c>
      <c r="D81">
        <v>0.0512</v>
      </c>
      <c r="E81">
        <v>11.8121</v>
      </c>
      <c r="F81">
        <v>221.8823</v>
      </c>
      <c r="G81">
        <v>0.0912</v>
      </c>
      <c r="H81">
        <f t="shared" si="20"/>
        <v>11.4727089</v>
      </c>
      <c r="I81" s="3">
        <f t="shared" si="21"/>
        <v>0.00719020248129909</v>
      </c>
      <c r="J81" s="3"/>
      <c r="K81" s="3"/>
      <c r="L81" s="6">
        <f t="shared" si="22"/>
        <v>0.0222324148435336</v>
      </c>
      <c r="M81" s="7">
        <f t="shared" si="23"/>
        <v>1.82719999999998</v>
      </c>
      <c r="N81" s="7">
        <f t="shared" si="24"/>
        <v>0.04</v>
      </c>
    </row>
    <row r="82" spans="1:14">
      <c r="A82" s="1"/>
      <c r="B82">
        <v>13.3412</v>
      </c>
      <c r="C82">
        <v>220.0562</v>
      </c>
      <c r="D82">
        <v>0.0512</v>
      </c>
      <c r="E82">
        <v>13.2228</v>
      </c>
      <c r="F82">
        <v>223.1952</v>
      </c>
      <c r="G82">
        <v>0.0944</v>
      </c>
      <c r="H82">
        <f t="shared" si="20"/>
        <v>12.8961052</v>
      </c>
      <c r="I82" s="3">
        <f t="shared" si="21"/>
        <v>0.034513893388525</v>
      </c>
      <c r="J82" s="3"/>
      <c r="K82" s="3"/>
      <c r="L82" s="6">
        <f t="shared" si="22"/>
        <v>-0.0088747638893054</v>
      </c>
      <c r="M82" s="7">
        <f t="shared" si="23"/>
        <v>3.13900000000001</v>
      </c>
      <c r="N82" s="7">
        <f t="shared" si="24"/>
        <v>0.0432</v>
      </c>
    </row>
    <row r="83" spans="1:14">
      <c r="A83" s="1"/>
      <c r="B83">
        <v>14.3112</v>
      </c>
      <c r="C83">
        <v>220.0492</v>
      </c>
      <c r="D83">
        <v>0.0512</v>
      </c>
      <c r="E83">
        <v>14.3647</v>
      </c>
      <c r="F83">
        <v>222.9314</v>
      </c>
      <c r="G83">
        <v>0.0984</v>
      </c>
      <c r="H83">
        <f t="shared" si="20"/>
        <v>14.0482823</v>
      </c>
      <c r="I83" s="3">
        <f t="shared" si="21"/>
        <v>0.0187152916196739</v>
      </c>
      <c r="J83" s="3"/>
      <c r="K83" s="3"/>
      <c r="L83" s="6">
        <f t="shared" si="22"/>
        <v>0.00373833081782098</v>
      </c>
      <c r="M83" s="7">
        <f t="shared" si="23"/>
        <v>2.88219999999998</v>
      </c>
      <c r="N83" s="7">
        <f t="shared" si="24"/>
        <v>0.0472</v>
      </c>
    </row>
    <row r="84" spans="1:14">
      <c r="A84" s="1"/>
      <c r="B84">
        <v>15.6252</v>
      </c>
      <c r="C84">
        <v>220.0502</v>
      </c>
      <c r="D84">
        <v>0.0612</v>
      </c>
      <c r="E84">
        <v>15.7016</v>
      </c>
      <c r="F84">
        <v>222.6682</v>
      </c>
      <c r="G84">
        <v>0.1011</v>
      </c>
      <c r="H84">
        <f t="shared" si="20"/>
        <v>15.3972144</v>
      </c>
      <c r="I84" s="3">
        <f t="shared" si="21"/>
        <v>0.0148069380653686</v>
      </c>
      <c r="J84" s="3"/>
      <c r="K84" s="3"/>
      <c r="L84" s="6">
        <f t="shared" si="22"/>
        <v>0.00488953741392107</v>
      </c>
      <c r="M84" s="7">
        <f t="shared" si="23"/>
        <v>2.61800000000002</v>
      </c>
      <c r="N84" s="7">
        <f t="shared" si="24"/>
        <v>0.0399</v>
      </c>
    </row>
    <row r="85" spans="1:14">
      <c r="A85" s="1"/>
      <c r="B85">
        <v>16.5932</v>
      </c>
      <c r="C85">
        <v>220.0552</v>
      </c>
      <c r="D85">
        <v>0.0612</v>
      </c>
      <c r="E85">
        <v>16.8387</v>
      </c>
      <c r="F85">
        <v>222.1436</v>
      </c>
      <c r="G85">
        <v>0.1057</v>
      </c>
      <c r="H85">
        <f t="shared" si="20"/>
        <v>16.5445483</v>
      </c>
      <c r="I85" s="3">
        <f t="shared" si="21"/>
        <v>0.00294064843100012</v>
      </c>
      <c r="J85" s="3"/>
      <c r="K85" s="3"/>
      <c r="L85" s="6">
        <f t="shared" si="22"/>
        <v>0.0147952173179375</v>
      </c>
      <c r="M85" s="7">
        <f t="shared" si="23"/>
        <v>2.08839999999998</v>
      </c>
      <c r="N85" s="7">
        <f t="shared" si="24"/>
        <v>0.0445</v>
      </c>
    </row>
    <row r="86" spans="1:14">
      <c r="A86" s="1"/>
      <c r="B86">
        <v>18.3872</v>
      </c>
      <c r="C86">
        <v>220.0562</v>
      </c>
      <c r="D86">
        <v>0.0712</v>
      </c>
      <c r="E86">
        <v>18.4479</v>
      </c>
      <c r="F86">
        <v>223.1425</v>
      </c>
      <c r="G86">
        <v>0.1101</v>
      </c>
      <c r="H86">
        <f t="shared" si="20"/>
        <v>18.1682311</v>
      </c>
      <c r="I86" s="3">
        <f t="shared" si="21"/>
        <v>0.0120522960542923</v>
      </c>
      <c r="J86" s="3"/>
      <c r="K86" s="3"/>
      <c r="L86" s="6">
        <f t="shared" si="22"/>
        <v>0.0033012095370693</v>
      </c>
      <c r="M86" s="7">
        <f t="shared" si="23"/>
        <v>3.08630000000002</v>
      </c>
      <c r="N86" s="7">
        <f t="shared" si="24"/>
        <v>0.0389</v>
      </c>
    </row>
    <row r="87" spans="1:14">
      <c r="A87" s="1"/>
      <c r="B87">
        <v>20.3032</v>
      </c>
      <c r="C87">
        <v>220.0552</v>
      </c>
      <c r="D87">
        <v>0.0712</v>
      </c>
      <c r="E87">
        <v>20.2515</v>
      </c>
      <c r="F87">
        <v>222.9314</v>
      </c>
      <c r="G87">
        <v>0.1182</v>
      </c>
      <c r="H87">
        <f t="shared" si="20"/>
        <v>19.9880635</v>
      </c>
      <c r="I87" s="3">
        <f t="shared" si="21"/>
        <v>0.0157662346830148</v>
      </c>
      <c r="J87" s="3"/>
      <c r="K87" s="3"/>
      <c r="L87" s="6">
        <f t="shared" si="22"/>
        <v>-0.00254639662713268</v>
      </c>
      <c r="M87" s="7">
        <f t="shared" si="23"/>
        <v>2.87619999999998</v>
      </c>
      <c r="N87" s="7">
        <f t="shared" si="24"/>
        <v>0.047</v>
      </c>
    </row>
    <row r="88" spans="1:14">
      <c r="A88" s="1"/>
      <c r="B88">
        <v>21.2462</v>
      </c>
      <c r="C88">
        <v>220.0542</v>
      </c>
      <c r="D88">
        <v>0.0811</v>
      </c>
      <c r="E88">
        <v>21.2563</v>
      </c>
      <c r="F88">
        <v>222.6682</v>
      </c>
      <c r="G88">
        <v>0.1209</v>
      </c>
      <c r="H88">
        <f t="shared" si="20"/>
        <v>21.0019067</v>
      </c>
      <c r="I88" s="3">
        <f t="shared" si="21"/>
        <v>0.0116319581593038</v>
      </c>
      <c r="J88" s="3"/>
      <c r="K88" s="3"/>
      <c r="L88" s="6">
        <f t="shared" si="22"/>
        <v>0.000475379126620185</v>
      </c>
      <c r="M88" s="7">
        <f t="shared" si="23"/>
        <v>2.614</v>
      </c>
      <c r="N88" s="7">
        <f t="shared" si="24"/>
        <v>0.0398</v>
      </c>
    </row>
    <row r="89" spans="1:14">
      <c r="A89" s="1"/>
      <c r="B89">
        <v>23.0712</v>
      </c>
      <c r="C89">
        <v>220.0572</v>
      </c>
      <c r="D89">
        <v>0.0811</v>
      </c>
      <c r="E89">
        <v>22.9763</v>
      </c>
      <c r="F89">
        <v>222.4056</v>
      </c>
      <c r="G89">
        <v>0.1255</v>
      </c>
      <c r="H89">
        <f t="shared" si="20"/>
        <v>22.7373867</v>
      </c>
      <c r="I89" s="3">
        <f t="shared" si="21"/>
        <v>0.0146812518256552</v>
      </c>
      <c r="J89" s="3"/>
      <c r="K89" s="3"/>
      <c r="L89" s="6">
        <f t="shared" si="22"/>
        <v>-0.0041133534449878</v>
      </c>
      <c r="M89" s="7">
        <f t="shared" si="23"/>
        <v>2.3484</v>
      </c>
      <c r="N89" s="7">
        <f t="shared" si="24"/>
        <v>0.0444</v>
      </c>
    </row>
    <row r="90" spans="1:14">
      <c r="A90" s="1"/>
      <c r="B90">
        <v>25.3511</v>
      </c>
      <c r="C90">
        <v>220.0522</v>
      </c>
      <c r="D90">
        <v>0.0911</v>
      </c>
      <c r="E90">
        <v>25.2455</v>
      </c>
      <c r="F90">
        <v>222.6682</v>
      </c>
      <c r="G90">
        <v>0.1356</v>
      </c>
      <c r="H90">
        <f t="shared" si="20"/>
        <v>25.0270095</v>
      </c>
      <c r="I90" s="3">
        <f t="shared" si="21"/>
        <v>0.0129496294793032</v>
      </c>
      <c r="J90" s="3"/>
      <c r="K90" s="3"/>
      <c r="L90" s="6">
        <f t="shared" si="22"/>
        <v>-0.00416549972190552</v>
      </c>
      <c r="M90" s="7">
        <f t="shared" si="23"/>
        <v>2.61600000000001</v>
      </c>
      <c r="N90" s="7">
        <f t="shared" si="24"/>
        <v>0.0445</v>
      </c>
    </row>
    <row r="91" spans="1:14">
      <c r="A91" s="1"/>
      <c r="B91">
        <v>26.2852</v>
      </c>
      <c r="C91">
        <v>220.0531</v>
      </c>
      <c r="D91">
        <v>0.1011</v>
      </c>
      <c r="E91">
        <v>26.222</v>
      </c>
      <c r="F91">
        <v>222.1436</v>
      </c>
      <c r="G91">
        <v>0.1382</v>
      </c>
      <c r="H91">
        <f t="shared" si="20"/>
        <v>26.012298</v>
      </c>
      <c r="I91" s="3">
        <f t="shared" si="21"/>
        <v>0.0104912683992779</v>
      </c>
      <c r="J91" s="3"/>
      <c r="K91" s="3"/>
      <c r="L91" s="6">
        <f t="shared" si="22"/>
        <v>-0.00240439486859519</v>
      </c>
      <c r="M91" s="7">
        <f t="shared" si="23"/>
        <v>2.09049999999999</v>
      </c>
      <c r="N91" s="7">
        <f t="shared" si="24"/>
        <v>0.0371</v>
      </c>
    </row>
    <row r="92" spans="1:14">
      <c r="A92" s="1"/>
      <c r="B92">
        <v>28.1472</v>
      </c>
      <c r="C92">
        <v>220.0562</v>
      </c>
      <c r="D92">
        <v>0.1011</v>
      </c>
      <c r="E92">
        <v>28.1295</v>
      </c>
      <c r="F92">
        <v>222.9051</v>
      </c>
      <c r="G92">
        <v>0.1467</v>
      </c>
      <c r="H92">
        <f t="shared" si="20"/>
        <v>27.9369655</v>
      </c>
      <c r="I92" s="3">
        <f t="shared" si="21"/>
        <v>0.00752531623379075</v>
      </c>
      <c r="J92" s="3"/>
      <c r="K92" s="3"/>
      <c r="L92" s="6">
        <f t="shared" si="22"/>
        <v>-0.000628836971350663</v>
      </c>
      <c r="M92" s="7">
        <f t="shared" si="23"/>
        <v>2.84890000000001</v>
      </c>
      <c r="N92" s="7">
        <f t="shared" si="24"/>
        <v>0.0456</v>
      </c>
    </row>
    <row r="93" spans="1:14">
      <c r="A93" s="1"/>
      <c r="B93">
        <v>30.0192</v>
      </c>
      <c r="C93">
        <v>220.0572</v>
      </c>
      <c r="D93">
        <v>0.1112</v>
      </c>
      <c r="E93">
        <v>29.9788</v>
      </c>
      <c r="F93">
        <v>222.9317</v>
      </c>
      <c r="G93">
        <v>0.1535</v>
      </c>
      <c r="H93">
        <f t="shared" si="20"/>
        <v>29.8029092</v>
      </c>
      <c r="I93" s="3">
        <f t="shared" si="21"/>
        <v>0.00725737204205565</v>
      </c>
      <c r="J93" s="3"/>
      <c r="K93" s="3"/>
      <c r="L93" s="6">
        <f t="shared" si="22"/>
        <v>-0.00134580535124193</v>
      </c>
      <c r="M93" s="7">
        <f t="shared" si="23"/>
        <v>2.87450000000001</v>
      </c>
      <c r="N93" s="7">
        <f t="shared" si="24"/>
        <v>0.0423</v>
      </c>
    </row>
    <row r="94" spans="1:14">
      <c r="A94" s="1"/>
      <c r="B94">
        <v>32.8012</v>
      </c>
      <c r="C94">
        <v>220.0542</v>
      </c>
      <c r="D94">
        <v>0.1212</v>
      </c>
      <c r="E94">
        <v>32.7887</v>
      </c>
      <c r="F94">
        <v>222.6682</v>
      </c>
      <c r="G94">
        <v>0.1656</v>
      </c>
      <c r="H94">
        <f t="shared" si="20"/>
        <v>32.6380983</v>
      </c>
      <c r="I94" s="3">
        <f t="shared" si="21"/>
        <v>0.00499727951367821</v>
      </c>
      <c r="J94" s="3"/>
      <c r="K94" s="3"/>
      <c r="L94" s="6">
        <f t="shared" si="22"/>
        <v>-0.000381083618892078</v>
      </c>
      <c r="M94" s="7">
        <f t="shared" si="23"/>
        <v>2.614</v>
      </c>
      <c r="N94" s="7">
        <f t="shared" si="24"/>
        <v>0.0444</v>
      </c>
    </row>
    <row r="95" spans="1:14">
      <c r="A95" s="1"/>
      <c r="B95">
        <v>33.7512</v>
      </c>
      <c r="C95">
        <v>220.0562</v>
      </c>
      <c r="D95">
        <v>0.1312</v>
      </c>
      <c r="E95">
        <v>33.6653</v>
      </c>
      <c r="F95">
        <v>222.6682</v>
      </c>
      <c r="G95">
        <v>0.168</v>
      </c>
      <c r="H95">
        <f t="shared" si="20"/>
        <v>33.5225877</v>
      </c>
      <c r="I95" s="3">
        <f t="shared" si="21"/>
        <v>0.00681964954632669</v>
      </c>
      <c r="J95" s="3"/>
      <c r="K95" s="3"/>
      <c r="L95" s="6">
        <f t="shared" si="22"/>
        <v>-0.00254509469292929</v>
      </c>
      <c r="M95" s="7">
        <f t="shared" si="23"/>
        <v>2.61200000000002</v>
      </c>
      <c r="N95" s="7">
        <f t="shared" si="24"/>
        <v>0.0368</v>
      </c>
    </row>
    <row r="96" spans="1:14">
      <c r="A96" s="1"/>
      <c r="B96">
        <v>36.0212</v>
      </c>
      <c r="C96">
        <v>220.0531</v>
      </c>
      <c r="D96">
        <v>0.1412</v>
      </c>
      <c r="E96">
        <v>35.9551</v>
      </c>
      <c r="F96">
        <v>222.1436</v>
      </c>
      <c r="G96">
        <v>0.1766</v>
      </c>
      <c r="H96">
        <f t="shared" si="20"/>
        <v>35.8329959</v>
      </c>
      <c r="I96" s="3">
        <f t="shared" si="21"/>
        <v>0.0052522569010203</v>
      </c>
      <c r="J96" s="3"/>
      <c r="K96" s="3"/>
      <c r="L96" s="6">
        <f t="shared" si="22"/>
        <v>-0.00183503048204942</v>
      </c>
      <c r="M96" s="7">
        <f t="shared" si="23"/>
        <v>2.09049999999999</v>
      </c>
      <c r="N96" s="7">
        <f t="shared" si="24"/>
        <v>0.0354</v>
      </c>
    </row>
    <row r="97" spans="1:14">
      <c r="A97" s="1"/>
      <c r="B97">
        <v>37.8531</v>
      </c>
      <c r="C97">
        <v>220.0602</v>
      </c>
      <c r="D97">
        <v>0.1412</v>
      </c>
      <c r="E97">
        <v>37.8822</v>
      </c>
      <c r="F97">
        <v>222.1436</v>
      </c>
      <c r="G97">
        <v>0.1849</v>
      </c>
      <c r="H97">
        <f t="shared" si="20"/>
        <v>37.7774398</v>
      </c>
      <c r="I97" s="3">
        <f t="shared" si="21"/>
        <v>0.00200278791788343</v>
      </c>
      <c r="J97" s="3"/>
      <c r="K97" s="3"/>
      <c r="L97" s="6">
        <f t="shared" si="22"/>
        <v>0.000768761343192491</v>
      </c>
      <c r="M97" s="7">
        <f t="shared" si="23"/>
        <v>2.08339999999998</v>
      </c>
      <c r="N97" s="7">
        <f t="shared" si="24"/>
        <v>0.0437</v>
      </c>
    </row>
    <row r="98" spans="1:14">
      <c r="A98" s="1"/>
      <c r="B98">
        <v>38.8192</v>
      </c>
      <c r="C98">
        <v>220.0551</v>
      </c>
      <c r="D98">
        <v>0.1512</v>
      </c>
      <c r="E98">
        <v>38.726</v>
      </c>
      <c r="F98">
        <v>222.5633</v>
      </c>
      <c r="G98">
        <v>0.1883</v>
      </c>
      <c r="H98">
        <f t="shared" si="20"/>
        <v>38.628834</v>
      </c>
      <c r="I98" s="3">
        <f t="shared" si="21"/>
        <v>0.00492808040750108</v>
      </c>
      <c r="J98" s="3"/>
      <c r="K98" s="3"/>
      <c r="L98" s="6">
        <f t="shared" si="22"/>
        <v>-0.00240087379441109</v>
      </c>
      <c r="M98" s="7">
        <f t="shared" si="23"/>
        <v>2.50819999999999</v>
      </c>
      <c r="N98" s="7">
        <f t="shared" si="24"/>
        <v>0.0371</v>
      </c>
    </row>
    <row r="99" spans="1:14">
      <c r="A99" s="1"/>
      <c r="B99">
        <v>51.7912</v>
      </c>
      <c r="C99">
        <v>220.0545</v>
      </c>
      <c r="D99">
        <v>0.2012</v>
      </c>
      <c r="E99">
        <v>51.8062</v>
      </c>
      <c r="F99">
        <v>222.1436</v>
      </c>
      <c r="G99">
        <v>0.2422</v>
      </c>
      <c r="H99">
        <f t="shared" si="20"/>
        <v>51.8267558</v>
      </c>
      <c r="I99" s="3">
        <f t="shared" si="21"/>
        <v>-0.000686051045471443</v>
      </c>
      <c r="J99" s="3"/>
      <c r="K99" s="3"/>
      <c r="L99" s="6">
        <f t="shared" si="22"/>
        <v>0.000289624492191597</v>
      </c>
      <c r="M99" s="7">
        <f t="shared" si="23"/>
        <v>2.0891</v>
      </c>
      <c r="N99" s="7">
        <f t="shared" si="24"/>
        <v>0.041</v>
      </c>
    </row>
    <row r="100" spans="1:14">
      <c r="A100" s="1"/>
      <c r="B100">
        <v>61.4612</v>
      </c>
      <c r="C100">
        <v>220.0445</v>
      </c>
      <c r="D100">
        <v>0.2412</v>
      </c>
      <c r="E100">
        <v>61.4837</v>
      </c>
      <c r="F100">
        <v>222.6157</v>
      </c>
      <c r="G100">
        <v>0.2823</v>
      </c>
      <c r="H100">
        <f t="shared" si="20"/>
        <v>61.5913533</v>
      </c>
      <c r="I100" s="3">
        <f t="shared" si="21"/>
        <v>-0.00211317486995353</v>
      </c>
      <c r="J100" s="3"/>
      <c r="K100" s="3"/>
      <c r="L100" s="6">
        <f t="shared" si="22"/>
        <v>0.000366084619239469</v>
      </c>
      <c r="M100" s="7">
        <f t="shared" si="23"/>
        <v>2.5712</v>
      </c>
      <c r="N100" s="7">
        <f t="shared" si="24"/>
        <v>0.0411</v>
      </c>
    </row>
    <row r="101" spans="1:14">
      <c r="A101" s="1"/>
      <c r="B101">
        <v>71.1911</v>
      </c>
      <c r="C101">
        <v>220.0511</v>
      </c>
      <c r="D101">
        <v>0.2912</v>
      </c>
      <c r="E101">
        <v>71.1383</v>
      </c>
      <c r="F101">
        <v>222.4056</v>
      </c>
      <c r="G101">
        <v>0.3261</v>
      </c>
      <c r="H101">
        <f t="shared" si="20"/>
        <v>71.3328447</v>
      </c>
      <c r="I101" s="3">
        <f t="shared" si="21"/>
        <v>-0.0019870888452033</v>
      </c>
      <c r="J101" s="3"/>
      <c r="K101" s="3"/>
      <c r="L101" s="6">
        <f t="shared" si="22"/>
        <v>-0.000741665741925674</v>
      </c>
      <c r="M101" s="7">
        <f t="shared" si="23"/>
        <v>2.3545</v>
      </c>
      <c r="N101" s="7">
        <f t="shared" si="24"/>
        <v>0.0349</v>
      </c>
    </row>
    <row r="102" spans="1:14">
      <c r="A102" s="1"/>
      <c r="B102">
        <v>80.8912</v>
      </c>
      <c r="C102">
        <v>220.0478</v>
      </c>
      <c r="D102">
        <v>0.3312</v>
      </c>
      <c r="E102">
        <v>80.8711</v>
      </c>
      <c r="F102">
        <v>222.4056</v>
      </c>
      <c r="G102">
        <v>0.3691</v>
      </c>
      <c r="H102">
        <f t="shared" si="20"/>
        <v>81.1532399</v>
      </c>
      <c r="I102" s="3">
        <f t="shared" si="21"/>
        <v>-0.00322895179937222</v>
      </c>
      <c r="J102" s="3"/>
      <c r="K102" s="3"/>
      <c r="L102" s="6">
        <f t="shared" si="22"/>
        <v>-0.000248481911505817</v>
      </c>
      <c r="M102" s="7">
        <f t="shared" si="23"/>
        <v>2.3578</v>
      </c>
      <c r="N102" s="7">
        <f t="shared" si="24"/>
        <v>0.0379</v>
      </c>
    </row>
    <row r="103" spans="1:14">
      <c r="A103" s="1"/>
      <c r="B103">
        <v>102.2211</v>
      </c>
      <c r="C103">
        <v>220.0511</v>
      </c>
      <c r="D103">
        <v>0.4312</v>
      </c>
      <c r="E103">
        <v>102.1701</v>
      </c>
      <c r="F103">
        <v>222.1436</v>
      </c>
      <c r="G103">
        <v>0.4631</v>
      </c>
      <c r="H103">
        <f t="shared" si="20"/>
        <v>102.6439309</v>
      </c>
      <c r="I103" s="3">
        <f t="shared" si="21"/>
        <v>-0.00411939504160182</v>
      </c>
      <c r="J103" s="3"/>
      <c r="K103" s="3"/>
      <c r="L103" s="6">
        <f t="shared" si="22"/>
        <v>-0.000498918520735953</v>
      </c>
      <c r="M103" s="7">
        <f t="shared" si="23"/>
        <v>2.0925</v>
      </c>
      <c r="N103" s="7">
        <f t="shared" si="24"/>
        <v>0.0319</v>
      </c>
    </row>
    <row r="104" spans="1:14">
      <c r="A104" s="1"/>
      <c r="B104">
        <v>131.4211</v>
      </c>
      <c r="C104">
        <v>220.0578</v>
      </c>
      <c r="D104">
        <v>0.5612</v>
      </c>
      <c r="E104">
        <v>131.2309</v>
      </c>
      <c r="F104">
        <v>222.1436</v>
      </c>
      <c r="G104">
        <v>0.5932</v>
      </c>
      <c r="H104">
        <f t="shared" si="20"/>
        <v>131.9662781</v>
      </c>
      <c r="I104" s="3">
        <f t="shared" si="21"/>
        <v>-0.00413119251258164</v>
      </c>
      <c r="J104" s="3"/>
      <c r="K104" s="3"/>
      <c r="L104" s="6">
        <f t="shared" si="22"/>
        <v>-0.0014472561864115</v>
      </c>
      <c r="M104" s="7">
        <f t="shared" si="23"/>
        <v>2.08580000000001</v>
      </c>
      <c r="N104" s="7">
        <f t="shared" si="24"/>
        <v>0.0319999999999999</v>
      </c>
    </row>
    <row r="105" spans="1:14">
      <c r="A105" s="1"/>
      <c r="B105">
        <v>140.1912</v>
      </c>
      <c r="C105">
        <v>220.0578</v>
      </c>
      <c r="D105">
        <v>0.6011</v>
      </c>
      <c r="E105">
        <v>140.0181</v>
      </c>
      <c r="F105">
        <v>223.1952</v>
      </c>
      <c r="G105">
        <v>0.6319</v>
      </c>
      <c r="H105">
        <f t="shared" si="20"/>
        <v>140.8325629</v>
      </c>
      <c r="I105" s="3">
        <f t="shared" si="21"/>
        <v>-0.00455408100792285</v>
      </c>
      <c r="J105" s="3"/>
      <c r="K105" s="3"/>
      <c r="L105" s="6">
        <f t="shared" si="22"/>
        <v>-0.00123474226627638</v>
      </c>
      <c r="M105" s="7">
        <f t="shared" si="23"/>
        <v>3.13740000000001</v>
      </c>
      <c r="N105" s="7">
        <f t="shared" si="24"/>
        <v>0.0308</v>
      </c>
    </row>
    <row r="106" spans="1:14">
      <c r="A106" s="1"/>
      <c r="B106">
        <v>487.1645</v>
      </c>
      <c r="C106">
        <v>220.0545</v>
      </c>
      <c r="D106">
        <v>2.1711</v>
      </c>
      <c r="E106">
        <v>486.0705</v>
      </c>
      <c r="F106">
        <v>222.1436</v>
      </c>
      <c r="G106">
        <v>2.1873</v>
      </c>
      <c r="H106">
        <f t="shared" si="20"/>
        <v>489.9994345</v>
      </c>
      <c r="I106" s="3">
        <f t="shared" si="21"/>
        <v>-0.00578558728928487</v>
      </c>
      <c r="J106" s="3"/>
      <c r="K106" s="3"/>
      <c r="L106" s="6">
        <f t="shared" si="22"/>
        <v>-0.00224564803059335</v>
      </c>
      <c r="M106" s="7">
        <f t="shared" si="23"/>
        <v>2.0891</v>
      </c>
      <c r="N106" s="7">
        <f t="shared" si="24"/>
        <v>0.0162</v>
      </c>
    </row>
    <row r="107" spans="1:14">
      <c r="A107" s="1"/>
      <c r="B107">
        <v>969.9345</v>
      </c>
      <c r="C107">
        <v>220.0478</v>
      </c>
      <c r="D107">
        <v>4.3712</v>
      </c>
      <c r="E107">
        <v>964.9977</v>
      </c>
      <c r="F107">
        <v>221.1019</v>
      </c>
      <c r="G107">
        <v>4.3535</v>
      </c>
      <c r="H107">
        <f t="shared" si="20"/>
        <v>973.2369793</v>
      </c>
      <c r="I107" s="3">
        <f t="shared" si="21"/>
        <v>-0.00339329410024603</v>
      </c>
      <c r="J107" s="3"/>
      <c r="K107" s="3"/>
      <c r="L107" s="6">
        <f t="shared" si="22"/>
        <v>-0.00508982823066913</v>
      </c>
      <c r="M107" s="7">
        <f t="shared" si="23"/>
        <v>1.05410000000001</v>
      </c>
      <c r="N107" s="7">
        <f t="shared" si="24"/>
        <v>-0.0176999999999996</v>
      </c>
    </row>
    <row r="108" spans="1:14">
      <c r="A108" s="1"/>
      <c r="B108">
        <v>1451.5178</v>
      </c>
      <c r="C108">
        <v>220.0578</v>
      </c>
      <c r="D108">
        <v>6.5612</v>
      </c>
      <c r="E108">
        <v>1439.7702</v>
      </c>
      <c r="F108">
        <v>220.6106</v>
      </c>
      <c r="G108">
        <v>6.5195</v>
      </c>
      <c r="H108">
        <f t="shared" si="20"/>
        <v>1452.2824318</v>
      </c>
      <c r="I108" s="3">
        <f t="shared" si="21"/>
        <v>-0.000526503511477466</v>
      </c>
      <c r="J108" s="3"/>
      <c r="K108" s="3"/>
      <c r="L108" s="6">
        <f t="shared" si="22"/>
        <v>-0.00809332134955572</v>
      </c>
      <c r="M108" s="7">
        <f t="shared" si="23"/>
        <v>0.552800000000019</v>
      </c>
      <c r="N108" s="7">
        <f t="shared" si="24"/>
        <v>-0.0417000000000005</v>
      </c>
    </row>
    <row r="109" spans="1:14">
      <c r="A109" s="1"/>
      <c r="B109">
        <v>1932.8845</v>
      </c>
      <c r="C109">
        <v>220.0511</v>
      </c>
      <c r="D109">
        <v>8.7512</v>
      </c>
      <c r="E109">
        <v>1913.1834</v>
      </c>
      <c r="F109">
        <v>220.0703</v>
      </c>
      <c r="G109">
        <v>8.696</v>
      </c>
      <c r="H109">
        <f t="shared" si="20"/>
        <v>1929.9563506</v>
      </c>
      <c r="I109" s="3">
        <f t="shared" si="21"/>
        <v>0.00151721016855632</v>
      </c>
      <c r="J109" s="3"/>
      <c r="K109" s="3"/>
      <c r="L109" s="6">
        <f t="shared" si="22"/>
        <v>-0.0101925904005128</v>
      </c>
      <c r="M109" s="7">
        <f t="shared" si="23"/>
        <v>0.0192000000000121</v>
      </c>
      <c r="N109" s="7">
        <f t="shared" si="24"/>
        <v>-0.055200000000001</v>
      </c>
    </row>
  </sheetData>
  <mergeCells count="3">
    <mergeCell ref="A2:A36"/>
    <mergeCell ref="A39:A72"/>
    <mergeCell ref="A75:A109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7"/>
  <sheetViews>
    <sheetView topLeftCell="B115" workbookViewId="0">
      <selection activeCell="I152" sqref="I152"/>
    </sheetView>
  </sheetViews>
  <sheetFormatPr defaultColWidth="9" defaultRowHeight="13.5"/>
  <cols>
    <col min="2" max="2" width="10.375"/>
    <col min="3" max="3" width="9.375"/>
    <col min="5" max="5" width="10.375"/>
    <col min="6" max="7" width="10.875" customWidth="1"/>
    <col min="8" max="8" width="19.625" customWidth="1"/>
    <col min="9" max="9" width="10.875" customWidth="1"/>
    <col min="10" max="10" width="49.375" customWidth="1"/>
    <col min="11" max="11" width="31.125" customWidth="1"/>
    <col min="12" max="12" width="49.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s="2" t="s">
        <v>11</v>
      </c>
      <c r="L1" s="2" t="s">
        <v>12</v>
      </c>
    </row>
    <row r="2" spans="1:13">
      <c r="A2" s="1">
        <v>1</v>
      </c>
      <c r="B2">
        <v>1.601</v>
      </c>
      <c r="C2">
        <v>195.5977</v>
      </c>
      <c r="D2">
        <v>0.0277</v>
      </c>
      <c r="E2">
        <v>1.8087</v>
      </c>
      <c r="F2">
        <v>222.5643</v>
      </c>
      <c r="G2">
        <v>0.0754</v>
      </c>
      <c r="H2">
        <f>0.9928*E2-0.4371</f>
        <v>1.35857736</v>
      </c>
      <c r="I2" s="3">
        <f>(B2-H2)/H2</f>
        <v>0.178438598446834</v>
      </c>
      <c r="J2" s="3">
        <f>(E2-B2)/B2</f>
        <v>0.129731417863835</v>
      </c>
      <c r="K2" s="4">
        <f>F2-C2</f>
        <v>26.9666</v>
      </c>
      <c r="L2" s="4">
        <f>G2-D2</f>
        <v>0.0477</v>
      </c>
      <c r="M2">
        <v>0</v>
      </c>
    </row>
    <row r="3" spans="1:13">
      <c r="A3" s="1"/>
      <c r="B3">
        <v>3.6031</v>
      </c>
      <c r="C3">
        <v>220.0492</v>
      </c>
      <c r="D3">
        <v>0.0312</v>
      </c>
      <c r="E3">
        <v>3.8081</v>
      </c>
      <c r="F3">
        <v>223.2747</v>
      </c>
      <c r="G3">
        <v>0.0755</v>
      </c>
      <c r="H3">
        <f t="shared" ref="H3:H36" si="0">0.9928*E3-0.4371</f>
        <v>3.34358168</v>
      </c>
      <c r="I3" s="3">
        <f t="shared" ref="I3:I36" si="1">(B3-H3)/H3</f>
        <v>0.0776168626453294</v>
      </c>
      <c r="J3" s="3">
        <f t="shared" ref="J3:J36" si="2">(E3-B3)/B3</f>
        <v>0.0568954511392967</v>
      </c>
      <c r="K3" s="4">
        <f t="shared" ref="K3:K36" si="3">F3-C3</f>
        <v>3.22549999999998</v>
      </c>
      <c r="L3" s="4">
        <f t="shared" ref="L3:L36" si="4">G3-D3</f>
        <v>0.0443</v>
      </c>
      <c r="M3">
        <v>0</v>
      </c>
    </row>
    <row r="4" spans="1:13">
      <c r="A4" s="1"/>
      <c r="B4">
        <v>4.5812</v>
      </c>
      <c r="C4">
        <v>220.0562</v>
      </c>
      <c r="D4">
        <v>0.0312</v>
      </c>
      <c r="E4">
        <v>4.7304</v>
      </c>
      <c r="F4">
        <v>223.4332</v>
      </c>
      <c r="G4">
        <v>0.0758</v>
      </c>
      <c r="H4">
        <f t="shared" si="0"/>
        <v>4.25924112</v>
      </c>
      <c r="I4" s="3">
        <f t="shared" si="1"/>
        <v>0.0755906676633511</v>
      </c>
      <c r="J4" s="3">
        <f t="shared" si="2"/>
        <v>0.0325678861433686</v>
      </c>
      <c r="K4" s="4">
        <f t="shared" si="3"/>
        <v>3.37700000000001</v>
      </c>
      <c r="L4" s="4">
        <f t="shared" si="4"/>
        <v>0.0446</v>
      </c>
      <c r="M4">
        <v>0</v>
      </c>
    </row>
    <row r="5" spans="1:13">
      <c r="A5" s="1"/>
      <c r="B5">
        <v>6.8592</v>
      </c>
      <c r="C5">
        <v>220.0522</v>
      </c>
      <c r="D5">
        <v>0.0412</v>
      </c>
      <c r="E5">
        <v>7.0909</v>
      </c>
      <c r="F5">
        <v>222.8263</v>
      </c>
      <c r="G5">
        <v>0.078</v>
      </c>
      <c r="H5">
        <f t="shared" si="0"/>
        <v>6.60274552</v>
      </c>
      <c r="I5" s="3">
        <f t="shared" si="1"/>
        <v>0.0388405821825463</v>
      </c>
      <c r="J5" s="3">
        <f t="shared" si="2"/>
        <v>0.0337794494984838</v>
      </c>
      <c r="K5" s="4">
        <f t="shared" si="3"/>
        <v>2.7741</v>
      </c>
      <c r="L5" s="4">
        <f t="shared" si="4"/>
        <v>0.0368</v>
      </c>
      <c r="M5">
        <v>0</v>
      </c>
    </row>
    <row r="6" spans="1:13">
      <c r="A6" s="1"/>
      <c r="B6">
        <v>8.6672</v>
      </c>
      <c r="C6">
        <v>220.0552</v>
      </c>
      <c r="D6">
        <v>0.0412</v>
      </c>
      <c r="E6">
        <v>8.7972</v>
      </c>
      <c r="F6">
        <v>223.1952</v>
      </c>
      <c r="G6">
        <v>0.0839</v>
      </c>
      <c r="H6">
        <f t="shared" si="0"/>
        <v>8.29676016</v>
      </c>
      <c r="I6" s="3">
        <f t="shared" si="1"/>
        <v>0.0446487343078744</v>
      </c>
      <c r="J6" s="3">
        <f t="shared" si="2"/>
        <v>0.0149990769798783</v>
      </c>
      <c r="K6" s="4">
        <f t="shared" si="3"/>
        <v>3.13999999999999</v>
      </c>
      <c r="L6" s="4">
        <f t="shared" si="4"/>
        <v>0.0427</v>
      </c>
      <c r="M6">
        <v>0</v>
      </c>
    </row>
    <row r="7" spans="1:13">
      <c r="A7" s="1"/>
      <c r="B7">
        <v>10.5431</v>
      </c>
      <c r="C7">
        <v>220.0522</v>
      </c>
      <c r="D7">
        <v>0.0412</v>
      </c>
      <c r="E7">
        <v>10.903</v>
      </c>
      <c r="F7">
        <v>223.1952</v>
      </c>
      <c r="G7">
        <v>0.0893</v>
      </c>
      <c r="H7">
        <f t="shared" si="0"/>
        <v>10.3873984</v>
      </c>
      <c r="I7" s="3">
        <f t="shared" si="1"/>
        <v>0.0149894703181885</v>
      </c>
      <c r="J7" s="3">
        <f t="shared" si="2"/>
        <v>0.034136070036327</v>
      </c>
      <c r="K7" s="4">
        <f t="shared" si="3"/>
        <v>3.143</v>
      </c>
      <c r="L7" s="4">
        <f t="shared" si="4"/>
        <v>0.0481</v>
      </c>
      <c r="M7">
        <v>0</v>
      </c>
    </row>
    <row r="8" spans="1:13">
      <c r="A8" s="1"/>
      <c r="B8">
        <v>11.5311</v>
      </c>
      <c r="C8">
        <v>220.0551</v>
      </c>
      <c r="D8">
        <v>0.0512</v>
      </c>
      <c r="E8">
        <v>11.7473</v>
      </c>
      <c r="F8">
        <v>222.9314</v>
      </c>
      <c r="G8">
        <v>0.0923</v>
      </c>
      <c r="H8">
        <f t="shared" si="0"/>
        <v>11.22561944</v>
      </c>
      <c r="I8" s="3">
        <f t="shared" si="1"/>
        <v>0.0272128020758915</v>
      </c>
      <c r="J8" s="3">
        <f t="shared" si="2"/>
        <v>0.0187492953837881</v>
      </c>
      <c r="K8" s="4">
        <f t="shared" si="3"/>
        <v>2.87629999999999</v>
      </c>
      <c r="L8" s="4">
        <f t="shared" si="4"/>
        <v>0.0411</v>
      </c>
      <c r="M8">
        <v>0</v>
      </c>
    </row>
    <row r="9" spans="1:13">
      <c r="A9" s="1"/>
      <c r="B9">
        <v>13.3362</v>
      </c>
      <c r="C9">
        <v>220.0552</v>
      </c>
      <c r="D9">
        <v>0.0512</v>
      </c>
      <c r="E9">
        <v>13.3984</v>
      </c>
      <c r="F9">
        <v>223.301</v>
      </c>
      <c r="G9">
        <v>0.0946</v>
      </c>
      <c r="H9">
        <f t="shared" si="0"/>
        <v>12.86483152</v>
      </c>
      <c r="I9" s="3">
        <f t="shared" si="1"/>
        <v>0.0366400818593852</v>
      </c>
      <c r="J9" s="3">
        <f t="shared" si="2"/>
        <v>0.00466399724059333</v>
      </c>
      <c r="K9" s="4">
        <f t="shared" si="3"/>
        <v>3.24579999999997</v>
      </c>
      <c r="L9" s="4">
        <f t="shared" si="4"/>
        <v>0.0434</v>
      </c>
      <c r="M9">
        <v>0</v>
      </c>
    </row>
    <row r="10" spans="1:13">
      <c r="A10" s="1"/>
      <c r="B10">
        <v>14.3171</v>
      </c>
      <c r="C10">
        <v>220.0481</v>
      </c>
      <c r="D10">
        <v>0.0512</v>
      </c>
      <c r="E10">
        <v>14.7005</v>
      </c>
      <c r="F10">
        <v>222.879</v>
      </c>
      <c r="G10">
        <v>0.101</v>
      </c>
      <c r="H10">
        <f t="shared" si="0"/>
        <v>14.1575564</v>
      </c>
      <c r="I10" s="3">
        <f t="shared" si="1"/>
        <v>0.0112691481137239</v>
      </c>
      <c r="J10" s="3">
        <f t="shared" si="2"/>
        <v>0.0267791661719203</v>
      </c>
      <c r="K10" s="4">
        <f t="shared" si="3"/>
        <v>2.83089999999999</v>
      </c>
      <c r="L10" s="4">
        <f t="shared" si="4"/>
        <v>0.0498</v>
      </c>
      <c r="M10">
        <v>0</v>
      </c>
    </row>
    <row r="11" spans="1:13">
      <c r="A11" s="1"/>
      <c r="B11">
        <v>15.6252</v>
      </c>
      <c r="C11">
        <v>220.0561</v>
      </c>
      <c r="D11">
        <v>0.0612</v>
      </c>
      <c r="E11">
        <v>15.7989</v>
      </c>
      <c r="F11">
        <v>223.46</v>
      </c>
      <c r="G11">
        <v>0.1014</v>
      </c>
      <c r="H11">
        <f t="shared" si="0"/>
        <v>15.24804792</v>
      </c>
      <c r="I11" s="3">
        <f t="shared" si="1"/>
        <v>0.0247344500737901</v>
      </c>
      <c r="J11" s="3">
        <f t="shared" si="2"/>
        <v>0.0111166577067814</v>
      </c>
      <c r="K11" s="4">
        <f t="shared" si="3"/>
        <v>3.40390000000002</v>
      </c>
      <c r="L11" s="4">
        <f t="shared" si="4"/>
        <v>0.0402</v>
      </c>
      <c r="M11">
        <v>0</v>
      </c>
    </row>
    <row r="12" spans="1:13">
      <c r="A12" s="1"/>
      <c r="B12">
        <v>16.6002</v>
      </c>
      <c r="C12">
        <v>220.0572</v>
      </c>
      <c r="D12">
        <v>0.0612</v>
      </c>
      <c r="E12">
        <v>16.9609</v>
      </c>
      <c r="F12">
        <v>223.0371</v>
      </c>
      <c r="G12">
        <v>0.1061</v>
      </c>
      <c r="H12">
        <f t="shared" si="0"/>
        <v>16.40168152</v>
      </c>
      <c r="I12" s="3">
        <f t="shared" si="1"/>
        <v>0.0121035443687852</v>
      </c>
      <c r="J12" s="3">
        <f t="shared" si="2"/>
        <v>0.02172865387164</v>
      </c>
      <c r="K12" s="4">
        <f t="shared" si="3"/>
        <v>2.97990000000001</v>
      </c>
      <c r="L12" s="4">
        <f t="shared" si="4"/>
        <v>0.0449</v>
      </c>
      <c r="M12">
        <v>0</v>
      </c>
    </row>
    <row r="13" spans="1:13">
      <c r="A13" s="1"/>
      <c r="B13">
        <v>18.3812</v>
      </c>
      <c r="C13">
        <v>220.0492</v>
      </c>
      <c r="D13">
        <v>0.0712</v>
      </c>
      <c r="E13">
        <v>18.7815</v>
      </c>
      <c r="F13">
        <v>222.6682</v>
      </c>
      <c r="G13">
        <v>0.1123</v>
      </c>
      <c r="H13">
        <f t="shared" si="0"/>
        <v>18.2091732</v>
      </c>
      <c r="I13" s="3">
        <f t="shared" si="1"/>
        <v>0.00944726035117276</v>
      </c>
      <c r="J13" s="3">
        <f t="shared" si="2"/>
        <v>0.0217776858964595</v>
      </c>
      <c r="K13" s="4">
        <f t="shared" si="3"/>
        <v>2.619</v>
      </c>
      <c r="L13" s="4">
        <f t="shared" si="4"/>
        <v>0.0411</v>
      </c>
      <c r="M13">
        <v>0</v>
      </c>
    </row>
    <row r="14" spans="1:13">
      <c r="A14" s="1"/>
      <c r="B14">
        <v>20.2852</v>
      </c>
      <c r="C14">
        <v>220.0612</v>
      </c>
      <c r="D14">
        <v>0.0712</v>
      </c>
      <c r="E14">
        <v>20.6891</v>
      </c>
      <c r="F14">
        <v>223.1952</v>
      </c>
      <c r="G14">
        <v>0.1207</v>
      </c>
      <c r="H14">
        <f t="shared" si="0"/>
        <v>20.10303848</v>
      </c>
      <c r="I14" s="3">
        <f t="shared" si="1"/>
        <v>0.0090613923950466</v>
      </c>
      <c r="J14" s="3">
        <f t="shared" si="2"/>
        <v>0.0199110681679254</v>
      </c>
      <c r="K14" s="4">
        <f t="shared" si="3"/>
        <v>3.13399999999999</v>
      </c>
      <c r="L14" s="4">
        <f t="shared" si="4"/>
        <v>0.0495</v>
      </c>
      <c r="M14">
        <v>0</v>
      </c>
    </row>
    <row r="15" spans="1:13">
      <c r="A15" s="1"/>
      <c r="B15">
        <v>21.2572</v>
      </c>
      <c r="C15">
        <v>220.0452</v>
      </c>
      <c r="D15">
        <v>0.0811</v>
      </c>
      <c r="E15">
        <v>21.7376</v>
      </c>
      <c r="F15">
        <v>223.1952</v>
      </c>
      <c r="G15">
        <v>0.1235</v>
      </c>
      <c r="H15">
        <f t="shared" si="0"/>
        <v>21.14398928</v>
      </c>
      <c r="I15" s="3">
        <f t="shared" si="1"/>
        <v>0.00535427437560645</v>
      </c>
      <c r="J15" s="3">
        <f t="shared" si="2"/>
        <v>0.0225994016145118</v>
      </c>
      <c r="K15" s="4">
        <f t="shared" si="3"/>
        <v>3.15000000000001</v>
      </c>
      <c r="L15" s="4">
        <f t="shared" si="4"/>
        <v>0.0424</v>
      </c>
      <c r="M15">
        <v>0</v>
      </c>
    </row>
    <row r="16" spans="1:13">
      <c r="A16" s="1"/>
      <c r="B16">
        <v>23.0712</v>
      </c>
      <c r="C16">
        <v>220.0522</v>
      </c>
      <c r="D16">
        <v>0.0811</v>
      </c>
      <c r="E16">
        <v>23.356</v>
      </c>
      <c r="F16">
        <v>223.1952</v>
      </c>
      <c r="G16">
        <v>0.1289</v>
      </c>
      <c r="H16">
        <f t="shared" si="0"/>
        <v>22.7507368</v>
      </c>
      <c r="I16" s="3">
        <f t="shared" si="1"/>
        <v>0.0140858383100805</v>
      </c>
      <c r="J16" s="3">
        <f t="shared" si="2"/>
        <v>0.0123443947432297</v>
      </c>
      <c r="K16" s="4">
        <f t="shared" si="3"/>
        <v>3.143</v>
      </c>
      <c r="L16" s="4">
        <f t="shared" si="4"/>
        <v>0.0478</v>
      </c>
      <c r="M16">
        <v>0</v>
      </c>
    </row>
    <row r="17" spans="1:13">
      <c r="A17" s="1"/>
      <c r="B17">
        <v>25.3601</v>
      </c>
      <c r="C17">
        <v>220.0551</v>
      </c>
      <c r="D17">
        <v>0.0911</v>
      </c>
      <c r="E17">
        <v>25.8799</v>
      </c>
      <c r="F17">
        <v>223.7247</v>
      </c>
      <c r="G17">
        <v>0.1377</v>
      </c>
      <c r="H17">
        <f t="shared" si="0"/>
        <v>25.25646472</v>
      </c>
      <c r="I17" s="3">
        <f t="shared" si="1"/>
        <v>0.00410331695860555</v>
      </c>
      <c r="J17" s="3">
        <f t="shared" si="2"/>
        <v>0.0204967646026632</v>
      </c>
      <c r="K17" s="4">
        <f t="shared" si="3"/>
        <v>3.6696</v>
      </c>
      <c r="L17" s="4">
        <f t="shared" si="4"/>
        <v>0.0466</v>
      </c>
      <c r="M17">
        <v>0</v>
      </c>
    </row>
    <row r="18" spans="1:13">
      <c r="A18" s="1"/>
      <c r="B18">
        <v>26.3272</v>
      </c>
      <c r="C18">
        <v>220.0532</v>
      </c>
      <c r="D18">
        <v>0.1011</v>
      </c>
      <c r="E18">
        <v>26.8215</v>
      </c>
      <c r="F18">
        <v>223.1163</v>
      </c>
      <c r="G18">
        <v>0.1427</v>
      </c>
      <c r="H18">
        <f t="shared" si="0"/>
        <v>26.1912852</v>
      </c>
      <c r="I18" s="3">
        <f t="shared" si="1"/>
        <v>0.00518931388674283</v>
      </c>
      <c r="J18" s="3">
        <f t="shared" si="2"/>
        <v>0.0187752590476769</v>
      </c>
      <c r="K18" s="4">
        <f t="shared" si="3"/>
        <v>3.06309999999999</v>
      </c>
      <c r="L18" s="4">
        <f t="shared" si="4"/>
        <v>0.0416</v>
      </c>
      <c r="M18">
        <v>0</v>
      </c>
    </row>
    <row r="19" spans="1:13">
      <c r="A19" s="1"/>
      <c r="B19">
        <v>28.1112</v>
      </c>
      <c r="C19">
        <v>220.0502</v>
      </c>
      <c r="D19">
        <v>0.1011</v>
      </c>
      <c r="E19">
        <v>28.6855</v>
      </c>
      <c r="F19">
        <v>223.1952</v>
      </c>
      <c r="G19">
        <v>0.149</v>
      </c>
      <c r="H19">
        <f t="shared" si="0"/>
        <v>28.0418644</v>
      </c>
      <c r="I19" s="3">
        <f t="shared" si="1"/>
        <v>0.00247257454108503</v>
      </c>
      <c r="J19" s="3">
        <f t="shared" si="2"/>
        <v>0.0204295796693133</v>
      </c>
      <c r="K19" s="4">
        <f t="shared" si="3"/>
        <v>3.14500000000001</v>
      </c>
      <c r="L19" s="4">
        <f t="shared" si="4"/>
        <v>0.0479</v>
      </c>
      <c r="M19">
        <v>0</v>
      </c>
    </row>
    <row r="20" spans="1:13">
      <c r="A20" s="1"/>
      <c r="B20">
        <v>30.0141</v>
      </c>
      <c r="C20">
        <v>220.0531</v>
      </c>
      <c r="D20">
        <v>0.1112</v>
      </c>
      <c r="E20">
        <v>30.6321</v>
      </c>
      <c r="F20">
        <v>222.6682</v>
      </c>
      <c r="G20">
        <v>0.1566</v>
      </c>
      <c r="H20">
        <f t="shared" si="0"/>
        <v>29.97444888</v>
      </c>
      <c r="I20" s="3">
        <f t="shared" si="1"/>
        <v>0.00132283066016453</v>
      </c>
      <c r="J20" s="3">
        <f t="shared" si="2"/>
        <v>0.0205903225484023</v>
      </c>
      <c r="K20" s="4">
        <f t="shared" si="3"/>
        <v>2.61510000000001</v>
      </c>
      <c r="L20" s="4">
        <f t="shared" si="4"/>
        <v>0.0454</v>
      </c>
      <c r="M20">
        <v>0</v>
      </c>
    </row>
    <row r="21" spans="1:13">
      <c r="A21" s="1"/>
      <c r="B21">
        <v>32.7992</v>
      </c>
      <c r="C21">
        <v>220.0572</v>
      </c>
      <c r="D21">
        <v>0.1212</v>
      </c>
      <c r="E21">
        <v>33.473</v>
      </c>
      <c r="F21">
        <v>223.1425</v>
      </c>
      <c r="G21">
        <v>0.168</v>
      </c>
      <c r="H21">
        <f t="shared" si="0"/>
        <v>32.7948944</v>
      </c>
      <c r="I21" s="3">
        <f t="shared" si="1"/>
        <v>0.000131288728894402</v>
      </c>
      <c r="J21" s="3">
        <f t="shared" si="2"/>
        <v>0.0205431839800971</v>
      </c>
      <c r="K21" s="4">
        <f t="shared" si="3"/>
        <v>3.08530000000002</v>
      </c>
      <c r="L21" s="4">
        <f t="shared" si="4"/>
        <v>0.0468</v>
      </c>
      <c r="M21">
        <v>0</v>
      </c>
    </row>
    <row r="22" spans="1:13">
      <c r="A22" s="1"/>
      <c r="B22">
        <v>33.7572</v>
      </c>
      <c r="C22">
        <v>220.0482</v>
      </c>
      <c r="D22">
        <v>0.1312</v>
      </c>
      <c r="E22">
        <v>34.3047</v>
      </c>
      <c r="F22">
        <v>223.1952</v>
      </c>
      <c r="G22">
        <v>0.172</v>
      </c>
      <c r="H22">
        <f t="shared" si="0"/>
        <v>33.62060616</v>
      </c>
      <c r="I22" s="3">
        <f t="shared" si="1"/>
        <v>0.00406280122820972</v>
      </c>
      <c r="J22" s="3">
        <f t="shared" si="2"/>
        <v>0.0162187622196154</v>
      </c>
      <c r="K22" s="4">
        <f t="shared" si="3"/>
        <v>3.14699999999999</v>
      </c>
      <c r="L22" s="4">
        <f t="shared" si="4"/>
        <v>0.0408</v>
      </c>
      <c r="M22">
        <v>0</v>
      </c>
    </row>
    <row r="23" spans="1:13">
      <c r="A23" s="1"/>
      <c r="B23">
        <v>36.0512</v>
      </c>
      <c r="C23">
        <v>220.0562</v>
      </c>
      <c r="D23">
        <v>0.1412</v>
      </c>
      <c r="E23">
        <v>36.6572</v>
      </c>
      <c r="F23">
        <v>222.7209</v>
      </c>
      <c r="G23">
        <v>0.1824</v>
      </c>
      <c r="H23">
        <f t="shared" si="0"/>
        <v>35.95616816</v>
      </c>
      <c r="I23" s="3">
        <f t="shared" si="1"/>
        <v>0.00264299131033982</v>
      </c>
      <c r="J23" s="3">
        <f t="shared" si="2"/>
        <v>0.0168094265932896</v>
      </c>
      <c r="K23" s="4">
        <f t="shared" si="3"/>
        <v>2.66470000000001</v>
      </c>
      <c r="L23" s="4">
        <f t="shared" si="4"/>
        <v>0.0412</v>
      </c>
      <c r="M23">
        <v>0</v>
      </c>
    </row>
    <row r="24" spans="1:13">
      <c r="A24" s="1"/>
      <c r="B24">
        <v>37.8582</v>
      </c>
      <c r="C24">
        <v>220.0552</v>
      </c>
      <c r="D24">
        <v>0.1412</v>
      </c>
      <c r="E24">
        <v>38.3645</v>
      </c>
      <c r="F24">
        <v>222.6682</v>
      </c>
      <c r="G24">
        <v>0.1902</v>
      </c>
      <c r="H24">
        <f t="shared" si="0"/>
        <v>37.6511756</v>
      </c>
      <c r="I24" s="3">
        <f t="shared" si="1"/>
        <v>0.00549848435542593</v>
      </c>
      <c r="J24" s="3">
        <f t="shared" si="2"/>
        <v>0.0133735888129917</v>
      </c>
      <c r="K24" s="4">
        <f t="shared" si="3"/>
        <v>2.613</v>
      </c>
      <c r="L24" s="4">
        <f t="shared" si="4"/>
        <v>0.049</v>
      </c>
      <c r="M24">
        <v>0</v>
      </c>
    </row>
    <row r="25" spans="1:13">
      <c r="A25" s="1"/>
      <c r="B25">
        <v>38.8312</v>
      </c>
      <c r="C25">
        <v>220.0522</v>
      </c>
      <c r="D25">
        <v>0.1512</v>
      </c>
      <c r="E25">
        <v>39.4126</v>
      </c>
      <c r="F25">
        <v>223.1952</v>
      </c>
      <c r="G25">
        <v>0.1933</v>
      </c>
      <c r="H25">
        <f t="shared" si="0"/>
        <v>38.69172928</v>
      </c>
      <c r="I25" s="3">
        <f t="shared" si="1"/>
        <v>0.00360466493990743</v>
      </c>
      <c r="J25" s="3">
        <f t="shared" si="2"/>
        <v>0.0149724963431466</v>
      </c>
      <c r="K25" s="4">
        <f t="shared" si="3"/>
        <v>3.143</v>
      </c>
      <c r="L25" s="4">
        <f t="shared" si="4"/>
        <v>0.0421</v>
      </c>
      <c r="M25">
        <v>0</v>
      </c>
    </row>
    <row r="26" spans="1:13">
      <c r="A26" s="1"/>
      <c r="B26">
        <v>51.6912</v>
      </c>
      <c r="C26">
        <v>220.0478</v>
      </c>
      <c r="D26">
        <v>0.2012</v>
      </c>
      <c r="E26">
        <v>52.5568</v>
      </c>
      <c r="F26">
        <v>223.1952</v>
      </c>
      <c r="G26">
        <v>0.2482</v>
      </c>
      <c r="H26">
        <f t="shared" si="0"/>
        <v>51.74129104</v>
      </c>
      <c r="I26" s="3">
        <f t="shared" si="1"/>
        <v>-0.000968105723555948</v>
      </c>
      <c r="J26" s="3">
        <f t="shared" si="2"/>
        <v>0.016745596929458</v>
      </c>
      <c r="K26" s="4">
        <f t="shared" si="3"/>
        <v>3.1474</v>
      </c>
      <c r="L26" s="4">
        <f t="shared" si="4"/>
        <v>0.047</v>
      </c>
      <c r="M26">
        <v>0</v>
      </c>
    </row>
    <row r="27" spans="1:13">
      <c r="A27" s="1"/>
      <c r="B27">
        <v>61.4412</v>
      </c>
      <c r="C27">
        <v>220.0412</v>
      </c>
      <c r="D27">
        <v>0.2412</v>
      </c>
      <c r="E27">
        <v>62.4121</v>
      </c>
      <c r="F27">
        <v>222.6682</v>
      </c>
      <c r="G27">
        <v>0.291</v>
      </c>
      <c r="H27">
        <f t="shared" si="0"/>
        <v>61.52563288</v>
      </c>
      <c r="I27" s="3">
        <f t="shared" si="1"/>
        <v>-0.00137232038172902</v>
      </c>
      <c r="J27" s="3">
        <f t="shared" si="2"/>
        <v>0.0158021002193968</v>
      </c>
      <c r="K27" s="4">
        <f t="shared" si="3"/>
        <v>2.62700000000001</v>
      </c>
      <c r="L27" s="4">
        <f t="shared" si="4"/>
        <v>0.0498</v>
      </c>
      <c r="M27">
        <v>0</v>
      </c>
    </row>
    <row r="28" spans="1:13">
      <c r="A28" s="1"/>
      <c r="B28">
        <v>71.1911</v>
      </c>
      <c r="C28">
        <v>220.0545</v>
      </c>
      <c r="D28">
        <v>0.2912</v>
      </c>
      <c r="E28">
        <v>72.2403</v>
      </c>
      <c r="F28">
        <v>223.1161</v>
      </c>
      <c r="G28">
        <v>0.3342</v>
      </c>
      <c r="H28">
        <f t="shared" si="0"/>
        <v>71.28306984</v>
      </c>
      <c r="I28" s="3">
        <f t="shared" si="1"/>
        <v>-0.00129020593819034</v>
      </c>
      <c r="J28" s="3">
        <f t="shared" si="2"/>
        <v>0.0147377972808399</v>
      </c>
      <c r="K28" s="4">
        <f t="shared" si="3"/>
        <v>3.0616</v>
      </c>
      <c r="L28" s="4">
        <f t="shared" si="4"/>
        <v>0.043</v>
      </c>
      <c r="M28">
        <v>0</v>
      </c>
    </row>
    <row r="29" spans="1:13">
      <c r="A29" s="1"/>
      <c r="B29">
        <v>80.9112</v>
      </c>
      <c r="C29">
        <v>220.0445</v>
      </c>
      <c r="D29">
        <v>0.3312</v>
      </c>
      <c r="E29">
        <v>82.0851</v>
      </c>
      <c r="F29">
        <v>222.6682</v>
      </c>
      <c r="G29">
        <v>0.3779</v>
      </c>
      <c r="H29">
        <f t="shared" si="0"/>
        <v>81.05698728</v>
      </c>
      <c r="I29" s="3">
        <f t="shared" si="1"/>
        <v>-0.00179857757970211</v>
      </c>
      <c r="J29" s="3">
        <f t="shared" si="2"/>
        <v>0.0145084982054401</v>
      </c>
      <c r="K29" s="4">
        <f t="shared" si="3"/>
        <v>2.62370000000001</v>
      </c>
      <c r="L29" s="4">
        <f t="shared" si="4"/>
        <v>0.0467</v>
      </c>
      <c r="M29">
        <v>0</v>
      </c>
    </row>
    <row r="30" spans="1:13">
      <c r="A30" s="1"/>
      <c r="B30">
        <v>102.2611</v>
      </c>
      <c r="C30">
        <v>220.0578</v>
      </c>
      <c r="D30">
        <v>0.4312</v>
      </c>
      <c r="E30">
        <v>103.772</v>
      </c>
      <c r="F30">
        <v>222.5635</v>
      </c>
      <c r="G30">
        <v>0.4752</v>
      </c>
      <c r="H30">
        <f t="shared" si="0"/>
        <v>102.5877416</v>
      </c>
      <c r="I30" s="3">
        <f t="shared" si="1"/>
        <v>-0.00318402174475788</v>
      </c>
      <c r="J30" s="3">
        <f t="shared" si="2"/>
        <v>0.014774924189159</v>
      </c>
      <c r="K30" s="4">
        <f t="shared" si="3"/>
        <v>2.50570000000002</v>
      </c>
      <c r="L30" s="4">
        <f t="shared" si="4"/>
        <v>0.044</v>
      </c>
      <c r="M30">
        <v>0</v>
      </c>
    </row>
    <row r="31" spans="1:13">
      <c r="A31" s="1"/>
      <c r="B31">
        <v>131.4012</v>
      </c>
      <c r="C31">
        <v>220.0578</v>
      </c>
      <c r="D31">
        <v>0.5612</v>
      </c>
      <c r="E31">
        <v>133.2632</v>
      </c>
      <c r="F31">
        <v>222.1436</v>
      </c>
      <c r="G31">
        <v>0.6079</v>
      </c>
      <c r="H31">
        <f t="shared" si="0"/>
        <v>131.86660496</v>
      </c>
      <c r="I31" s="3">
        <f t="shared" si="1"/>
        <v>-0.00352936181333556</v>
      </c>
      <c r="J31" s="3">
        <f t="shared" si="2"/>
        <v>0.014170342432185</v>
      </c>
      <c r="K31" s="4">
        <f t="shared" si="3"/>
        <v>2.08580000000001</v>
      </c>
      <c r="L31" s="4">
        <f t="shared" si="4"/>
        <v>0.0467</v>
      </c>
      <c r="M31">
        <v>0</v>
      </c>
    </row>
    <row r="32" spans="1:13">
      <c r="A32" s="1"/>
      <c r="B32">
        <v>140.1511</v>
      </c>
      <c r="C32">
        <v>220.0545</v>
      </c>
      <c r="D32">
        <v>0.6011</v>
      </c>
      <c r="E32">
        <v>142.1519</v>
      </c>
      <c r="F32">
        <v>222.8794</v>
      </c>
      <c r="G32">
        <v>0.6481</v>
      </c>
      <c r="H32">
        <f t="shared" si="0"/>
        <v>140.69130632</v>
      </c>
      <c r="I32" s="3">
        <f t="shared" si="1"/>
        <v>-0.00383965672172607</v>
      </c>
      <c r="J32" s="3">
        <f t="shared" si="2"/>
        <v>0.0142760206662666</v>
      </c>
      <c r="K32" s="4">
        <f t="shared" si="3"/>
        <v>2.82490000000001</v>
      </c>
      <c r="L32" s="4">
        <f t="shared" si="4"/>
        <v>0.047</v>
      </c>
      <c r="M32">
        <v>0</v>
      </c>
    </row>
    <row r="33" spans="1:13">
      <c r="A33" s="1"/>
      <c r="B33">
        <v>488.9012</v>
      </c>
      <c r="C33">
        <v>220.0712</v>
      </c>
      <c r="D33">
        <v>2.1812</v>
      </c>
      <c r="E33">
        <v>494.9313</v>
      </c>
      <c r="F33">
        <v>222.6682</v>
      </c>
      <c r="G33">
        <v>2.2508</v>
      </c>
      <c r="H33">
        <f t="shared" si="0"/>
        <v>490.93069464</v>
      </c>
      <c r="I33" s="3">
        <f t="shared" si="1"/>
        <v>-0.00413397382188189</v>
      </c>
      <c r="J33" s="3">
        <f t="shared" si="2"/>
        <v>0.0123339848623812</v>
      </c>
      <c r="K33" s="4">
        <f t="shared" si="3"/>
        <v>2.59700000000001</v>
      </c>
      <c r="L33" s="4">
        <f t="shared" si="4"/>
        <v>0.0695999999999999</v>
      </c>
      <c r="M33">
        <v>0</v>
      </c>
    </row>
    <row r="34" spans="1:13">
      <c r="A34" s="1"/>
      <c r="B34">
        <v>972.2578</v>
      </c>
      <c r="C34">
        <v>220.0578</v>
      </c>
      <c r="D34">
        <v>4.3812</v>
      </c>
      <c r="E34">
        <v>982.8787</v>
      </c>
      <c r="F34">
        <v>221.4135</v>
      </c>
      <c r="G34">
        <v>4.4771</v>
      </c>
      <c r="H34">
        <f t="shared" si="0"/>
        <v>975.36487336</v>
      </c>
      <c r="I34" s="3">
        <f t="shared" si="1"/>
        <v>-0.00318554978230518</v>
      </c>
      <c r="J34" s="3">
        <f t="shared" si="2"/>
        <v>0.010923954531401</v>
      </c>
      <c r="K34" s="4">
        <f t="shared" si="3"/>
        <v>1.35570000000001</v>
      </c>
      <c r="L34" s="4">
        <f t="shared" si="4"/>
        <v>0.0959000000000003</v>
      </c>
      <c r="M34">
        <v>0</v>
      </c>
    </row>
    <row r="35" spans="1:13">
      <c r="A35" s="1"/>
      <c r="B35">
        <v>1453.3545</v>
      </c>
      <c r="C35">
        <v>220.0478</v>
      </c>
      <c r="D35">
        <v>6.5712</v>
      </c>
      <c r="E35">
        <v>1465.0702</v>
      </c>
      <c r="F35">
        <v>221.1545</v>
      </c>
      <c r="G35">
        <v>6.6943</v>
      </c>
      <c r="H35">
        <f t="shared" si="0"/>
        <v>1454.08459456</v>
      </c>
      <c r="I35" s="3">
        <f t="shared" si="1"/>
        <v>-0.000502099095700239</v>
      </c>
      <c r="J35" s="3">
        <f t="shared" si="2"/>
        <v>0.00806114406361297</v>
      </c>
      <c r="K35" s="4">
        <f t="shared" si="3"/>
        <v>1.10670000000002</v>
      </c>
      <c r="L35" s="4">
        <f t="shared" si="4"/>
        <v>0.1231</v>
      </c>
      <c r="M35">
        <v>0</v>
      </c>
    </row>
    <row r="36" spans="1:13">
      <c r="A36" s="1"/>
      <c r="B36">
        <v>1935.9712</v>
      </c>
      <c r="C36">
        <v>220.0478</v>
      </c>
      <c r="D36">
        <v>8.7645</v>
      </c>
      <c r="E36">
        <v>1947.8016</v>
      </c>
      <c r="F36">
        <v>221.1541</v>
      </c>
      <c r="G36">
        <v>8.9319</v>
      </c>
      <c r="H36">
        <f t="shared" si="0"/>
        <v>1933.34032848</v>
      </c>
      <c r="I36" s="3">
        <f t="shared" si="1"/>
        <v>0.0013607906902084</v>
      </c>
      <c r="J36" s="3">
        <f t="shared" si="2"/>
        <v>0.00611083470663203</v>
      </c>
      <c r="K36" s="4">
        <f t="shared" si="3"/>
        <v>1.1063</v>
      </c>
      <c r="L36" s="4">
        <f t="shared" si="4"/>
        <v>0.167400000000001</v>
      </c>
      <c r="M36">
        <v>0</v>
      </c>
    </row>
    <row r="75" spans="1:12">
      <c r="A75" t="s">
        <v>0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  <c r="I75" t="s">
        <v>8</v>
      </c>
      <c r="J75" t="s">
        <v>10</v>
      </c>
      <c r="K75" s="2" t="s">
        <v>11</v>
      </c>
      <c r="L75" s="2" t="s">
        <v>12</v>
      </c>
    </row>
    <row r="76" spans="1:12">
      <c r="A76" s="1">
        <v>2</v>
      </c>
      <c r="B76">
        <v>1.7952</v>
      </c>
      <c r="C76">
        <v>220.0531</v>
      </c>
      <c r="D76">
        <v>0.0312</v>
      </c>
      <c r="E76">
        <v>1.9515</v>
      </c>
      <c r="F76">
        <v>222.6682</v>
      </c>
      <c r="G76">
        <v>0.0753</v>
      </c>
      <c r="H76">
        <f>0.9925*E76-0.4159</f>
        <v>1.52096375</v>
      </c>
      <c r="I76" s="3">
        <f>(B76-H76)/H76</f>
        <v>0.180304264319251</v>
      </c>
      <c r="J76" s="3">
        <f>(E76-B76)/B76</f>
        <v>0.0870655080213904</v>
      </c>
      <c r="K76" s="4">
        <f>F76-C76</f>
        <v>2.61510000000001</v>
      </c>
      <c r="L76" s="4">
        <f>G76-D76</f>
        <v>0.0441</v>
      </c>
    </row>
    <row r="77" spans="1:12">
      <c r="A77" s="1"/>
      <c r="B77">
        <v>3.6331</v>
      </c>
      <c r="C77">
        <v>220.0502</v>
      </c>
      <c r="D77">
        <v>0.0312</v>
      </c>
      <c r="E77">
        <v>3.5612</v>
      </c>
      <c r="F77">
        <v>222.4056</v>
      </c>
      <c r="G77">
        <v>0.0752</v>
      </c>
      <c r="H77">
        <f t="shared" ref="H77:H110" si="5">0.9925*E77-0.4159</f>
        <v>3.118591</v>
      </c>
      <c r="I77" s="3">
        <f t="shared" ref="I77:I110" si="6">(B77-H77)/H77</f>
        <v>0.164981236718762</v>
      </c>
      <c r="J77" s="3">
        <f t="shared" ref="J77:J110" si="7">(E77-B77)/B77</f>
        <v>-0.0197902617599296</v>
      </c>
      <c r="K77" s="4">
        <f t="shared" ref="K77:K110" si="8">F77-C77</f>
        <v>2.3554</v>
      </c>
      <c r="L77" s="4">
        <f t="shared" ref="L77:L110" si="9">G77-D77</f>
        <v>0.044</v>
      </c>
    </row>
    <row r="78" spans="1:12">
      <c r="A78" s="1"/>
      <c r="B78">
        <v>4.5721</v>
      </c>
      <c r="C78">
        <v>220.0572</v>
      </c>
      <c r="D78">
        <v>0.0312</v>
      </c>
      <c r="E78">
        <v>4.5249</v>
      </c>
      <c r="F78">
        <v>222.4322</v>
      </c>
      <c r="G78">
        <v>0.0762</v>
      </c>
      <c r="H78">
        <f t="shared" si="5"/>
        <v>4.07506325</v>
      </c>
      <c r="I78" s="3">
        <f t="shared" si="6"/>
        <v>0.121970315430073</v>
      </c>
      <c r="J78" s="3">
        <f t="shared" si="7"/>
        <v>-0.010323483738326</v>
      </c>
      <c r="K78" s="4">
        <f t="shared" si="8"/>
        <v>2.375</v>
      </c>
      <c r="L78" s="4">
        <f t="shared" si="9"/>
        <v>0.045</v>
      </c>
    </row>
    <row r="79" spans="1:12">
      <c r="A79" s="1"/>
      <c r="B79">
        <v>6.8772</v>
      </c>
      <c r="C79">
        <v>220.0492</v>
      </c>
      <c r="D79">
        <v>0.0412</v>
      </c>
      <c r="E79">
        <v>7.0295</v>
      </c>
      <c r="F79">
        <v>223.1952</v>
      </c>
      <c r="G79">
        <v>0.0807</v>
      </c>
      <c r="H79">
        <f t="shared" si="5"/>
        <v>6.56087875</v>
      </c>
      <c r="I79" s="3">
        <f t="shared" si="6"/>
        <v>0.0482132443005443</v>
      </c>
      <c r="J79" s="3">
        <f t="shared" si="7"/>
        <v>0.0221456406677135</v>
      </c>
      <c r="K79" s="4">
        <f t="shared" si="8"/>
        <v>3.14599999999999</v>
      </c>
      <c r="L79" s="4">
        <f t="shared" si="9"/>
        <v>0.0395</v>
      </c>
    </row>
    <row r="80" spans="1:12">
      <c r="A80" s="1"/>
      <c r="B80">
        <v>8.6782</v>
      </c>
      <c r="C80">
        <v>220.0502</v>
      </c>
      <c r="D80">
        <v>0.0412</v>
      </c>
      <c r="E80">
        <v>8.8225</v>
      </c>
      <c r="F80">
        <v>222.6682</v>
      </c>
      <c r="G80">
        <v>0.0839</v>
      </c>
      <c r="H80">
        <f t="shared" si="5"/>
        <v>8.34043125</v>
      </c>
      <c r="I80" s="3">
        <f t="shared" si="6"/>
        <v>0.0404977560362961</v>
      </c>
      <c r="J80" s="3">
        <f t="shared" si="7"/>
        <v>0.0166278721393837</v>
      </c>
      <c r="K80" s="4">
        <f t="shared" si="8"/>
        <v>2.61800000000002</v>
      </c>
      <c r="L80" s="4">
        <f t="shared" si="9"/>
        <v>0.0427</v>
      </c>
    </row>
    <row r="81" spans="1:12">
      <c r="A81" s="1"/>
      <c r="B81">
        <v>10.5431</v>
      </c>
      <c r="C81">
        <v>220.0521</v>
      </c>
      <c r="D81">
        <v>0.0412</v>
      </c>
      <c r="E81">
        <v>10.653</v>
      </c>
      <c r="F81">
        <v>222.6682</v>
      </c>
      <c r="G81">
        <v>0.0879</v>
      </c>
      <c r="H81">
        <f t="shared" si="5"/>
        <v>10.1572025</v>
      </c>
      <c r="I81" s="3">
        <f t="shared" si="6"/>
        <v>0.0379924984266091</v>
      </c>
      <c r="J81" s="3">
        <f t="shared" si="7"/>
        <v>0.0104238791247356</v>
      </c>
      <c r="K81" s="4">
        <f t="shared" si="8"/>
        <v>2.61610000000002</v>
      </c>
      <c r="L81" s="4">
        <f t="shared" si="9"/>
        <v>0.0467</v>
      </c>
    </row>
    <row r="82" spans="1:12">
      <c r="A82" s="1"/>
      <c r="B82">
        <v>11.5491</v>
      </c>
      <c r="C82">
        <v>220.0532</v>
      </c>
      <c r="D82">
        <v>0.0512</v>
      </c>
      <c r="E82">
        <v>11.6308</v>
      </c>
      <c r="F82">
        <v>223.7247</v>
      </c>
      <c r="G82">
        <v>0.0943</v>
      </c>
      <c r="H82">
        <f t="shared" si="5"/>
        <v>11.127669</v>
      </c>
      <c r="I82" s="3">
        <f t="shared" si="6"/>
        <v>0.0378723522419653</v>
      </c>
      <c r="J82" s="3">
        <f t="shared" si="7"/>
        <v>0.00707414430561701</v>
      </c>
      <c r="K82" s="4">
        <f t="shared" si="8"/>
        <v>3.67150000000001</v>
      </c>
      <c r="L82" s="4">
        <f t="shared" si="9"/>
        <v>0.0431</v>
      </c>
    </row>
    <row r="83" spans="1:12">
      <c r="A83" s="1"/>
      <c r="B83">
        <v>13.3242</v>
      </c>
      <c r="C83">
        <v>220.0522</v>
      </c>
      <c r="D83">
        <v>0.0512</v>
      </c>
      <c r="E83">
        <v>13.5125</v>
      </c>
      <c r="F83">
        <v>222.6682</v>
      </c>
      <c r="G83">
        <v>0.0966</v>
      </c>
      <c r="H83">
        <f t="shared" si="5"/>
        <v>12.99525625</v>
      </c>
      <c r="I83" s="3">
        <f t="shared" si="6"/>
        <v>0.0253126020504598</v>
      </c>
      <c r="J83" s="3">
        <f t="shared" si="7"/>
        <v>0.0141321805436724</v>
      </c>
      <c r="K83" s="4">
        <f t="shared" si="8"/>
        <v>2.61600000000001</v>
      </c>
      <c r="L83" s="4">
        <f t="shared" si="9"/>
        <v>0.0454</v>
      </c>
    </row>
    <row r="84" spans="1:12">
      <c r="A84" s="1"/>
      <c r="B84">
        <v>14.3291</v>
      </c>
      <c r="C84">
        <v>220.0551</v>
      </c>
      <c r="D84">
        <v>0.0512</v>
      </c>
      <c r="E84">
        <v>14.8136</v>
      </c>
      <c r="F84">
        <v>222.7736</v>
      </c>
      <c r="G84">
        <v>0.0993</v>
      </c>
      <c r="H84">
        <f t="shared" si="5"/>
        <v>14.286598</v>
      </c>
      <c r="I84" s="3">
        <f t="shared" si="6"/>
        <v>0.00297495596922379</v>
      </c>
      <c r="J84" s="3">
        <f t="shared" si="7"/>
        <v>0.0338123120084303</v>
      </c>
      <c r="K84" s="4">
        <f t="shared" si="8"/>
        <v>2.71849999999998</v>
      </c>
      <c r="L84" s="4">
        <f t="shared" si="9"/>
        <v>0.0481</v>
      </c>
    </row>
    <row r="85" spans="1:12">
      <c r="A85" s="1"/>
      <c r="B85">
        <v>15.6072</v>
      </c>
      <c r="C85">
        <v>220.0612</v>
      </c>
      <c r="D85">
        <v>0.0612</v>
      </c>
      <c r="E85">
        <v>16.0785</v>
      </c>
      <c r="F85">
        <v>223.1952</v>
      </c>
      <c r="G85">
        <v>0.1024</v>
      </c>
      <c r="H85">
        <f t="shared" si="5"/>
        <v>15.54201125</v>
      </c>
      <c r="I85" s="3">
        <f t="shared" si="6"/>
        <v>0.00419435740660673</v>
      </c>
      <c r="J85" s="3">
        <f t="shared" si="7"/>
        <v>0.0301976011071811</v>
      </c>
      <c r="K85" s="4">
        <f t="shared" si="8"/>
        <v>3.13399999999999</v>
      </c>
      <c r="L85" s="4">
        <f t="shared" si="9"/>
        <v>0.0412</v>
      </c>
    </row>
    <row r="86" spans="1:12">
      <c r="A86" s="1"/>
      <c r="B86">
        <v>16.5892</v>
      </c>
      <c r="C86">
        <v>220.0532</v>
      </c>
      <c r="D86">
        <v>0.0612</v>
      </c>
      <c r="E86">
        <v>17.049</v>
      </c>
      <c r="F86">
        <v>223.1952</v>
      </c>
      <c r="G86">
        <v>0.1068</v>
      </c>
      <c r="H86">
        <f t="shared" si="5"/>
        <v>16.5052325</v>
      </c>
      <c r="I86" s="3">
        <f t="shared" si="6"/>
        <v>0.00508732609492193</v>
      </c>
      <c r="J86" s="3">
        <f t="shared" si="7"/>
        <v>0.0277168278156872</v>
      </c>
      <c r="K86" s="4">
        <f t="shared" si="8"/>
        <v>3.142</v>
      </c>
      <c r="L86" s="4">
        <f t="shared" si="9"/>
        <v>0.0456</v>
      </c>
    </row>
    <row r="87" spans="1:12">
      <c r="A87" s="1"/>
      <c r="B87">
        <v>18.4052</v>
      </c>
      <c r="C87">
        <v>220.0452</v>
      </c>
      <c r="D87">
        <v>0.0712</v>
      </c>
      <c r="E87">
        <v>18.8989</v>
      </c>
      <c r="F87">
        <v>223.1952</v>
      </c>
      <c r="G87">
        <v>0.1132</v>
      </c>
      <c r="H87">
        <f t="shared" si="5"/>
        <v>18.34125825</v>
      </c>
      <c r="I87" s="3">
        <f t="shared" si="6"/>
        <v>0.00348622483411125</v>
      </c>
      <c r="J87" s="3">
        <f t="shared" si="7"/>
        <v>0.0268239410601352</v>
      </c>
      <c r="K87" s="4">
        <f t="shared" si="8"/>
        <v>3.15000000000001</v>
      </c>
      <c r="L87" s="4">
        <f t="shared" si="9"/>
        <v>0.042</v>
      </c>
    </row>
    <row r="88" spans="1:12">
      <c r="A88" s="1"/>
      <c r="B88">
        <v>20.2912</v>
      </c>
      <c r="C88">
        <v>220.0542</v>
      </c>
      <c r="D88">
        <v>0.0712</v>
      </c>
      <c r="E88">
        <v>20.6947</v>
      </c>
      <c r="F88">
        <v>223.1952</v>
      </c>
      <c r="G88">
        <v>0.1192</v>
      </c>
      <c r="H88">
        <f t="shared" si="5"/>
        <v>20.12358975</v>
      </c>
      <c r="I88" s="3">
        <f t="shared" si="6"/>
        <v>0.00832904328115709</v>
      </c>
      <c r="J88" s="3">
        <f t="shared" si="7"/>
        <v>0.0198854675918625</v>
      </c>
      <c r="K88" s="4">
        <f t="shared" si="8"/>
        <v>3.14099999999999</v>
      </c>
      <c r="L88" s="4">
        <f t="shared" si="9"/>
        <v>0.048</v>
      </c>
    </row>
    <row r="89" spans="1:12">
      <c r="A89" s="1"/>
      <c r="B89">
        <v>21.2461</v>
      </c>
      <c r="C89">
        <v>220.0552</v>
      </c>
      <c r="D89">
        <v>0.0811</v>
      </c>
      <c r="E89">
        <v>21.7917</v>
      </c>
      <c r="F89">
        <v>223.1694</v>
      </c>
      <c r="G89">
        <v>0.1236</v>
      </c>
      <c r="H89">
        <f t="shared" si="5"/>
        <v>21.21236225</v>
      </c>
      <c r="I89" s="3">
        <f t="shared" si="6"/>
        <v>0.00159047585565348</v>
      </c>
      <c r="J89" s="3">
        <f t="shared" si="7"/>
        <v>0.0256800071542542</v>
      </c>
      <c r="K89" s="4">
        <f t="shared" si="8"/>
        <v>3.11419999999998</v>
      </c>
      <c r="L89" s="4">
        <f t="shared" si="9"/>
        <v>0.0425</v>
      </c>
    </row>
    <row r="90" spans="1:12">
      <c r="A90" s="1"/>
      <c r="B90">
        <v>23.0532</v>
      </c>
      <c r="C90">
        <v>220.0511</v>
      </c>
      <c r="D90">
        <v>0.0811</v>
      </c>
      <c r="E90">
        <v>23.3999</v>
      </c>
      <c r="F90">
        <v>222.9314</v>
      </c>
      <c r="G90">
        <v>0.1291</v>
      </c>
      <c r="H90">
        <f t="shared" si="5"/>
        <v>22.80850075</v>
      </c>
      <c r="I90" s="3">
        <f t="shared" si="6"/>
        <v>0.0107284232612264</v>
      </c>
      <c r="J90" s="3">
        <f t="shared" si="7"/>
        <v>0.0150391268891086</v>
      </c>
      <c r="K90" s="4">
        <f t="shared" si="8"/>
        <v>2.88030000000001</v>
      </c>
      <c r="L90" s="4">
        <f t="shared" si="9"/>
        <v>0.048</v>
      </c>
    </row>
    <row r="91" spans="1:12">
      <c r="A91" s="1"/>
      <c r="B91">
        <v>25.3352</v>
      </c>
      <c r="C91">
        <v>220.0451</v>
      </c>
      <c r="D91">
        <v>0.0911</v>
      </c>
      <c r="E91">
        <v>25.7308</v>
      </c>
      <c r="F91">
        <v>223.4332</v>
      </c>
      <c r="G91">
        <v>0.1375</v>
      </c>
      <c r="H91">
        <f t="shared" si="5"/>
        <v>25.121919</v>
      </c>
      <c r="I91" s="3">
        <f t="shared" si="6"/>
        <v>0.00848983710201446</v>
      </c>
      <c r="J91" s="3">
        <f t="shared" si="7"/>
        <v>0.0156146389213426</v>
      </c>
      <c r="K91" s="4">
        <f t="shared" si="8"/>
        <v>3.38810000000001</v>
      </c>
      <c r="L91" s="4">
        <f t="shared" si="9"/>
        <v>0.0464</v>
      </c>
    </row>
    <row r="92" spans="1:12">
      <c r="A92" s="1"/>
      <c r="B92">
        <v>26.3272</v>
      </c>
      <c r="C92">
        <v>220.0512</v>
      </c>
      <c r="D92">
        <v>0.1011</v>
      </c>
      <c r="E92">
        <v>26.6493</v>
      </c>
      <c r="F92">
        <v>223.1952</v>
      </c>
      <c r="G92">
        <v>0.1409</v>
      </c>
      <c r="H92">
        <f t="shared" si="5"/>
        <v>26.03353025</v>
      </c>
      <c r="I92" s="3">
        <f t="shared" si="6"/>
        <v>0.0112804428435133</v>
      </c>
      <c r="J92" s="3">
        <f t="shared" si="7"/>
        <v>0.0122344951229147</v>
      </c>
      <c r="K92" s="4">
        <f t="shared" si="8"/>
        <v>3.14400000000001</v>
      </c>
      <c r="L92" s="4">
        <f t="shared" si="9"/>
        <v>0.0398</v>
      </c>
    </row>
    <row r="93" spans="1:12">
      <c r="A93" s="1"/>
      <c r="B93">
        <v>28.1352</v>
      </c>
      <c r="C93">
        <v>220.0481</v>
      </c>
      <c r="D93">
        <v>0.1011</v>
      </c>
      <c r="E93">
        <v>28.6116</v>
      </c>
      <c r="F93">
        <v>222.7209</v>
      </c>
      <c r="G93">
        <v>0.1491</v>
      </c>
      <c r="H93">
        <f t="shared" si="5"/>
        <v>27.981113</v>
      </c>
      <c r="I93" s="3">
        <f t="shared" si="6"/>
        <v>0.00550682169075978</v>
      </c>
      <c r="J93" s="3">
        <f t="shared" si="7"/>
        <v>0.016932525803975</v>
      </c>
      <c r="K93" s="4">
        <f t="shared" si="8"/>
        <v>2.6728</v>
      </c>
      <c r="L93" s="4">
        <f t="shared" si="9"/>
        <v>0.048</v>
      </c>
    </row>
    <row r="94" spans="1:12">
      <c r="A94" s="1"/>
      <c r="B94">
        <v>30.0412</v>
      </c>
      <c r="C94">
        <v>220.0522</v>
      </c>
      <c r="D94">
        <v>0.1112</v>
      </c>
      <c r="E94">
        <v>30.3419</v>
      </c>
      <c r="F94">
        <v>222.5106</v>
      </c>
      <c r="G94">
        <v>0.1561</v>
      </c>
      <c r="H94">
        <f t="shared" si="5"/>
        <v>29.69843575</v>
      </c>
      <c r="I94" s="3">
        <f t="shared" si="6"/>
        <v>0.0115414917097106</v>
      </c>
      <c r="J94" s="3">
        <f t="shared" si="7"/>
        <v>0.0100095868340812</v>
      </c>
      <c r="K94" s="4">
        <f t="shared" si="8"/>
        <v>2.45840000000001</v>
      </c>
      <c r="L94" s="4">
        <f t="shared" si="9"/>
        <v>0.0449</v>
      </c>
    </row>
    <row r="95" spans="1:12">
      <c r="A95" s="1"/>
      <c r="B95">
        <v>32.7652</v>
      </c>
      <c r="C95">
        <v>220.0562</v>
      </c>
      <c r="D95">
        <v>0.1212</v>
      </c>
      <c r="E95">
        <v>33.2573</v>
      </c>
      <c r="F95">
        <v>223.4068</v>
      </c>
      <c r="G95">
        <v>0.1678</v>
      </c>
      <c r="H95">
        <f t="shared" si="5"/>
        <v>32.59197025</v>
      </c>
      <c r="I95" s="3">
        <f t="shared" si="6"/>
        <v>0.00531510518300124</v>
      </c>
      <c r="J95" s="3">
        <f t="shared" si="7"/>
        <v>0.0150189835557238</v>
      </c>
      <c r="K95" s="4">
        <f t="shared" si="8"/>
        <v>3.35060000000001</v>
      </c>
      <c r="L95" s="4">
        <f t="shared" si="9"/>
        <v>0.0466</v>
      </c>
    </row>
    <row r="96" spans="1:12">
      <c r="A96" s="1"/>
      <c r="B96">
        <v>33.7682</v>
      </c>
      <c r="C96">
        <v>220.0552</v>
      </c>
      <c r="D96">
        <v>0.1312</v>
      </c>
      <c r="E96">
        <v>34.3237</v>
      </c>
      <c r="F96">
        <v>222.9578</v>
      </c>
      <c r="G96">
        <v>0.1723</v>
      </c>
      <c r="H96">
        <f t="shared" si="5"/>
        <v>33.65037225</v>
      </c>
      <c r="I96" s="3">
        <f t="shared" si="6"/>
        <v>0.00350152887238852</v>
      </c>
      <c r="J96" s="3">
        <f t="shared" si="7"/>
        <v>0.0164503882350851</v>
      </c>
      <c r="K96" s="4">
        <f t="shared" si="8"/>
        <v>2.90259999999998</v>
      </c>
      <c r="L96" s="4">
        <f t="shared" si="9"/>
        <v>0.0411</v>
      </c>
    </row>
    <row r="97" spans="1:12">
      <c r="A97" s="1"/>
      <c r="B97">
        <v>36.0331</v>
      </c>
      <c r="C97">
        <v>220.0462</v>
      </c>
      <c r="D97">
        <v>0.1412</v>
      </c>
      <c r="E97">
        <v>36.6213</v>
      </c>
      <c r="F97">
        <v>222.879</v>
      </c>
      <c r="G97">
        <v>0.1808</v>
      </c>
      <c r="H97">
        <f t="shared" si="5"/>
        <v>35.93074025</v>
      </c>
      <c r="I97" s="3">
        <f t="shared" si="6"/>
        <v>0.00284880715754243</v>
      </c>
      <c r="J97" s="3">
        <f t="shared" si="7"/>
        <v>0.016323879988122</v>
      </c>
      <c r="K97" s="4">
        <f t="shared" si="8"/>
        <v>2.83279999999999</v>
      </c>
      <c r="L97" s="4">
        <f t="shared" si="9"/>
        <v>0.0396</v>
      </c>
    </row>
    <row r="98" spans="1:12">
      <c r="A98" s="1"/>
      <c r="B98">
        <v>37.8531</v>
      </c>
      <c r="C98">
        <v>220.0482</v>
      </c>
      <c r="D98">
        <v>0.1412</v>
      </c>
      <c r="E98">
        <v>38.4687</v>
      </c>
      <c r="F98">
        <v>222.6682</v>
      </c>
      <c r="G98">
        <v>0.1896</v>
      </c>
      <c r="H98">
        <f t="shared" si="5"/>
        <v>37.76428475</v>
      </c>
      <c r="I98" s="3">
        <f t="shared" si="6"/>
        <v>0.00235183191176409</v>
      </c>
      <c r="J98" s="3">
        <f t="shared" si="7"/>
        <v>0.0162628688271238</v>
      </c>
      <c r="K98" s="4">
        <f t="shared" si="8"/>
        <v>2.62</v>
      </c>
      <c r="L98" s="4">
        <f t="shared" si="9"/>
        <v>0.0484</v>
      </c>
    </row>
    <row r="99" spans="1:12">
      <c r="A99" s="1"/>
      <c r="B99">
        <v>38.8312</v>
      </c>
      <c r="C99">
        <v>220.0442</v>
      </c>
      <c r="D99">
        <v>0.1512</v>
      </c>
      <c r="E99">
        <v>39.5081</v>
      </c>
      <c r="F99">
        <v>223.1425</v>
      </c>
      <c r="G99">
        <v>0.1943</v>
      </c>
      <c r="H99">
        <f t="shared" si="5"/>
        <v>38.79588925</v>
      </c>
      <c r="I99" s="3">
        <f t="shared" si="6"/>
        <v>0.000910167305934371</v>
      </c>
      <c r="J99" s="3">
        <f t="shared" si="7"/>
        <v>0.0174318589175713</v>
      </c>
      <c r="K99" s="4">
        <f t="shared" si="8"/>
        <v>3.09830000000002</v>
      </c>
      <c r="L99" s="4">
        <f t="shared" si="9"/>
        <v>0.0431</v>
      </c>
    </row>
    <row r="100" spans="1:12">
      <c r="A100" s="1"/>
      <c r="B100">
        <v>51.7512</v>
      </c>
      <c r="C100">
        <v>220.0612</v>
      </c>
      <c r="D100">
        <v>0.2012</v>
      </c>
      <c r="E100">
        <v>52.6152</v>
      </c>
      <c r="F100">
        <v>222.6682</v>
      </c>
      <c r="G100">
        <v>0.248</v>
      </c>
      <c r="H100">
        <f t="shared" si="5"/>
        <v>51.804686</v>
      </c>
      <c r="I100" s="3">
        <f t="shared" si="6"/>
        <v>-0.00103245486325323</v>
      </c>
      <c r="J100" s="3">
        <f t="shared" si="7"/>
        <v>0.0166952650373326</v>
      </c>
      <c r="K100" s="4">
        <f t="shared" si="8"/>
        <v>2.607</v>
      </c>
      <c r="L100" s="4">
        <f t="shared" si="9"/>
        <v>0.0468</v>
      </c>
    </row>
    <row r="101" spans="1:12">
      <c r="A101" s="1"/>
      <c r="B101">
        <v>61.4212</v>
      </c>
      <c r="C101">
        <v>220.0645</v>
      </c>
      <c r="D101">
        <v>0.2412</v>
      </c>
      <c r="E101">
        <v>62.3657</v>
      </c>
      <c r="F101">
        <v>223.1952</v>
      </c>
      <c r="G101">
        <v>0.291</v>
      </c>
      <c r="H101">
        <f t="shared" si="5"/>
        <v>61.48205725</v>
      </c>
      <c r="I101" s="3">
        <f t="shared" si="6"/>
        <v>-0.000989837567609987</v>
      </c>
      <c r="J101" s="3">
        <f t="shared" si="7"/>
        <v>0.0153774266865512</v>
      </c>
      <c r="K101" s="4">
        <f t="shared" si="8"/>
        <v>3.13069999999999</v>
      </c>
      <c r="L101" s="4">
        <f t="shared" si="9"/>
        <v>0.0498</v>
      </c>
    </row>
    <row r="102" spans="1:12">
      <c r="A102" s="1"/>
      <c r="B102">
        <v>71.2112</v>
      </c>
      <c r="C102">
        <v>220.0578</v>
      </c>
      <c r="D102">
        <v>0.2912</v>
      </c>
      <c r="E102">
        <v>72.2142</v>
      </c>
      <c r="F102">
        <v>223.7247</v>
      </c>
      <c r="G102">
        <v>0.3344</v>
      </c>
      <c r="H102">
        <f t="shared" si="5"/>
        <v>71.2566935</v>
      </c>
      <c r="I102" s="3">
        <f t="shared" si="6"/>
        <v>-0.000638445285143722</v>
      </c>
      <c r="J102" s="3">
        <f t="shared" si="7"/>
        <v>0.0140848630552497</v>
      </c>
      <c r="K102" s="4">
        <f t="shared" si="8"/>
        <v>3.66690000000003</v>
      </c>
      <c r="L102" s="4">
        <f t="shared" si="9"/>
        <v>0.0432</v>
      </c>
    </row>
    <row r="103" spans="1:12">
      <c r="A103" s="1"/>
      <c r="B103">
        <v>80.8712</v>
      </c>
      <c r="C103">
        <v>220.0478</v>
      </c>
      <c r="D103">
        <v>0.3312</v>
      </c>
      <c r="E103">
        <v>82.0937</v>
      </c>
      <c r="F103">
        <v>223.1952</v>
      </c>
      <c r="G103">
        <v>0.3783</v>
      </c>
      <c r="H103">
        <f t="shared" si="5"/>
        <v>81.06209725</v>
      </c>
      <c r="I103" s="3">
        <f t="shared" si="6"/>
        <v>-0.00235495079051888</v>
      </c>
      <c r="J103" s="3">
        <f t="shared" si="7"/>
        <v>0.0151166299003848</v>
      </c>
      <c r="K103" s="4">
        <f t="shared" si="8"/>
        <v>3.1474</v>
      </c>
      <c r="L103" s="4">
        <f t="shared" si="9"/>
        <v>0.0471</v>
      </c>
    </row>
    <row r="104" spans="1:12">
      <c r="A104" s="1"/>
      <c r="B104">
        <v>102.3612</v>
      </c>
      <c r="C104">
        <v>220.0478</v>
      </c>
      <c r="D104">
        <v>0.4312</v>
      </c>
      <c r="E104">
        <v>103.869</v>
      </c>
      <c r="F104">
        <v>223.1952</v>
      </c>
      <c r="G104">
        <v>0.4752</v>
      </c>
      <c r="H104">
        <f t="shared" si="5"/>
        <v>102.6740825</v>
      </c>
      <c r="I104" s="3">
        <f t="shared" si="6"/>
        <v>-0.00304733670252193</v>
      </c>
      <c r="J104" s="3">
        <f t="shared" si="7"/>
        <v>0.0147301907363337</v>
      </c>
      <c r="K104" s="4">
        <f t="shared" si="8"/>
        <v>3.1474</v>
      </c>
      <c r="L104" s="4">
        <f t="shared" si="9"/>
        <v>0.044</v>
      </c>
    </row>
    <row r="105" spans="1:12">
      <c r="A105" s="1"/>
      <c r="B105">
        <v>131.4211</v>
      </c>
      <c r="C105">
        <v>220.0545</v>
      </c>
      <c r="D105">
        <v>0.5612</v>
      </c>
      <c r="E105">
        <v>133.3742</v>
      </c>
      <c r="F105">
        <v>222.6682</v>
      </c>
      <c r="G105">
        <v>0.6078</v>
      </c>
      <c r="H105">
        <f t="shared" si="5"/>
        <v>131.9579935</v>
      </c>
      <c r="I105" s="3">
        <f t="shared" si="6"/>
        <v>-0.00406866977709857</v>
      </c>
      <c r="J105" s="3">
        <f t="shared" si="7"/>
        <v>0.0148613883158793</v>
      </c>
      <c r="K105" s="4">
        <f t="shared" si="8"/>
        <v>2.61370000000002</v>
      </c>
      <c r="L105" s="4">
        <f t="shared" si="9"/>
        <v>0.0466</v>
      </c>
    </row>
    <row r="106" spans="1:12">
      <c r="A106" s="1"/>
      <c r="B106">
        <v>140.2111</v>
      </c>
      <c r="C106">
        <v>220.0612</v>
      </c>
      <c r="D106">
        <v>0.6011</v>
      </c>
      <c r="E106">
        <v>142.2255</v>
      </c>
      <c r="F106">
        <v>222.4587</v>
      </c>
      <c r="G106">
        <v>0.648</v>
      </c>
      <c r="H106">
        <f t="shared" si="5"/>
        <v>140.74290875</v>
      </c>
      <c r="I106" s="3">
        <f t="shared" si="6"/>
        <v>-0.00377858291208607</v>
      </c>
      <c r="J106" s="3">
        <f t="shared" si="7"/>
        <v>0.0143669081834464</v>
      </c>
      <c r="K106" s="4">
        <f t="shared" si="8"/>
        <v>2.39749999999998</v>
      </c>
      <c r="L106" s="4">
        <f t="shared" si="9"/>
        <v>0.0469000000000001</v>
      </c>
    </row>
    <row r="107" spans="1:12">
      <c r="A107" s="1"/>
      <c r="B107">
        <v>488.6845</v>
      </c>
      <c r="C107">
        <v>220.0511</v>
      </c>
      <c r="D107">
        <v>2.1812</v>
      </c>
      <c r="E107">
        <v>495.3584</v>
      </c>
      <c r="F107">
        <v>222.7736</v>
      </c>
      <c r="G107">
        <v>2.251</v>
      </c>
      <c r="H107">
        <f t="shared" si="5"/>
        <v>491.227312</v>
      </c>
      <c r="I107" s="3">
        <f t="shared" si="6"/>
        <v>-0.00517644670376151</v>
      </c>
      <c r="J107" s="3">
        <f t="shared" si="7"/>
        <v>0.0136568685931312</v>
      </c>
      <c r="K107" s="4">
        <f t="shared" si="8"/>
        <v>2.7225</v>
      </c>
      <c r="L107" s="4">
        <f t="shared" si="9"/>
        <v>0.0697999999999999</v>
      </c>
    </row>
    <row r="108" spans="1:12">
      <c r="A108" s="1"/>
      <c r="B108">
        <v>971.7145</v>
      </c>
      <c r="C108">
        <v>220.0645</v>
      </c>
      <c r="D108">
        <v>4.3812</v>
      </c>
      <c r="E108">
        <v>982.7123</v>
      </c>
      <c r="F108">
        <v>221.674</v>
      </c>
      <c r="G108">
        <v>4.4721</v>
      </c>
      <c r="H108">
        <f t="shared" si="5"/>
        <v>974.92605775</v>
      </c>
      <c r="I108" s="3">
        <f t="shared" si="6"/>
        <v>-0.00329415520743384</v>
      </c>
      <c r="J108" s="3">
        <f t="shared" si="7"/>
        <v>0.0113179334053366</v>
      </c>
      <c r="K108" s="4">
        <f t="shared" si="8"/>
        <v>1.6095</v>
      </c>
      <c r="L108" s="4">
        <f t="shared" si="9"/>
        <v>0.0909000000000004</v>
      </c>
    </row>
    <row r="109" spans="1:12">
      <c r="A109" s="1"/>
      <c r="B109">
        <v>1452.4578</v>
      </c>
      <c r="C109">
        <v>220.0445</v>
      </c>
      <c r="D109">
        <v>6.5645</v>
      </c>
      <c r="E109">
        <v>1464.4952</v>
      </c>
      <c r="F109">
        <v>221.1019</v>
      </c>
      <c r="G109">
        <v>6.6887</v>
      </c>
      <c r="H109">
        <f t="shared" si="5"/>
        <v>1453.095586</v>
      </c>
      <c r="I109" s="3">
        <f t="shared" si="6"/>
        <v>-0.000438915379101725</v>
      </c>
      <c r="J109" s="3">
        <f t="shared" si="7"/>
        <v>0.00828760739210472</v>
      </c>
      <c r="K109" s="4">
        <f t="shared" si="8"/>
        <v>1.0574</v>
      </c>
      <c r="L109" s="4">
        <f t="shared" si="9"/>
        <v>0.1242</v>
      </c>
    </row>
    <row r="110" spans="1:12">
      <c r="A110" s="1"/>
      <c r="B110">
        <v>1934.4111</v>
      </c>
      <c r="C110">
        <v>220.0478</v>
      </c>
      <c r="D110">
        <v>8.7578</v>
      </c>
      <c r="E110">
        <v>1946.6396</v>
      </c>
      <c r="F110">
        <v>220.843</v>
      </c>
      <c r="G110">
        <v>8.9274</v>
      </c>
      <c r="H110">
        <f t="shared" si="5"/>
        <v>1931.623903</v>
      </c>
      <c r="I110" s="3">
        <f t="shared" si="6"/>
        <v>0.00144292944173609</v>
      </c>
      <c r="J110" s="3">
        <f t="shared" si="7"/>
        <v>0.00632156215398058</v>
      </c>
      <c r="K110" s="4">
        <f t="shared" si="8"/>
        <v>0.795199999999994</v>
      </c>
      <c r="L110" s="4">
        <f t="shared" si="9"/>
        <v>0.169600000000001</v>
      </c>
    </row>
    <row r="152" spans="1:12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  <c r="I152" t="s">
        <v>8</v>
      </c>
      <c r="J152" t="s">
        <v>10</v>
      </c>
      <c r="K152" s="2" t="s">
        <v>11</v>
      </c>
      <c r="L152" s="2" t="s">
        <v>12</v>
      </c>
    </row>
    <row r="153" spans="1:12">
      <c r="A153" s="1">
        <v>3</v>
      </c>
      <c r="B153">
        <v>1.8252</v>
      </c>
      <c r="C153">
        <v>220.0501</v>
      </c>
      <c r="D153">
        <v>0.0312</v>
      </c>
      <c r="E153">
        <v>1.8765</v>
      </c>
      <c r="F153">
        <v>222.6682</v>
      </c>
      <c r="G153">
        <v>0.0753</v>
      </c>
      <c r="H153">
        <f>0.9928*E153-0.4055</f>
        <v>1.4574892</v>
      </c>
      <c r="I153" s="3">
        <f>(B153-H153)/H153</f>
        <v>0.252290583010838</v>
      </c>
      <c r="J153" s="3">
        <f>(E153-B153)/B153</f>
        <v>0.0281065088757397</v>
      </c>
      <c r="K153" s="4">
        <f>F153-C153</f>
        <v>2.61810000000003</v>
      </c>
      <c r="L153" s="4">
        <f>G153-D153</f>
        <v>0.0441</v>
      </c>
    </row>
    <row r="154" spans="1:12">
      <c r="A154" s="1"/>
      <c r="B154">
        <v>3.5912</v>
      </c>
      <c r="C154">
        <v>220.0542</v>
      </c>
      <c r="D154">
        <v>0.0312</v>
      </c>
      <c r="E154">
        <v>3.5807</v>
      </c>
      <c r="F154">
        <v>223.1952</v>
      </c>
      <c r="G154">
        <v>0.0765</v>
      </c>
      <c r="H154">
        <f t="shared" ref="H154:H187" si="10">0.9928*E154-0.4055</f>
        <v>3.14941896</v>
      </c>
      <c r="I154" s="3">
        <f t="shared" ref="I154:I187" si="11">(B154-H154)/H154</f>
        <v>0.140273823715089</v>
      </c>
      <c r="J154" s="3">
        <f t="shared" ref="J154:J187" si="12">(E154-B154)/B154</f>
        <v>-0.00292381376698595</v>
      </c>
      <c r="K154" s="4">
        <f t="shared" ref="K154:K187" si="13">F154-C154</f>
        <v>3.14099999999999</v>
      </c>
      <c r="L154" s="4">
        <f t="shared" ref="L154:L187" si="14">G154-D154</f>
        <v>0.0453</v>
      </c>
    </row>
    <row r="155" spans="1:12">
      <c r="A155" s="1"/>
      <c r="B155">
        <v>4.6002</v>
      </c>
      <c r="C155">
        <v>220.0522</v>
      </c>
      <c r="D155">
        <v>0.0312</v>
      </c>
      <c r="E155">
        <v>4.851</v>
      </c>
      <c r="F155">
        <v>223.6718</v>
      </c>
      <c r="G155">
        <v>0.0773</v>
      </c>
      <c r="H155">
        <f t="shared" si="10"/>
        <v>4.4105728</v>
      </c>
      <c r="I155" s="3">
        <f t="shared" si="11"/>
        <v>0.0429937807624444</v>
      </c>
      <c r="J155" s="3">
        <f t="shared" si="12"/>
        <v>0.054519368723099</v>
      </c>
      <c r="K155" s="4">
        <f t="shared" si="13"/>
        <v>3.61959999999999</v>
      </c>
      <c r="L155" s="4">
        <f t="shared" si="14"/>
        <v>0.0461</v>
      </c>
    </row>
    <row r="156" spans="1:12">
      <c r="A156" s="1"/>
      <c r="B156">
        <v>6.8892</v>
      </c>
      <c r="C156">
        <v>220.0532</v>
      </c>
      <c r="D156">
        <v>0.0412</v>
      </c>
      <c r="E156">
        <v>6.9595</v>
      </c>
      <c r="F156">
        <v>223.1952</v>
      </c>
      <c r="G156">
        <v>0.0808</v>
      </c>
      <c r="H156">
        <f t="shared" si="10"/>
        <v>6.5038916</v>
      </c>
      <c r="I156" s="3">
        <f t="shared" si="11"/>
        <v>0.0592427462966941</v>
      </c>
      <c r="J156" s="3">
        <f t="shared" si="12"/>
        <v>0.0102043778668061</v>
      </c>
      <c r="K156" s="4">
        <f t="shared" si="13"/>
        <v>3.142</v>
      </c>
      <c r="L156" s="4">
        <f t="shared" si="14"/>
        <v>0.0396</v>
      </c>
    </row>
    <row r="157" spans="1:12">
      <c r="A157" s="1"/>
      <c r="B157">
        <v>8.6731</v>
      </c>
      <c r="C157">
        <v>220.0562</v>
      </c>
      <c r="D157">
        <v>0.0412</v>
      </c>
      <c r="E157">
        <v>8.8196</v>
      </c>
      <c r="F157">
        <v>222.6682</v>
      </c>
      <c r="G157">
        <v>0.084</v>
      </c>
      <c r="H157">
        <f t="shared" si="10"/>
        <v>8.35059888</v>
      </c>
      <c r="I157" s="3">
        <f t="shared" si="11"/>
        <v>0.0386201187045881</v>
      </c>
      <c r="J157" s="3">
        <f t="shared" si="12"/>
        <v>0.0168913076062768</v>
      </c>
      <c r="K157" s="4">
        <f t="shared" si="13"/>
        <v>2.61200000000002</v>
      </c>
      <c r="L157" s="4">
        <f t="shared" si="14"/>
        <v>0.0428</v>
      </c>
    </row>
    <row r="158" spans="1:12">
      <c r="A158" s="1"/>
      <c r="B158">
        <v>10.5611</v>
      </c>
      <c r="C158">
        <v>220.0511</v>
      </c>
      <c r="D158">
        <v>0.0412</v>
      </c>
      <c r="E158">
        <v>10.6457</v>
      </c>
      <c r="F158">
        <v>223.4085</v>
      </c>
      <c r="G158">
        <v>0.0869</v>
      </c>
      <c r="H158">
        <f t="shared" si="10"/>
        <v>10.16355096</v>
      </c>
      <c r="I158" s="3">
        <f t="shared" si="11"/>
        <v>0.0391151716132094</v>
      </c>
      <c r="J158" s="3">
        <f t="shared" si="12"/>
        <v>0.00801052920623799</v>
      </c>
      <c r="K158" s="4">
        <f t="shared" si="13"/>
        <v>3.35740000000001</v>
      </c>
      <c r="L158" s="4">
        <f t="shared" si="14"/>
        <v>0.0457</v>
      </c>
    </row>
    <row r="159" spans="1:12">
      <c r="A159" s="1"/>
      <c r="B159">
        <v>11.5431</v>
      </c>
      <c r="C159">
        <v>220.0572</v>
      </c>
      <c r="D159">
        <v>0.0512</v>
      </c>
      <c r="E159">
        <v>11.672</v>
      </c>
      <c r="F159">
        <v>222.6419</v>
      </c>
      <c r="G159">
        <v>0.0926</v>
      </c>
      <c r="H159">
        <f t="shared" si="10"/>
        <v>11.1824616</v>
      </c>
      <c r="I159" s="3">
        <f t="shared" si="11"/>
        <v>0.0322503589012994</v>
      </c>
      <c r="J159" s="3">
        <f t="shared" si="12"/>
        <v>0.01116684426194</v>
      </c>
      <c r="K159" s="4">
        <f t="shared" si="13"/>
        <v>2.5847</v>
      </c>
      <c r="L159" s="4">
        <f t="shared" si="14"/>
        <v>0.0414</v>
      </c>
    </row>
    <row r="160" spans="1:12">
      <c r="A160" s="1"/>
      <c r="B160">
        <v>13.3302</v>
      </c>
      <c r="C160">
        <v>220.0551</v>
      </c>
      <c r="D160">
        <v>0.0512</v>
      </c>
      <c r="E160">
        <v>13.7536</v>
      </c>
      <c r="F160">
        <v>223.1952</v>
      </c>
      <c r="G160">
        <v>0.097</v>
      </c>
      <c r="H160">
        <f t="shared" si="10"/>
        <v>13.24907408</v>
      </c>
      <c r="I160" s="3">
        <f t="shared" si="11"/>
        <v>0.00612313883295896</v>
      </c>
      <c r="J160" s="3">
        <f t="shared" si="12"/>
        <v>0.0317624641790821</v>
      </c>
      <c r="K160" s="4">
        <f t="shared" si="13"/>
        <v>3.14009999999999</v>
      </c>
      <c r="L160" s="4">
        <f t="shared" si="14"/>
        <v>0.0458</v>
      </c>
    </row>
    <row r="161" spans="1:12">
      <c r="A161" s="1"/>
      <c r="B161">
        <v>14.2991</v>
      </c>
      <c r="C161">
        <v>220.0542</v>
      </c>
      <c r="D161">
        <v>0.0512</v>
      </c>
      <c r="E161">
        <v>14.519</v>
      </c>
      <c r="F161">
        <v>223.1952</v>
      </c>
      <c r="G161">
        <v>0.1003</v>
      </c>
      <c r="H161">
        <f t="shared" si="10"/>
        <v>14.0089632</v>
      </c>
      <c r="I161" s="3">
        <f t="shared" si="11"/>
        <v>0.0207107974985614</v>
      </c>
      <c r="J161" s="3">
        <f t="shared" si="12"/>
        <v>0.0153785902609256</v>
      </c>
      <c r="K161" s="4">
        <f t="shared" si="13"/>
        <v>3.14099999999999</v>
      </c>
      <c r="L161" s="4">
        <f t="shared" si="14"/>
        <v>0.0491</v>
      </c>
    </row>
    <row r="162" spans="1:12">
      <c r="A162" s="1"/>
      <c r="B162">
        <v>15.6312</v>
      </c>
      <c r="C162">
        <v>220.0582</v>
      </c>
      <c r="D162">
        <v>0.0612</v>
      </c>
      <c r="E162">
        <v>15.7679</v>
      </c>
      <c r="F162">
        <v>223.1952</v>
      </c>
      <c r="G162">
        <v>0.1021</v>
      </c>
      <c r="H162">
        <f t="shared" si="10"/>
        <v>15.24887112</v>
      </c>
      <c r="I162" s="3">
        <f t="shared" si="11"/>
        <v>0.025072602226833</v>
      </c>
      <c r="J162" s="3">
        <f t="shared" si="12"/>
        <v>0.00874532985311424</v>
      </c>
      <c r="K162" s="4">
        <f t="shared" si="13"/>
        <v>3.137</v>
      </c>
      <c r="L162" s="4">
        <f t="shared" si="14"/>
        <v>0.0409</v>
      </c>
    </row>
    <row r="163" spans="1:12">
      <c r="A163" s="1"/>
      <c r="B163">
        <v>16.5892</v>
      </c>
      <c r="C163">
        <v>220.0532</v>
      </c>
      <c r="D163">
        <v>0.0612</v>
      </c>
      <c r="E163">
        <v>16.7146</v>
      </c>
      <c r="F163">
        <v>223.7247</v>
      </c>
      <c r="G163">
        <v>0.1078</v>
      </c>
      <c r="H163">
        <f t="shared" si="10"/>
        <v>16.18875488</v>
      </c>
      <c r="I163" s="3">
        <f t="shared" si="11"/>
        <v>0.0247360048977405</v>
      </c>
      <c r="J163" s="3">
        <f t="shared" si="12"/>
        <v>0.00755913485882376</v>
      </c>
      <c r="K163" s="4">
        <f t="shared" si="13"/>
        <v>3.67150000000001</v>
      </c>
      <c r="L163" s="4">
        <f t="shared" si="14"/>
        <v>0.0466</v>
      </c>
    </row>
    <row r="164" spans="1:12">
      <c r="A164" s="1"/>
      <c r="B164">
        <v>18.3992</v>
      </c>
      <c r="C164">
        <v>220.0502</v>
      </c>
      <c r="D164">
        <v>0.0712</v>
      </c>
      <c r="E164">
        <v>18.831</v>
      </c>
      <c r="F164">
        <v>223.1952</v>
      </c>
      <c r="G164">
        <v>0.1124</v>
      </c>
      <c r="H164">
        <f t="shared" si="10"/>
        <v>18.2899168</v>
      </c>
      <c r="I164" s="3">
        <f t="shared" si="11"/>
        <v>0.00597505178372381</v>
      </c>
      <c r="J164" s="3">
        <f t="shared" si="12"/>
        <v>0.0234684116700726</v>
      </c>
      <c r="K164" s="4">
        <f t="shared" si="13"/>
        <v>3.14500000000001</v>
      </c>
      <c r="L164" s="4">
        <f t="shared" si="14"/>
        <v>0.0412</v>
      </c>
    </row>
    <row r="165" spans="1:12">
      <c r="A165" s="1"/>
      <c r="B165">
        <v>20.2972</v>
      </c>
      <c r="C165">
        <v>220.0472</v>
      </c>
      <c r="D165">
        <v>0.0712</v>
      </c>
      <c r="E165">
        <v>20.6792</v>
      </c>
      <c r="F165">
        <v>223.1952</v>
      </c>
      <c r="G165">
        <v>0.1195</v>
      </c>
      <c r="H165">
        <f t="shared" si="10"/>
        <v>20.12480976</v>
      </c>
      <c r="I165" s="3">
        <f t="shared" si="11"/>
        <v>0.00856605563261725</v>
      </c>
      <c r="J165" s="3">
        <f t="shared" si="12"/>
        <v>0.01882032989772</v>
      </c>
      <c r="K165" s="4">
        <f t="shared" si="13"/>
        <v>3.148</v>
      </c>
      <c r="L165" s="4">
        <f t="shared" si="14"/>
        <v>0.0483</v>
      </c>
    </row>
    <row r="166" spans="1:12">
      <c r="A166" s="1"/>
      <c r="B166">
        <v>21.2692</v>
      </c>
      <c r="C166">
        <v>220.0572</v>
      </c>
      <c r="D166">
        <v>0.0811</v>
      </c>
      <c r="E166">
        <v>21.621</v>
      </c>
      <c r="F166">
        <v>223.6191</v>
      </c>
      <c r="G166">
        <v>0.1223</v>
      </c>
      <c r="H166">
        <f t="shared" si="10"/>
        <v>21.0598288</v>
      </c>
      <c r="I166" s="3">
        <f t="shared" si="11"/>
        <v>0.00994173323954102</v>
      </c>
      <c r="J166" s="3">
        <f t="shared" si="12"/>
        <v>0.0165403494254602</v>
      </c>
      <c r="K166" s="4">
        <f t="shared" si="13"/>
        <v>3.56190000000001</v>
      </c>
      <c r="L166" s="4">
        <f t="shared" si="14"/>
        <v>0.0412</v>
      </c>
    </row>
    <row r="167" spans="1:12">
      <c r="A167" s="1"/>
      <c r="B167">
        <v>23.0592</v>
      </c>
      <c r="C167">
        <v>220.0462</v>
      </c>
      <c r="D167">
        <v>0.0811</v>
      </c>
      <c r="E167">
        <v>23.4288</v>
      </c>
      <c r="F167">
        <v>222.6682</v>
      </c>
      <c r="G167">
        <v>0.1284</v>
      </c>
      <c r="H167">
        <f t="shared" si="10"/>
        <v>22.85461264</v>
      </c>
      <c r="I167" s="3">
        <f t="shared" si="11"/>
        <v>0.0089516879249983</v>
      </c>
      <c r="J167" s="3">
        <f t="shared" si="12"/>
        <v>0.0160283097418817</v>
      </c>
      <c r="K167" s="4">
        <f t="shared" si="13"/>
        <v>2.62200000000001</v>
      </c>
      <c r="L167" s="4">
        <f t="shared" si="14"/>
        <v>0.0473</v>
      </c>
    </row>
    <row r="168" spans="1:12">
      <c r="A168" s="1"/>
      <c r="B168">
        <v>25.3341</v>
      </c>
      <c r="C168">
        <v>220.0531</v>
      </c>
      <c r="D168">
        <v>0.0911</v>
      </c>
      <c r="E168">
        <v>25.6733</v>
      </c>
      <c r="F168">
        <v>222.6682</v>
      </c>
      <c r="G168">
        <v>0.1375</v>
      </c>
      <c r="H168">
        <f t="shared" si="10"/>
        <v>25.08295224</v>
      </c>
      <c r="I168" s="3">
        <f t="shared" si="11"/>
        <v>0.0100126874060499</v>
      </c>
      <c r="J168" s="3">
        <f t="shared" si="12"/>
        <v>0.0133890684887169</v>
      </c>
      <c r="K168" s="4">
        <f t="shared" si="13"/>
        <v>2.61510000000001</v>
      </c>
      <c r="L168" s="4">
        <f t="shared" si="14"/>
        <v>0.0464</v>
      </c>
    </row>
    <row r="169" spans="1:12">
      <c r="A169" s="1"/>
      <c r="B169">
        <v>26.3152</v>
      </c>
      <c r="C169">
        <v>220.0522</v>
      </c>
      <c r="D169">
        <v>0.1011</v>
      </c>
      <c r="E169">
        <v>26.7545</v>
      </c>
      <c r="F169">
        <v>222.9844</v>
      </c>
      <c r="G169">
        <v>0.1412</v>
      </c>
      <c r="H169">
        <f t="shared" si="10"/>
        <v>26.1563676</v>
      </c>
      <c r="I169" s="3">
        <f t="shared" si="11"/>
        <v>0.00607241809829899</v>
      </c>
      <c r="J169" s="3">
        <f t="shared" si="12"/>
        <v>0.0166937739405362</v>
      </c>
      <c r="K169" s="4">
        <f t="shared" si="13"/>
        <v>2.93219999999999</v>
      </c>
      <c r="L169" s="4">
        <f t="shared" si="14"/>
        <v>0.0401</v>
      </c>
    </row>
    <row r="170" spans="1:12">
      <c r="A170" s="1"/>
      <c r="B170">
        <v>28.1412</v>
      </c>
      <c r="C170">
        <v>220.0512</v>
      </c>
      <c r="D170">
        <v>0.1011</v>
      </c>
      <c r="E170">
        <v>28.5609</v>
      </c>
      <c r="F170">
        <v>223.7247</v>
      </c>
      <c r="G170">
        <v>0.1498</v>
      </c>
      <c r="H170">
        <f t="shared" si="10"/>
        <v>27.94976152</v>
      </c>
      <c r="I170" s="3">
        <f t="shared" si="11"/>
        <v>0.00684937794059583</v>
      </c>
      <c r="J170" s="3">
        <f t="shared" si="12"/>
        <v>0.0149140761587992</v>
      </c>
      <c r="K170" s="4">
        <f t="shared" si="13"/>
        <v>3.67350000000002</v>
      </c>
      <c r="L170" s="4">
        <f t="shared" si="14"/>
        <v>0.0487</v>
      </c>
    </row>
    <row r="171" spans="1:12">
      <c r="A171" s="1"/>
      <c r="B171">
        <v>30.0072</v>
      </c>
      <c r="C171">
        <v>220.0552</v>
      </c>
      <c r="D171">
        <v>0.1112</v>
      </c>
      <c r="E171">
        <v>30.5799</v>
      </c>
      <c r="F171">
        <v>223.1952</v>
      </c>
      <c r="G171">
        <v>0.1571</v>
      </c>
      <c r="H171">
        <f t="shared" si="10"/>
        <v>29.95422472</v>
      </c>
      <c r="I171" s="3">
        <f t="shared" si="11"/>
        <v>0.00176854118226038</v>
      </c>
      <c r="J171" s="3">
        <f t="shared" si="12"/>
        <v>0.0190854194993201</v>
      </c>
      <c r="K171" s="4">
        <f t="shared" si="13"/>
        <v>3.13999999999999</v>
      </c>
      <c r="L171" s="4">
        <f t="shared" si="14"/>
        <v>0.0459</v>
      </c>
    </row>
    <row r="172" spans="1:12">
      <c r="A172" s="1"/>
      <c r="B172">
        <v>32.8132</v>
      </c>
      <c r="C172">
        <v>220.0602</v>
      </c>
      <c r="D172">
        <v>0.1212</v>
      </c>
      <c r="E172">
        <v>33.2424</v>
      </c>
      <c r="F172">
        <v>223.1952</v>
      </c>
      <c r="G172">
        <v>0.1685</v>
      </c>
      <c r="H172">
        <f t="shared" si="10"/>
        <v>32.59755472</v>
      </c>
      <c r="I172" s="3">
        <f t="shared" si="11"/>
        <v>0.00661538210004741</v>
      </c>
      <c r="J172" s="3">
        <f t="shared" si="12"/>
        <v>0.0130801019102069</v>
      </c>
      <c r="K172" s="4">
        <f t="shared" si="13"/>
        <v>3.13499999999999</v>
      </c>
      <c r="L172" s="4">
        <f t="shared" si="14"/>
        <v>0.0473</v>
      </c>
    </row>
    <row r="173" spans="1:12">
      <c r="A173" s="1"/>
      <c r="B173">
        <v>33.7632</v>
      </c>
      <c r="C173">
        <v>220.0562</v>
      </c>
      <c r="D173">
        <v>0.1312</v>
      </c>
      <c r="E173">
        <v>34.3426</v>
      </c>
      <c r="F173">
        <v>222.1436</v>
      </c>
      <c r="G173">
        <v>0.1728</v>
      </c>
      <c r="H173">
        <f t="shared" si="10"/>
        <v>33.68983328</v>
      </c>
      <c r="I173" s="3">
        <f t="shared" si="11"/>
        <v>0.00217771098450514</v>
      </c>
      <c r="J173" s="3">
        <f t="shared" si="12"/>
        <v>0.017160695668657</v>
      </c>
      <c r="K173" s="4">
        <f t="shared" si="13"/>
        <v>2.0874</v>
      </c>
      <c r="L173" s="4">
        <f t="shared" si="14"/>
        <v>0.0416</v>
      </c>
    </row>
    <row r="174" spans="1:12">
      <c r="A174" s="1"/>
      <c r="B174">
        <v>36.0392</v>
      </c>
      <c r="C174">
        <v>220.0502</v>
      </c>
      <c r="D174">
        <v>0.1412</v>
      </c>
      <c r="E174">
        <v>36.6472</v>
      </c>
      <c r="F174">
        <v>223.1952</v>
      </c>
      <c r="G174">
        <v>0.1824</v>
      </c>
      <c r="H174">
        <f t="shared" si="10"/>
        <v>35.97784016</v>
      </c>
      <c r="I174" s="3">
        <f t="shared" si="11"/>
        <v>0.00170548981615156</v>
      </c>
      <c r="J174" s="3">
        <f t="shared" si="12"/>
        <v>0.016870518768452</v>
      </c>
      <c r="K174" s="4">
        <f t="shared" si="13"/>
        <v>3.14500000000001</v>
      </c>
      <c r="L174" s="4">
        <f t="shared" si="14"/>
        <v>0.0412</v>
      </c>
    </row>
    <row r="175" spans="1:12">
      <c r="A175" s="1"/>
      <c r="B175">
        <v>37.8402</v>
      </c>
      <c r="C175">
        <v>220.0552</v>
      </c>
      <c r="D175">
        <v>0.1412</v>
      </c>
      <c r="E175">
        <v>38.3166</v>
      </c>
      <c r="F175">
        <v>223.1425</v>
      </c>
      <c r="G175">
        <v>0.1894</v>
      </c>
      <c r="H175">
        <f t="shared" si="10"/>
        <v>37.63522048</v>
      </c>
      <c r="I175" s="3">
        <f t="shared" si="11"/>
        <v>0.00544648117868558</v>
      </c>
      <c r="J175" s="3">
        <f t="shared" si="12"/>
        <v>0.0125897854662501</v>
      </c>
      <c r="K175" s="4">
        <f t="shared" si="13"/>
        <v>3.0873</v>
      </c>
      <c r="L175" s="4">
        <f t="shared" si="14"/>
        <v>0.0482</v>
      </c>
    </row>
    <row r="176" spans="1:12">
      <c r="A176" s="1"/>
      <c r="B176">
        <v>38.8252</v>
      </c>
      <c r="C176">
        <v>220.0582</v>
      </c>
      <c r="D176">
        <v>0.1512</v>
      </c>
      <c r="E176">
        <v>39.3534</v>
      </c>
      <c r="F176">
        <v>222.9852</v>
      </c>
      <c r="G176">
        <v>0.1937</v>
      </c>
      <c r="H176">
        <f t="shared" si="10"/>
        <v>38.66455552</v>
      </c>
      <c r="I176" s="3">
        <f t="shared" si="11"/>
        <v>0.00415482546842949</v>
      </c>
      <c r="J176" s="3">
        <f t="shared" si="12"/>
        <v>0.0136045661065493</v>
      </c>
      <c r="K176" s="4">
        <f t="shared" si="13"/>
        <v>2.92699999999999</v>
      </c>
      <c r="L176" s="4">
        <f t="shared" si="14"/>
        <v>0.0425</v>
      </c>
    </row>
    <row r="177" spans="1:12">
      <c r="A177" s="1"/>
      <c r="B177">
        <v>51.7712</v>
      </c>
      <c r="C177">
        <v>220.0645</v>
      </c>
      <c r="D177">
        <v>0.2012</v>
      </c>
      <c r="E177">
        <v>52.6224</v>
      </c>
      <c r="F177">
        <v>222.1436</v>
      </c>
      <c r="G177">
        <v>0.2482</v>
      </c>
      <c r="H177">
        <f t="shared" si="10"/>
        <v>51.83801872</v>
      </c>
      <c r="I177" s="3">
        <f t="shared" si="11"/>
        <v>-0.0012889906221322</v>
      </c>
      <c r="J177" s="3">
        <f t="shared" si="12"/>
        <v>0.0164415736934821</v>
      </c>
      <c r="K177" s="4">
        <f t="shared" si="13"/>
        <v>2.07909999999998</v>
      </c>
      <c r="L177" s="4">
        <f t="shared" si="14"/>
        <v>0.047</v>
      </c>
    </row>
    <row r="178" spans="1:12">
      <c r="A178" s="1"/>
      <c r="B178">
        <v>61.4212</v>
      </c>
      <c r="C178">
        <v>220.0478</v>
      </c>
      <c r="D178">
        <v>0.2412</v>
      </c>
      <c r="E178">
        <v>62.3899</v>
      </c>
      <c r="F178">
        <v>222.6682</v>
      </c>
      <c r="G178">
        <v>0.2911</v>
      </c>
      <c r="H178">
        <f t="shared" si="10"/>
        <v>61.53519272</v>
      </c>
      <c r="I178" s="3">
        <f t="shared" si="11"/>
        <v>-0.00185248010059371</v>
      </c>
      <c r="J178" s="3">
        <f t="shared" si="12"/>
        <v>0.0157714274550155</v>
      </c>
      <c r="K178" s="4">
        <f t="shared" si="13"/>
        <v>2.62040000000002</v>
      </c>
      <c r="L178" s="4">
        <f t="shared" si="14"/>
        <v>0.0499</v>
      </c>
    </row>
    <row r="179" spans="1:12">
      <c r="A179" s="1"/>
      <c r="B179">
        <v>71.2112</v>
      </c>
      <c r="C179">
        <v>220.0511</v>
      </c>
      <c r="D179">
        <v>0.2912</v>
      </c>
      <c r="E179">
        <v>72.2842</v>
      </c>
      <c r="F179">
        <v>222.6682</v>
      </c>
      <c r="G179">
        <v>0.3345</v>
      </c>
      <c r="H179">
        <f t="shared" si="10"/>
        <v>71.35825376</v>
      </c>
      <c r="I179" s="3">
        <f t="shared" si="11"/>
        <v>-0.00206078137077988</v>
      </c>
      <c r="J179" s="3">
        <f t="shared" si="12"/>
        <v>0.0150678544947985</v>
      </c>
      <c r="K179" s="4">
        <f t="shared" si="13"/>
        <v>2.61710000000002</v>
      </c>
      <c r="L179" s="4">
        <f t="shared" si="14"/>
        <v>0.0433</v>
      </c>
    </row>
    <row r="180" spans="1:12">
      <c r="A180" s="1"/>
      <c r="B180">
        <v>80.8912</v>
      </c>
      <c r="C180">
        <v>220.0511</v>
      </c>
      <c r="D180">
        <v>0.3312</v>
      </c>
      <c r="E180">
        <v>82.0383</v>
      </c>
      <c r="F180">
        <v>222.6682</v>
      </c>
      <c r="G180">
        <v>0.3779</v>
      </c>
      <c r="H180">
        <f t="shared" si="10"/>
        <v>81.04212424</v>
      </c>
      <c r="I180" s="3">
        <f t="shared" si="11"/>
        <v>-0.00186229373199866</v>
      </c>
      <c r="J180" s="3">
        <f t="shared" si="12"/>
        <v>0.0141807761536485</v>
      </c>
      <c r="K180" s="4">
        <f t="shared" si="13"/>
        <v>2.61710000000002</v>
      </c>
      <c r="L180" s="4">
        <f t="shared" si="14"/>
        <v>0.0467</v>
      </c>
    </row>
    <row r="181" spans="1:12">
      <c r="A181" s="1"/>
      <c r="B181">
        <v>102.3011</v>
      </c>
      <c r="C181">
        <v>220.0511</v>
      </c>
      <c r="D181">
        <v>0.4312</v>
      </c>
      <c r="E181">
        <v>103.83</v>
      </c>
      <c r="F181">
        <v>222.9314</v>
      </c>
      <c r="G181">
        <v>0.4748</v>
      </c>
      <c r="H181">
        <f t="shared" si="10"/>
        <v>102.676924</v>
      </c>
      <c r="I181" s="3">
        <f t="shared" si="11"/>
        <v>-0.00366025768360566</v>
      </c>
      <c r="J181" s="3">
        <f t="shared" si="12"/>
        <v>0.014945098342051</v>
      </c>
      <c r="K181" s="4">
        <f t="shared" si="13"/>
        <v>2.88030000000001</v>
      </c>
      <c r="L181" s="4">
        <f t="shared" si="14"/>
        <v>0.0436</v>
      </c>
    </row>
    <row r="182" spans="1:12">
      <c r="A182" s="1"/>
      <c r="B182">
        <v>131.4012</v>
      </c>
      <c r="C182">
        <v>220.0478</v>
      </c>
      <c r="D182">
        <v>0.5612</v>
      </c>
      <c r="E182">
        <v>133.2891</v>
      </c>
      <c r="F182">
        <v>222.4059</v>
      </c>
      <c r="G182">
        <v>0.6078</v>
      </c>
      <c r="H182">
        <f t="shared" si="10"/>
        <v>131.92391848</v>
      </c>
      <c r="I182" s="3">
        <f t="shared" si="11"/>
        <v>-0.00396227224011129</v>
      </c>
      <c r="J182" s="3">
        <f t="shared" si="12"/>
        <v>0.0143674486990987</v>
      </c>
      <c r="K182" s="4">
        <f t="shared" si="13"/>
        <v>2.35810000000001</v>
      </c>
      <c r="L182" s="4">
        <f t="shared" si="14"/>
        <v>0.0466</v>
      </c>
    </row>
    <row r="183" spans="1:12">
      <c r="A183" s="1"/>
      <c r="B183">
        <v>140.1912</v>
      </c>
      <c r="C183">
        <v>220.0578</v>
      </c>
      <c r="D183">
        <v>0.6011</v>
      </c>
      <c r="E183">
        <v>142.2193</v>
      </c>
      <c r="F183">
        <v>222.6682</v>
      </c>
      <c r="G183">
        <v>0.6478</v>
      </c>
      <c r="H183">
        <f t="shared" si="10"/>
        <v>140.78982104</v>
      </c>
      <c r="I183" s="3">
        <f t="shared" si="11"/>
        <v>-0.00425187727051615</v>
      </c>
      <c r="J183" s="3">
        <f t="shared" si="12"/>
        <v>0.0144666712318604</v>
      </c>
      <c r="K183" s="4">
        <f t="shared" si="13"/>
        <v>2.61040000000003</v>
      </c>
      <c r="L183" s="4">
        <f t="shared" si="14"/>
        <v>0.0467000000000001</v>
      </c>
    </row>
    <row r="184" spans="1:12">
      <c r="A184" s="1"/>
      <c r="B184">
        <v>488.3545</v>
      </c>
      <c r="C184">
        <v>220.0478</v>
      </c>
      <c r="D184">
        <v>2.1812</v>
      </c>
      <c r="E184">
        <v>494.8422</v>
      </c>
      <c r="F184">
        <v>222.3535</v>
      </c>
      <c r="G184">
        <v>2.2485</v>
      </c>
      <c r="H184">
        <f t="shared" si="10"/>
        <v>490.87383616</v>
      </c>
      <c r="I184" s="3">
        <f t="shared" si="11"/>
        <v>-0.00513234964753519</v>
      </c>
      <c r="J184" s="3">
        <f t="shared" si="12"/>
        <v>0.0132848166649432</v>
      </c>
      <c r="K184" s="4">
        <f t="shared" si="13"/>
        <v>2.3057</v>
      </c>
      <c r="L184" s="4">
        <f t="shared" si="14"/>
        <v>0.0672999999999999</v>
      </c>
    </row>
    <row r="185" spans="1:12">
      <c r="A185" s="1"/>
      <c r="B185">
        <v>970.9145</v>
      </c>
      <c r="C185">
        <v>220.0645</v>
      </c>
      <c r="D185">
        <v>4.3712</v>
      </c>
      <c r="E185">
        <v>981.9181</v>
      </c>
      <c r="F185">
        <v>221.8823</v>
      </c>
      <c r="G185">
        <v>4.4699</v>
      </c>
      <c r="H185">
        <f t="shared" si="10"/>
        <v>974.44278968</v>
      </c>
      <c r="I185" s="3">
        <f t="shared" si="11"/>
        <v>-0.00362082794122652</v>
      </c>
      <c r="J185" s="3">
        <f t="shared" si="12"/>
        <v>0.011333232740885</v>
      </c>
      <c r="K185" s="4">
        <f t="shared" si="13"/>
        <v>1.81779999999998</v>
      </c>
      <c r="L185" s="4">
        <f t="shared" si="14"/>
        <v>0.0987</v>
      </c>
    </row>
    <row r="186" spans="1:12">
      <c r="A186" s="1"/>
      <c r="B186">
        <v>1451.2812</v>
      </c>
      <c r="C186">
        <v>220.0478</v>
      </c>
      <c r="D186">
        <v>6.5612</v>
      </c>
      <c r="E186">
        <v>1463.3057</v>
      </c>
      <c r="F186">
        <v>221.3615</v>
      </c>
      <c r="G186">
        <v>6.6854</v>
      </c>
      <c r="H186">
        <f t="shared" si="10"/>
        <v>1452.36439896</v>
      </c>
      <c r="I186" s="3">
        <f t="shared" si="11"/>
        <v>-0.000745817620409548</v>
      </c>
      <c r="J186" s="3">
        <f t="shared" si="12"/>
        <v>0.00828543772220021</v>
      </c>
      <c r="K186" s="4">
        <f t="shared" si="13"/>
        <v>1.31370000000001</v>
      </c>
      <c r="L186" s="4">
        <f t="shared" si="14"/>
        <v>0.124199999999999</v>
      </c>
    </row>
    <row r="187" spans="1:12">
      <c r="A187" s="1"/>
      <c r="B187">
        <v>1933.4712</v>
      </c>
      <c r="C187">
        <v>220.0478</v>
      </c>
      <c r="D187">
        <v>8.7512</v>
      </c>
      <c r="E187">
        <v>1944.756</v>
      </c>
      <c r="F187">
        <v>221.1541</v>
      </c>
      <c r="G187">
        <v>8.9122</v>
      </c>
      <c r="H187">
        <f t="shared" si="10"/>
        <v>1930.3482568</v>
      </c>
      <c r="I187" s="3">
        <f t="shared" si="11"/>
        <v>0.00161781336036069</v>
      </c>
      <c r="J187" s="3">
        <f t="shared" si="12"/>
        <v>0.00583654931089748</v>
      </c>
      <c r="K187" s="4">
        <f t="shared" si="13"/>
        <v>1.1063</v>
      </c>
      <c r="L187" s="4">
        <f t="shared" si="14"/>
        <v>0.161</v>
      </c>
    </row>
  </sheetData>
  <mergeCells count="3">
    <mergeCell ref="A2:A36"/>
    <mergeCell ref="A76:A110"/>
    <mergeCell ref="A153:A187"/>
  </mergeCell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8"/>
  <sheetViews>
    <sheetView topLeftCell="A40" workbookViewId="0">
      <selection activeCell="I154" sqref="I154"/>
    </sheetView>
  </sheetViews>
  <sheetFormatPr defaultColWidth="9" defaultRowHeight="13.5"/>
  <cols>
    <col min="2" max="2" width="10.375"/>
    <col min="3" max="3" width="9.375"/>
    <col min="5" max="5" width="10.375"/>
    <col min="6" max="7" width="10.875" customWidth="1"/>
    <col min="8" max="8" width="19.625" customWidth="1"/>
    <col min="9" max="9" width="10.875" customWidth="1"/>
    <col min="10" max="10" width="49.375" customWidth="1"/>
    <col min="11" max="11" width="31.125" customWidth="1"/>
    <col min="12" max="12" width="49.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s="2" t="s">
        <v>11</v>
      </c>
      <c r="L1" s="2" t="s">
        <v>12</v>
      </c>
    </row>
    <row r="2" spans="1:13">
      <c r="A2" s="1">
        <v>1</v>
      </c>
      <c r="B2">
        <v>1.621</v>
      </c>
      <c r="C2">
        <v>195.5944</v>
      </c>
      <c r="D2">
        <v>0.0277</v>
      </c>
      <c r="E2">
        <v>1.9515</v>
      </c>
      <c r="F2">
        <v>222.6784</v>
      </c>
      <c r="G2">
        <v>0.0745</v>
      </c>
      <c r="H2">
        <f>1.006*E2-0.4486</f>
        <v>1.514609</v>
      </c>
      <c r="I2" s="3">
        <f>(B2-H2)/H2</f>
        <v>0.0702432112842324</v>
      </c>
      <c r="J2" s="3">
        <f>(E2-B2)/B2</f>
        <v>0.203886489821098</v>
      </c>
      <c r="K2" s="4">
        <f>F2-C2</f>
        <v>27.084</v>
      </c>
      <c r="L2" s="4">
        <f>G2-D2</f>
        <v>0.0468</v>
      </c>
      <c r="M2">
        <v>0</v>
      </c>
    </row>
    <row r="3" spans="1:13">
      <c r="A3" s="1"/>
      <c r="B3">
        <v>3.6032</v>
      </c>
      <c r="C3">
        <v>220.0551</v>
      </c>
      <c r="D3">
        <v>0.0312</v>
      </c>
      <c r="E3">
        <v>3.7577</v>
      </c>
      <c r="F3">
        <v>222.9749</v>
      </c>
      <c r="G3">
        <v>0.0755</v>
      </c>
      <c r="H3">
        <f t="shared" ref="H3:H36" si="0">1.006*E3-0.4486</f>
        <v>3.3316462</v>
      </c>
      <c r="I3" s="3">
        <f t="shared" ref="I3:I36" si="1">(B3-H3)/H3</f>
        <v>0.0815073941524765</v>
      </c>
      <c r="J3" s="3">
        <f t="shared" ref="J3:J36" si="2">(E3-B3)/B3</f>
        <v>0.0428785523978685</v>
      </c>
      <c r="K3" s="4">
        <f t="shared" ref="K3:K36" si="3">F3-C3</f>
        <v>2.91979999999998</v>
      </c>
      <c r="L3" s="4">
        <f t="shared" ref="L3:L36" si="4">G3-D3</f>
        <v>0.0443</v>
      </c>
      <c r="M3">
        <v>0</v>
      </c>
    </row>
    <row r="4" spans="1:13">
      <c r="A4" s="1"/>
      <c r="B4">
        <v>4.5722</v>
      </c>
      <c r="C4">
        <v>220.0472</v>
      </c>
      <c r="D4">
        <v>0.0312</v>
      </c>
      <c r="E4">
        <v>4.6655</v>
      </c>
      <c r="F4">
        <v>222.4366</v>
      </c>
      <c r="G4">
        <v>0.0753</v>
      </c>
      <c r="H4">
        <f t="shared" si="0"/>
        <v>4.244893</v>
      </c>
      <c r="I4" s="3">
        <f t="shared" si="1"/>
        <v>0.0771060660421828</v>
      </c>
      <c r="J4" s="3">
        <f t="shared" si="2"/>
        <v>0.0204059314990596</v>
      </c>
      <c r="K4" s="4">
        <f t="shared" si="3"/>
        <v>2.38939999999999</v>
      </c>
      <c r="L4" s="4">
        <f t="shared" si="4"/>
        <v>0.0441</v>
      </c>
      <c r="M4">
        <v>0</v>
      </c>
    </row>
    <row r="5" spans="1:13">
      <c r="A5" s="1"/>
      <c r="B5">
        <v>6.8772</v>
      </c>
      <c r="C5">
        <v>220.0562</v>
      </c>
      <c r="D5">
        <v>0.0412</v>
      </c>
      <c r="E5">
        <v>6.9212</v>
      </c>
      <c r="F5">
        <v>221.9013</v>
      </c>
      <c r="G5">
        <v>0.0767</v>
      </c>
      <c r="H5">
        <f t="shared" si="0"/>
        <v>6.5141272</v>
      </c>
      <c r="I5" s="3">
        <f t="shared" si="1"/>
        <v>0.055736215897043</v>
      </c>
      <c r="J5" s="3">
        <f t="shared" si="2"/>
        <v>0.00639795265515029</v>
      </c>
      <c r="K5" s="4">
        <f t="shared" si="3"/>
        <v>1.8451</v>
      </c>
      <c r="L5" s="4">
        <f t="shared" si="4"/>
        <v>0.0355</v>
      </c>
      <c r="M5">
        <v>0</v>
      </c>
    </row>
    <row r="6" spans="1:13">
      <c r="A6" s="1"/>
      <c r="B6">
        <v>8.6792</v>
      </c>
      <c r="C6">
        <v>220.0472</v>
      </c>
      <c r="D6">
        <v>0.0412</v>
      </c>
      <c r="E6">
        <v>8.963</v>
      </c>
      <c r="F6">
        <v>222.4369</v>
      </c>
      <c r="G6">
        <v>0.0825</v>
      </c>
      <c r="H6">
        <f t="shared" si="0"/>
        <v>8.568178</v>
      </c>
      <c r="I6" s="3">
        <f t="shared" si="1"/>
        <v>0.012957480575217</v>
      </c>
      <c r="J6" s="3">
        <f t="shared" si="2"/>
        <v>0.0326988662549543</v>
      </c>
      <c r="K6" s="4">
        <f t="shared" si="3"/>
        <v>2.3897</v>
      </c>
      <c r="L6" s="4">
        <f t="shared" si="4"/>
        <v>0.0413</v>
      </c>
      <c r="M6">
        <v>0</v>
      </c>
    </row>
    <row r="7" spans="1:13">
      <c r="A7" s="1"/>
      <c r="B7">
        <v>10.5731</v>
      </c>
      <c r="C7">
        <v>220.0472</v>
      </c>
      <c r="D7">
        <v>0.0412</v>
      </c>
      <c r="E7">
        <v>10.5771</v>
      </c>
      <c r="F7">
        <v>221.928</v>
      </c>
      <c r="G7">
        <v>0.0872</v>
      </c>
      <c r="H7">
        <f t="shared" si="0"/>
        <v>10.1919626</v>
      </c>
      <c r="I7" s="3">
        <f t="shared" si="1"/>
        <v>0.037395878984093</v>
      </c>
      <c r="J7" s="3">
        <f t="shared" si="2"/>
        <v>0.000378318563146055</v>
      </c>
      <c r="K7" s="4">
        <f t="shared" si="3"/>
        <v>1.88079999999999</v>
      </c>
      <c r="L7" s="4">
        <f t="shared" si="4"/>
        <v>0.046</v>
      </c>
      <c r="M7">
        <v>0</v>
      </c>
    </row>
    <row r="8" spans="1:13">
      <c r="A8" s="1"/>
      <c r="B8">
        <v>11.5611</v>
      </c>
      <c r="C8">
        <v>220.0552</v>
      </c>
      <c r="D8">
        <v>0.0512</v>
      </c>
      <c r="E8">
        <v>11.6839</v>
      </c>
      <c r="F8">
        <v>222.4366</v>
      </c>
      <c r="G8">
        <v>0.0905</v>
      </c>
      <c r="H8">
        <f t="shared" si="0"/>
        <v>11.3054034</v>
      </c>
      <c r="I8" s="3">
        <f t="shared" si="1"/>
        <v>0.0226172026731926</v>
      </c>
      <c r="J8" s="3">
        <f t="shared" si="2"/>
        <v>0.0106218266427935</v>
      </c>
      <c r="K8" s="4">
        <f t="shared" si="3"/>
        <v>2.38139999999998</v>
      </c>
      <c r="L8" s="4">
        <f t="shared" si="4"/>
        <v>0.0393</v>
      </c>
      <c r="M8">
        <v>0</v>
      </c>
    </row>
    <row r="9" spans="1:13">
      <c r="A9" s="1"/>
      <c r="B9">
        <v>13.3472</v>
      </c>
      <c r="C9">
        <v>220.0492</v>
      </c>
      <c r="D9">
        <v>0.0512</v>
      </c>
      <c r="E9">
        <v>13.1784</v>
      </c>
      <c r="F9">
        <v>222.4366</v>
      </c>
      <c r="G9">
        <v>0.0942</v>
      </c>
      <c r="H9">
        <f t="shared" si="0"/>
        <v>12.8088704</v>
      </c>
      <c r="I9" s="3">
        <f t="shared" si="1"/>
        <v>0.0420278746828449</v>
      </c>
      <c r="J9" s="3">
        <f t="shared" si="2"/>
        <v>-0.0126468472788301</v>
      </c>
      <c r="K9" s="4">
        <f t="shared" si="3"/>
        <v>2.38739999999999</v>
      </c>
      <c r="L9" s="4">
        <f t="shared" si="4"/>
        <v>0.043</v>
      </c>
      <c r="M9">
        <v>0</v>
      </c>
    </row>
    <row r="10" spans="1:13">
      <c r="A10" s="1"/>
      <c r="B10">
        <v>14.3171</v>
      </c>
      <c r="C10">
        <v>220.0481</v>
      </c>
      <c r="D10">
        <v>0.0512</v>
      </c>
      <c r="E10">
        <v>14.4595</v>
      </c>
      <c r="F10">
        <v>222.4366</v>
      </c>
      <c r="G10">
        <v>0.0989</v>
      </c>
      <c r="H10">
        <f t="shared" si="0"/>
        <v>14.097657</v>
      </c>
      <c r="I10" s="3">
        <f t="shared" si="1"/>
        <v>0.0155659199255593</v>
      </c>
      <c r="J10" s="3">
        <f t="shared" si="2"/>
        <v>0.00994614831215821</v>
      </c>
      <c r="K10" s="4">
        <f t="shared" si="3"/>
        <v>2.38849999999999</v>
      </c>
      <c r="L10" s="4">
        <f t="shared" si="4"/>
        <v>0.0477</v>
      </c>
      <c r="M10">
        <v>0</v>
      </c>
    </row>
    <row r="11" spans="1:13">
      <c r="A11" s="1"/>
      <c r="B11">
        <v>15.6312</v>
      </c>
      <c r="C11">
        <v>220.0462</v>
      </c>
      <c r="D11">
        <v>0.0612</v>
      </c>
      <c r="E11">
        <v>15.7602</v>
      </c>
      <c r="F11">
        <v>222.7053</v>
      </c>
      <c r="G11">
        <v>0.1014</v>
      </c>
      <c r="H11">
        <f t="shared" si="0"/>
        <v>15.4061612</v>
      </c>
      <c r="I11" s="3">
        <f t="shared" si="1"/>
        <v>0.0146070651266457</v>
      </c>
      <c r="J11" s="3">
        <f t="shared" si="2"/>
        <v>0.00825272531859355</v>
      </c>
      <c r="K11" s="4">
        <f t="shared" si="3"/>
        <v>2.65909999999999</v>
      </c>
      <c r="L11" s="4">
        <f t="shared" si="4"/>
        <v>0.0402</v>
      </c>
      <c r="M11">
        <v>0</v>
      </c>
    </row>
    <row r="12" spans="1:13">
      <c r="A12" s="1"/>
      <c r="B12">
        <v>16.5981</v>
      </c>
      <c r="C12">
        <v>220.0552</v>
      </c>
      <c r="D12">
        <v>0.0612</v>
      </c>
      <c r="E12">
        <v>16.8556</v>
      </c>
      <c r="F12">
        <v>222.1686</v>
      </c>
      <c r="G12">
        <v>0.1057</v>
      </c>
      <c r="H12">
        <f t="shared" si="0"/>
        <v>16.5081336</v>
      </c>
      <c r="I12" s="3">
        <f t="shared" si="1"/>
        <v>0.00544982262561759</v>
      </c>
      <c r="J12" s="3">
        <f t="shared" si="2"/>
        <v>0.015513823871407</v>
      </c>
      <c r="K12" s="4">
        <f t="shared" si="3"/>
        <v>2.11339999999998</v>
      </c>
      <c r="L12" s="4">
        <f t="shared" si="4"/>
        <v>0.0445</v>
      </c>
      <c r="M12">
        <v>0</v>
      </c>
    </row>
    <row r="13" spans="1:13">
      <c r="A13" s="1"/>
      <c r="B13">
        <v>18.4352</v>
      </c>
      <c r="C13">
        <v>220.0462</v>
      </c>
      <c r="D13">
        <v>0.0712</v>
      </c>
      <c r="E13">
        <v>18.5503</v>
      </c>
      <c r="F13">
        <v>222.6515</v>
      </c>
      <c r="G13">
        <v>0.111</v>
      </c>
      <c r="H13">
        <f t="shared" si="0"/>
        <v>18.2130018</v>
      </c>
      <c r="I13" s="3">
        <f t="shared" si="1"/>
        <v>0.0121999768319354</v>
      </c>
      <c r="J13" s="3">
        <f t="shared" si="2"/>
        <v>0.00624349071341791</v>
      </c>
      <c r="K13" s="4">
        <f t="shared" si="3"/>
        <v>2.6053</v>
      </c>
      <c r="L13" s="4">
        <f t="shared" si="4"/>
        <v>0.0398</v>
      </c>
      <c r="M13">
        <v>0</v>
      </c>
    </row>
    <row r="14" spans="1:13">
      <c r="A14" s="1"/>
      <c r="B14">
        <v>20.2852</v>
      </c>
      <c r="C14">
        <v>220.0501</v>
      </c>
      <c r="D14">
        <v>0.0712</v>
      </c>
      <c r="E14">
        <v>20.3903</v>
      </c>
      <c r="F14">
        <v>222.7053</v>
      </c>
      <c r="G14">
        <v>0.1183</v>
      </c>
      <c r="H14">
        <f t="shared" si="0"/>
        <v>20.0640418</v>
      </c>
      <c r="I14" s="3">
        <f t="shared" si="1"/>
        <v>0.0110226145960281</v>
      </c>
      <c r="J14" s="3">
        <f t="shared" si="2"/>
        <v>0.00518111726776173</v>
      </c>
      <c r="K14" s="4">
        <f t="shared" si="3"/>
        <v>2.65520000000001</v>
      </c>
      <c r="L14" s="4">
        <f t="shared" si="4"/>
        <v>0.0471</v>
      </c>
      <c r="M14">
        <v>0</v>
      </c>
    </row>
    <row r="15" spans="1:13">
      <c r="A15" s="1"/>
      <c r="B15">
        <v>21.2272</v>
      </c>
      <c r="C15">
        <v>220.0432</v>
      </c>
      <c r="D15">
        <v>0.0811</v>
      </c>
      <c r="E15">
        <v>21.3172</v>
      </c>
      <c r="F15">
        <v>222.1686</v>
      </c>
      <c r="G15">
        <v>0.1219</v>
      </c>
      <c r="H15">
        <f t="shared" si="0"/>
        <v>20.9965032</v>
      </c>
      <c r="I15" s="3">
        <f t="shared" si="1"/>
        <v>0.0109873914624032</v>
      </c>
      <c r="J15" s="3">
        <f t="shared" si="2"/>
        <v>0.00423984322001959</v>
      </c>
      <c r="K15" s="4">
        <f t="shared" si="3"/>
        <v>2.12539999999998</v>
      </c>
      <c r="L15" s="4">
        <f t="shared" si="4"/>
        <v>0.0408</v>
      </c>
      <c r="M15">
        <v>0</v>
      </c>
    </row>
    <row r="16" spans="1:13">
      <c r="A16" s="1"/>
      <c r="B16">
        <v>23.0952</v>
      </c>
      <c r="C16">
        <v>220.0492</v>
      </c>
      <c r="D16">
        <v>0.0811</v>
      </c>
      <c r="E16">
        <v>23.3594</v>
      </c>
      <c r="F16">
        <v>222.7053</v>
      </c>
      <c r="G16">
        <v>0.1269</v>
      </c>
      <c r="H16">
        <f t="shared" si="0"/>
        <v>23.0509564</v>
      </c>
      <c r="I16" s="3">
        <f t="shared" si="1"/>
        <v>0.00191938239924821</v>
      </c>
      <c r="J16" s="3">
        <f t="shared" si="2"/>
        <v>0.0114396064983201</v>
      </c>
      <c r="K16" s="4">
        <f t="shared" si="3"/>
        <v>2.65609999999998</v>
      </c>
      <c r="L16" s="4">
        <f t="shared" si="4"/>
        <v>0.0458</v>
      </c>
      <c r="M16">
        <v>0</v>
      </c>
    </row>
    <row r="17" spans="1:13">
      <c r="A17" s="1"/>
      <c r="B17">
        <v>25.3671</v>
      </c>
      <c r="C17">
        <v>220.0482</v>
      </c>
      <c r="D17">
        <v>0.0911</v>
      </c>
      <c r="E17">
        <v>25.4694</v>
      </c>
      <c r="F17">
        <v>222.7053</v>
      </c>
      <c r="G17">
        <v>0.1355</v>
      </c>
      <c r="H17">
        <f t="shared" si="0"/>
        <v>25.1736164</v>
      </c>
      <c r="I17" s="3">
        <f t="shared" si="1"/>
        <v>0.00768596759899783</v>
      </c>
      <c r="J17" s="3">
        <f t="shared" si="2"/>
        <v>0.00403278262000779</v>
      </c>
      <c r="K17" s="4">
        <f t="shared" si="3"/>
        <v>2.65709999999999</v>
      </c>
      <c r="L17" s="4">
        <f t="shared" si="4"/>
        <v>0.0444</v>
      </c>
      <c r="M17">
        <v>0</v>
      </c>
    </row>
    <row r="18" spans="1:13">
      <c r="A18" s="1"/>
      <c r="B18">
        <v>26.3272</v>
      </c>
      <c r="C18">
        <v>220.0492</v>
      </c>
      <c r="D18">
        <v>0.1011</v>
      </c>
      <c r="E18">
        <v>26.4692</v>
      </c>
      <c r="F18">
        <v>222.0084</v>
      </c>
      <c r="G18">
        <v>0.1385</v>
      </c>
      <c r="H18">
        <f t="shared" si="0"/>
        <v>26.1794152</v>
      </c>
      <c r="I18" s="3">
        <f t="shared" si="1"/>
        <v>0.0056450764415853</v>
      </c>
      <c r="J18" s="3">
        <f t="shared" si="2"/>
        <v>0.00539366130845663</v>
      </c>
      <c r="K18" s="4">
        <f t="shared" si="3"/>
        <v>1.95919999999998</v>
      </c>
      <c r="L18" s="4">
        <f t="shared" si="4"/>
        <v>0.0374</v>
      </c>
      <c r="M18">
        <v>0</v>
      </c>
    </row>
    <row r="19" spans="1:13">
      <c r="A19" s="1"/>
      <c r="B19">
        <v>28.1292</v>
      </c>
      <c r="C19">
        <v>220.0502</v>
      </c>
      <c r="D19">
        <v>0.1011</v>
      </c>
      <c r="E19">
        <v>28.1321</v>
      </c>
      <c r="F19">
        <v>222.7053</v>
      </c>
      <c r="G19">
        <v>0.1475</v>
      </c>
      <c r="H19">
        <f t="shared" si="0"/>
        <v>27.8522926</v>
      </c>
      <c r="I19" s="3">
        <f t="shared" si="1"/>
        <v>0.00994199665990867</v>
      </c>
      <c r="J19" s="3">
        <f t="shared" si="2"/>
        <v>0.000103095715484278</v>
      </c>
      <c r="K19" s="4">
        <f t="shared" si="3"/>
        <v>2.6551</v>
      </c>
      <c r="L19" s="4">
        <f t="shared" si="4"/>
        <v>0.0464</v>
      </c>
      <c r="M19">
        <v>0</v>
      </c>
    </row>
    <row r="20" spans="1:13">
      <c r="A20" s="1"/>
      <c r="B20">
        <v>30.0412</v>
      </c>
      <c r="C20">
        <v>220.0482</v>
      </c>
      <c r="D20">
        <v>0.1112</v>
      </c>
      <c r="E20">
        <v>30.1801</v>
      </c>
      <c r="F20">
        <v>222.7053</v>
      </c>
      <c r="G20">
        <v>0.1545</v>
      </c>
      <c r="H20">
        <f t="shared" si="0"/>
        <v>29.9125806</v>
      </c>
      <c r="I20" s="3">
        <f t="shared" si="1"/>
        <v>0.00429984298980871</v>
      </c>
      <c r="J20" s="3">
        <f t="shared" si="2"/>
        <v>0.0046236501870764</v>
      </c>
      <c r="K20" s="4">
        <f t="shared" si="3"/>
        <v>2.65709999999999</v>
      </c>
      <c r="L20" s="4">
        <f t="shared" si="4"/>
        <v>0.0433</v>
      </c>
      <c r="M20">
        <v>0</v>
      </c>
    </row>
    <row r="21" spans="1:13">
      <c r="A21" s="1"/>
      <c r="B21">
        <v>32.8132</v>
      </c>
      <c r="C21">
        <v>220.0452</v>
      </c>
      <c r="D21">
        <v>0.1212</v>
      </c>
      <c r="E21">
        <v>32.8931</v>
      </c>
      <c r="F21">
        <v>222.1686</v>
      </c>
      <c r="G21">
        <v>0.1651</v>
      </c>
      <c r="H21">
        <f t="shared" si="0"/>
        <v>32.6418586</v>
      </c>
      <c r="I21" s="3">
        <f t="shared" si="1"/>
        <v>0.00524913124891739</v>
      </c>
      <c r="J21" s="3">
        <f t="shared" si="2"/>
        <v>0.00243499567247312</v>
      </c>
      <c r="K21" s="4">
        <f t="shared" si="3"/>
        <v>2.1234</v>
      </c>
      <c r="L21" s="4">
        <f t="shared" si="4"/>
        <v>0.0439</v>
      </c>
      <c r="M21">
        <v>0</v>
      </c>
    </row>
    <row r="22" spans="1:13">
      <c r="A22" s="1"/>
      <c r="B22">
        <v>33.7682</v>
      </c>
      <c r="C22">
        <v>220.0512</v>
      </c>
      <c r="D22">
        <v>0.1312</v>
      </c>
      <c r="E22">
        <v>33.8213</v>
      </c>
      <c r="F22">
        <v>221.9013</v>
      </c>
      <c r="G22">
        <v>0.1692</v>
      </c>
      <c r="H22">
        <f t="shared" si="0"/>
        <v>33.5756278</v>
      </c>
      <c r="I22" s="3">
        <f t="shared" si="1"/>
        <v>0.00573547577865397</v>
      </c>
      <c r="J22" s="3">
        <f t="shared" si="2"/>
        <v>0.00157248535604505</v>
      </c>
      <c r="K22" s="4">
        <f t="shared" si="3"/>
        <v>1.8501</v>
      </c>
      <c r="L22" s="4">
        <f t="shared" si="4"/>
        <v>0.038</v>
      </c>
      <c r="M22">
        <v>0</v>
      </c>
    </row>
    <row r="23" spans="1:13">
      <c r="A23" s="1"/>
      <c r="B23">
        <v>36.0452</v>
      </c>
      <c r="C23">
        <v>220.0531</v>
      </c>
      <c r="D23">
        <v>0.1412</v>
      </c>
      <c r="E23">
        <v>36.0545</v>
      </c>
      <c r="F23">
        <v>222.7053</v>
      </c>
      <c r="G23">
        <v>0.1802</v>
      </c>
      <c r="H23">
        <f t="shared" si="0"/>
        <v>35.822227</v>
      </c>
      <c r="I23" s="3">
        <f t="shared" si="1"/>
        <v>0.00622443155195246</v>
      </c>
      <c r="J23" s="3">
        <f t="shared" si="2"/>
        <v>0.000258009388212469</v>
      </c>
      <c r="K23" s="4">
        <f t="shared" si="3"/>
        <v>2.65219999999999</v>
      </c>
      <c r="L23" s="4">
        <f t="shared" si="4"/>
        <v>0.039</v>
      </c>
      <c r="M23">
        <v>0</v>
      </c>
    </row>
    <row r="24" spans="1:13">
      <c r="A24" s="1"/>
      <c r="B24">
        <v>37.8522</v>
      </c>
      <c r="C24">
        <v>220.0502</v>
      </c>
      <c r="D24">
        <v>0.1412</v>
      </c>
      <c r="E24">
        <v>37.9585</v>
      </c>
      <c r="F24">
        <v>222.249</v>
      </c>
      <c r="G24">
        <v>0.1866</v>
      </c>
      <c r="H24">
        <f t="shared" si="0"/>
        <v>37.737651</v>
      </c>
      <c r="I24" s="3">
        <f t="shared" si="1"/>
        <v>0.00303540355492725</v>
      </c>
      <c r="J24" s="3">
        <f t="shared" si="2"/>
        <v>0.00280829119575606</v>
      </c>
      <c r="K24" s="4">
        <f t="shared" si="3"/>
        <v>2.19880000000001</v>
      </c>
      <c r="L24" s="4">
        <f t="shared" si="4"/>
        <v>0.0454</v>
      </c>
      <c r="M24">
        <v>0</v>
      </c>
    </row>
    <row r="25" spans="1:13">
      <c r="A25" s="1"/>
      <c r="B25">
        <v>38.8252</v>
      </c>
      <c r="C25">
        <v>220.0541</v>
      </c>
      <c r="D25">
        <v>0.1512</v>
      </c>
      <c r="E25">
        <v>39.1292</v>
      </c>
      <c r="F25">
        <v>222.6784</v>
      </c>
      <c r="G25">
        <v>0.1905</v>
      </c>
      <c r="H25">
        <f t="shared" si="0"/>
        <v>38.9153752</v>
      </c>
      <c r="I25" s="3">
        <f t="shared" si="1"/>
        <v>-0.00231721265789048</v>
      </c>
      <c r="J25" s="3">
        <f t="shared" si="2"/>
        <v>0.00782996610448871</v>
      </c>
      <c r="K25" s="4">
        <f t="shared" si="3"/>
        <v>2.62430000000001</v>
      </c>
      <c r="L25" s="4">
        <f t="shared" si="4"/>
        <v>0.0393</v>
      </c>
      <c r="M25">
        <v>0</v>
      </c>
    </row>
    <row r="26" spans="1:13">
      <c r="A26" s="1"/>
      <c r="B26">
        <v>51.7512</v>
      </c>
      <c r="C26">
        <v>220.0445</v>
      </c>
      <c r="D26">
        <v>0.2012</v>
      </c>
      <c r="E26">
        <v>51.9815</v>
      </c>
      <c r="F26">
        <v>222.0084</v>
      </c>
      <c r="G26">
        <v>0.2443</v>
      </c>
      <c r="H26">
        <f t="shared" si="0"/>
        <v>51.844789</v>
      </c>
      <c r="I26" s="3">
        <f t="shared" si="1"/>
        <v>-0.00180517660125884</v>
      </c>
      <c r="J26" s="3">
        <f t="shared" si="2"/>
        <v>0.0044501383542797</v>
      </c>
      <c r="K26" s="4">
        <f t="shared" si="3"/>
        <v>1.9639</v>
      </c>
      <c r="L26" s="4">
        <f t="shared" si="4"/>
        <v>0.0431</v>
      </c>
      <c r="M26">
        <v>0</v>
      </c>
    </row>
    <row r="27" spans="1:13">
      <c r="A27" s="1"/>
      <c r="B27">
        <v>61.4412</v>
      </c>
      <c r="C27">
        <v>220.0445</v>
      </c>
      <c r="D27">
        <v>0.2412</v>
      </c>
      <c r="E27">
        <v>61.6685</v>
      </c>
      <c r="F27">
        <v>221.9013</v>
      </c>
      <c r="G27">
        <v>0.2868</v>
      </c>
      <c r="H27">
        <f t="shared" si="0"/>
        <v>61.589911</v>
      </c>
      <c r="I27" s="3">
        <f t="shared" si="1"/>
        <v>-0.00241453506890112</v>
      </c>
      <c r="J27" s="3">
        <f t="shared" si="2"/>
        <v>0.00369947201552052</v>
      </c>
      <c r="K27" s="4">
        <f t="shared" si="3"/>
        <v>1.85679999999999</v>
      </c>
      <c r="L27" s="4">
        <f t="shared" si="4"/>
        <v>0.0456</v>
      </c>
      <c r="M27">
        <v>0</v>
      </c>
    </row>
    <row r="28" spans="1:13">
      <c r="A28" s="1"/>
      <c r="B28">
        <v>71.1911</v>
      </c>
      <c r="C28">
        <v>220.0511</v>
      </c>
      <c r="D28">
        <v>0.2912</v>
      </c>
      <c r="E28">
        <v>71.3438</v>
      </c>
      <c r="F28">
        <v>222.1686</v>
      </c>
      <c r="G28">
        <v>0.3292</v>
      </c>
      <c r="H28">
        <f t="shared" si="0"/>
        <v>71.3232628</v>
      </c>
      <c r="I28" s="3">
        <f t="shared" si="1"/>
        <v>-0.00185301113285585</v>
      </c>
      <c r="J28" s="3">
        <f t="shared" si="2"/>
        <v>0.00214493103772797</v>
      </c>
      <c r="K28" s="4">
        <f t="shared" si="3"/>
        <v>2.11750000000001</v>
      </c>
      <c r="L28" s="4">
        <f t="shared" si="4"/>
        <v>0.038</v>
      </c>
      <c r="M28">
        <v>0</v>
      </c>
    </row>
    <row r="29" spans="1:13">
      <c r="A29" s="1"/>
      <c r="B29">
        <v>80.8912</v>
      </c>
      <c r="C29">
        <v>220.0511</v>
      </c>
      <c r="D29">
        <v>0.3312</v>
      </c>
      <c r="E29">
        <v>81.095</v>
      </c>
      <c r="F29">
        <v>222.7053</v>
      </c>
      <c r="G29">
        <v>0.3725</v>
      </c>
      <c r="H29">
        <f t="shared" si="0"/>
        <v>81.13297</v>
      </c>
      <c r="I29" s="3">
        <f t="shared" si="1"/>
        <v>-0.00297992295857039</v>
      </c>
      <c r="J29" s="3">
        <f t="shared" si="2"/>
        <v>0.00251943351069092</v>
      </c>
      <c r="K29" s="4">
        <f t="shared" si="3"/>
        <v>2.6542</v>
      </c>
      <c r="L29" s="4">
        <f t="shared" si="4"/>
        <v>0.0413</v>
      </c>
      <c r="M29">
        <v>0</v>
      </c>
    </row>
    <row r="30" spans="1:13">
      <c r="A30" s="1"/>
      <c r="B30">
        <v>102.3011</v>
      </c>
      <c r="C30">
        <v>220.0478</v>
      </c>
      <c r="D30">
        <v>0.4312</v>
      </c>
      <c r="E30">
        <v>102.5549</v>
      </c>
      <c r="F30">
        <v>221.3685</v>
      </c>
      <c r="G30">
        <v>0.4673</v>
      </c>
      <c r="H30">
        <f t="shared" si="0"/>
        <v>102.7216294</v>
      </c>
      <c r="I30" s="3">
        <f t="shared" si="1"/>
        <v>-0.00409387392369388</v>
      </c>
      <c r="J30" s="3">
        <f t="shared" si="2"/>
        <v>0.00248091173995195</v>
      </c>
      <c r="K30" s="4">
        <f t="shared" si="3"/>
        <v>1.32070000000002</v>
      </c>
      <c r="L30" s="4">
        <f t="shared" si="4"/>
        <v>0.0361</v>
      </c>
      <c r="M30">
        <v>0</v>
      </c>
    </row>
    <row r="31" spans="1:13">
      <c r="A31" s="1"/>
      <c r="B31">
        <v>131.4012</v>
      </c>
      <c r="C31">
        <v>220.0445</v>
      </c>
      <c r="D31">
        <v>0.5612</v>
      </c>
      <c r="E31">
        <v>131.5552</v>
      </c>
      <c r="F31">
        <v>222.2223</v>
      </c>
      <c r="G31">
        <v>0.5981</v>
      </c>
      <c r="H31">
        <f t="shared" si="0"/>
        <v>131.8959312</v>
      </c>
      <c r="I31" s="3">
        <f t="shared" si="1"/>
        <v>-0.00375092086237167</v>
      </c>
      <c r="J31" s="3">
        <f t="shared" si="2"/>
        <v>0.00117198320867713</v>
      </c>
      <c r="K31" s="4">
        <f t="shared" si="3"/>
        <v>2.17779999999999</v>
      </c>
      <c r="L31" s="4">
        <f t="shared" si="4"/>
        <v>0.0368999999999999</v>
      </c>
      <c r="M31">
        <v>0</v>
      </c>
    </row>
    <row r="32" spans="1:13">
      <c r="A32" s="1"/>
      <c r="B32">
        <v>140.2311</v>
      </c>
      <c r="C32">
        <v>220.0478</v>
      </c>
      <c r="D32">
        <v>0.6011</v>
      </c>
      <c r="E32">
        <v>140.4383</v>
      </c>
      <c r="F32">
        <v>221.9547</v>
      </c>
      <c r="G32">
        <v>0.6381</v>
      </c>
      <c r="H32">
        <f t="shared" si="0"/>
        <v>140.8323298</v>
      </c>
      <c r="I32" s="3">
        <f t="shared" si="1"/>
        <v>-0.00426911775764714</v>
      </c>
      <c r="J32" s="3">
        <f t="shared" si="2"/>
        <v>0.00147756096900046</v>
      </c>
      <c r="K32" s="4">
        <f t="shared" si="3"/>
        <v>1.90690000000001</v>
      </c>
      <c r="L32" s="4">
        <f t="shared" si="4"/>
        <v>0.037</v>
      </c>
      <c r="M32">
        <v>0</v>
      </c>
    </row>
    <row r="33" spans="1:13">
      <c r="A33" s="1"/>
      <c r="B33">
        <v>488.6478</v>
      </c>
      <c r="C33">
        <v>220.0478</v>
      </c>
      <c r="D33">
        <v>2.1812</v>
      </c>
      <c r="E33">
        <v>488.3728</v>
      </c>
      <c r="F33">
        <v>222.1686</v>
      </c>
      <c r="G33">
        <v>2.2128</v>
      </c>
      <c r="H33">
        <f t="shared" si="0"/>
        <v>490.8544368</v>
      </c>
      <c r="I33" s="3">
        <f t="shared" si="1"/>
        <v>-0.00449550138404689</v>
      </c>
      <c r="J33" s="3">
        <f t="shared" si="2"/>
        <v>-0.000562777526062809</v>
      </c>
      <c r="K33" s="4">
        <f t="shared" si="3"/>
        <v>2.1208</v>
      </c>
      <c r="L33" s="4">
        <f t="shared" si="4"/>
        <v>0.0316000000000001</v>
      </c>
      <c r="M33">
        <v>0</v>
      </c>
    </row>
    <row r="34" spans="1:13">
      <c r="A34" s="1"/>
      <c r="B34">
        <v>971.7345</v>
      </c>
      <c r="C34">
        <v>220.0445</v>
      </c>
      <c r="D34">
        <v>4.3812</v>
      </c>
      <c r="E34">
        <v>968.6615</v>
      </c>
      <c r="F34">
        <v>220.7854</v>
      </c>
      <c r="G34">
        <v>4.4007</v>
      </c>
      <c r="H34">
        <f t="shared" si="0"/>
        <v>974.024869</v>
      </c>
      <c r="I34" s="3">
        <f t="shared" si="1"/>
        <v>-0.00235144817436888</v>
      </c>
      <c r="J34" s="3">
        <f t="shared" si="2"/>
        <v>-0.00316238643374294</v>
      </c>
      <c r="K34" s="4">
        <f t="shared" si="3"/>
        <v>0.740900000000011</v>
      </c>
      <c r="L34" s="4">
        <f t="shared" si="4"/>
        <v>0.0194999999999999</v>
      </c>
      <c r="M34">
        <v>0</v>
      </c>
    </row>
    <row r="35" spans="1:13">
      <c r="A35" s="1"/>
      <c r="B35">
        <v>1452.2612</v>
      </c>
      <c r="C35">
        <v>220.0478</v>
      </c>
      <c r="D35">
        <v>6.5612</v>
      </c>
      <c r="E35">
        <v>1444.5641</v>
      </c>
      <c r="F35">
        <v>220.3106</v>
      </c>
      <c r="G35">
        <v>6.5799</v>
      </c>
      <c r="H35">
        <f t="shared" si="0"/>
        <v>1452.7828846</v>
      </c>
      <c r="I35" s="3">
        <f t="shared" si="1"/>
        <v>-0.000359093299852535</v>
      </c>
      <c r="J35" s="3">
        <f t="shared" si="2"/>
        <v>-0.005300079627549</v>
      </c>
      <c r="K35" s="4">
        <f t="shared" si="3"/>
        <v>0.262799999999999</v>
      </c>
      <c r="L35" s="4">
        <f t="shared" si="4"/>
        <v>0.0186999999999999</v>
      </c>
      <c r="M35">
        <v>0</v>
      </c>
    </row>
    <row r="36" spans="1:13">
      <c r="A36" s="1"/>
      <c r="B36">
        <v>1934.9978</v>
      </c>
      <c r="C36">
        <v>220.0578</v>
      </c>
      <c r="D36">
        <v>8.7612</v>
      </c>
      <c r="E36">
        <v>1921.7296</v>
      </c>
      <c r="F36">
        <v>219.9959</v>
      </c>
      <c r="G36">
        <v>8.7717</v>
      </c>
      <c r="H36">
        <f t="shared" si="0"/>
        <v>1932.8113776</v>
      </c>
      <c r="I36" s="3">
        <f t="shared" si="1"/>
        <v>0.0011312135396859</v>
      </c>
      <c r="J36" s="3">
        <f t="shared" si="2"/>
        <v>-0.00685695870041827</v>
      </c>
      <c r="K36" s="4">
        <f t="shared" si="3"/>
        <v>-0.0618999999999801</v>
      </c>
      <c r="L36" s="4">
        <f t="shared" si="4"/>
        <v>0.0104999999999986</v>
      </c>
      <c r="M36">
        <v>0</v>
      </c>
    </row>
    <row r="77" spans="1:12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J77" t="s">
        <v>10</v>
      </c>
      <c r="K77" s="2" t="s">
        <v>11</v>
      </c>
      <c r="L77" s="2" t="s">
        <v>12</v>
      </c>
    </row>
    <row r="78" spans="1:12">
      <c r="A78" s="1">
        <v>2</v>
      </c>
      <c r="B78">
        <v>1.7892</v>
      </c>
      <c r="C78">
        <v>220.0502</v>
      </c>
      <c r="D78">
        <v>0.0312</v>
      </c>
      <c r="E78">
        <v>1.8983</v>
      </c>
      <c r="F78">
        <v>222.1686</v>
      </c>
      <c r="G78">
        <v>0.0746</v>
      </c>
      <c r="H78">
        <f>1.0061*E78-0.4705</f>
        <v>1.43937963</v>
      </c>
      <c r="I78" s="3">
        <f>(B78-H78)/H78</f>
        <v>0.243035515237908</v>
      </c>
      <c r="J78" s="3">
        <f>(E78-B78)/B78</f>
        <v>0.060976972948804</v>
      </c>
      <c r="K78" s="4">
        <f>F78-C78</f>
        <v>2.11840000000001</v>
      </c>
      <c r="L78" s="4">
        <f>G78-D78</f>
        <v>0.0434</v>
      </c>
    </row>
    <row r="79" spans="1:12">
      <c r="A79" s="1"/>
      <c r="B79">
        <v>3.6032</v>
      </c>
      <c r="C79">
        <v>220.0541</v>
      </c>
      <c r="D79">
        <v>0.0312</v>
      </c>
      <c r="E79">
        <v>3.9053</v>
      </c>
      <c r="F79">
        <v>222.1686</v>
      </c>
      <c r="G79">
        <v>0.0746</v>
      </c>
      <c r="H79">
        <f t="shared" ref="H79:H112" si="5">1.0061*E79-0.4705</f>
        <v>3.45862233</v>
      </c>
      <c r="I79" s="3">
        <f t="shared" ref="I79:I112" si="6">(B79-H79)/H79</f>
        <v>0.0418020981203809</v>
      </c>
      <c r="J79" s="3">
        <f t="shared" ref="J79:J112" si="7">(E79-B79)/B79</f>
        <v>0.0838421403197157</v>
      </c>
      <c r="K79" s="4">
        <f t="shared" ref="K79:K112" si="8">F79-C79</f>
        <v>2.11449999999999</v>
      </c>
      <c r="L79" s="4">
        <f t="shared" ref="L79:L112" si="9">G79-D79</f>
        <v>0.0434</v>
      </c>
    </row>
    <row r="80" spans="1:12">
      <c r="A80" s="1"/>
      <c r="B80">
        <v>4.5771</v>
      </c>
      <c r="C80">
        <v>220.0522</v>
      </c>
      <c r="D80">
        <v>0.0312</v>
      </c>
      <c r="E80">
        <v>4.8551</v>
      </c>
      <c r="F80">
        <v>222.1954</v>
      </c>
      <c r="G80">
        <v>0.0766</v>
      </c>
      <c r="H80">
        <f t="shared" si="5"/>
        <v>4.41421611</v>
      </c>
      <c r="I80" s="3">
        <f t="shared" si="6"/>
        <v>0.0368998449421181</v>
      </c>
      <c r="J80" s="3">
        <f t="shared" si="7"/>
        <v>0.0607371479757926</v>
      </c>
      <c r="K80" s="4">
        <f t="shared" si="8"/>
        <v>2.14320000000001</v>
      </c>
      <c r="L80" s="4">
        <f t="shared" si="9"/>
        <v>0.0454</v>
      </c>
    </row>
    <row r="81" spans="1:12">
      <c r="A81" s="1"/>
      <c r="B81">
        <v>6.8652</v>
      </c>
      <c r="C81">
        <v>220.0442</v>
      </c>
      <c r="D81">
        <v>0.0412</v>
      </c>
      <c r="E81">
        <v>6.6589</v>
      </c>
      <c r="F81">
        <v>222.1686</v>
      </c>
      <c r="G81">
        <v>0.0773</v>
      </c>
      <c r="H81">
        <f t="shared" si="5"/>
        <v>6.22901929</v>
      </c>
      <c r="I81" s="3">
        <f t="shared" si="6"/>
        <v>0.102131761097821</v>
      </c>
      <c r="J81" s="3">
        <f t="shared" si="7"/>
        <v>-0.0300501077900134</v>
      </c>
      <c r="K81" s="4">
        <f t="shared" si="8"/>
        <v>2.12440000000001</v>
      </c>
      <c r="L81" s="4">
        <f t="shared" si="9"/>
        <v>0.0361</v>
      </c>
    </row>
    <row r="82" spans="1:12">
      <c r="A82" s="1"/>
      <c r="B82">
        <v>8.6552</v>
      </c>
      <c r="C82">
        <v>220.0501</v>
      </c>
      <c r="D82">
        <v>0.0412</v>
      </c>
      <c r="E82">
        <v>8.9057</v>
      </c>
      <c r="F82">
        <v>222.2222</v>
      </c>
      <c r="G82">
        <v>0.0833</v>
      </c>
      <c r="H82">
        <f t="shared" si="5"/>
        <v>8.48952477</v>
      </c>
      <c r="I82" s="3">
        <f t="shared" si="6"/>
        <v>0.0195152537378134</v>
      </c>
      <c r="J82" s="3">
        <f t="shared" si="7"/>
        <v>0.0289421388298363</v>
      </c>
      <c r="K82" s="4">
        <f t="shared" si="8"/>
        <v>2.1721</v>
      </c>
      <c r="L82" s="4">
        <f t="shared" si="9"/>
        <v>0.0421</v>
      </c>
    </row>
    <row r="83" spans="1:12">
      <c r="A83" s="1"/>
      <c r="B83">
        <v>10.5672</v>
      </c>
      <c r="C83">
        <v>220.0512</v>
      </c>
      <c r="D83">
        <v>0.0412</v>
      </c>
      <c r="E83">
        <v>10.4605</v>
      </c>
      <c r="F83">
        <v>222.1686</v>
      </c>
      <c r="G83">
        <v>0.0862</v>
      </c>
      <c r="H83">
        <f t="shared" si="5"/>
        <v>10.05380905</v>
      </c>
      <c r="I83" s="3">
        <f t="shared" si="6"/>
        <v>0.0510643227304978</v>
      </c>
      <c r="J83" s="3">
        <f t="shared" si="7"/>
        <v>-0.0100972821561057</v>
      </c>
      <c r="K83" s="4">
        <f t="shared" si="8"/>
        <v>2.1174</v>
      </c>
      <c r="L83" s="4">
        <f t="shared" si="9"/>
        <v>0.045</v>
      </c>
    </row>
    <row r="84" spans="1:12">
      <c r="A84" s="1"/>
      <c r="B84">
        <v>11.5311</v>
      </c>
      <c r="C84">
        <v>220.0552</v>
      </c>
      <c r="D84">
        <v>0.0512</v>
      </c>
      <c r="E84">
        <v>11.7885</v>
      </c>
      <c r="F84">
        <v>222.6516</v>
      </c>
      <c r="G84">
        <v>0.0917</v>
      </c>
      <c r="H84">
        <f t="shared" si="5"/>
        <v>11.38990985</v>
      </c>
      <c r="I84" s="3">
        <f t="shared" si="6"/>
        <v>0.012396072651971</v>
      </c>
      <c r="J84" s="3">
        <f t="shared" si="7"/>
        <v>0.0223222415901345</v>
      </c>
      <c r="K84" s="4">
        <f t="shared" si="8"/>
        <v>2.59639999999999</v>
      </c>
      <c r="L84" s="4">
        <f t="shared" si="9"/>
        <v>0.0405</v>
      </c>
    </row>
    <row r="85" spans="1:12">
      <c r="A85" s="1"/>
      <c r="B85">
        <v>13.3351</v>
      </c>
      <c r="C85">
        <v>220.0452</v>
      </c>
      <c r="D85">
        <v>0.0512</v>
      </c>
      <c r="E85">
        <v>13.287</v>
      </c>
      <c r="F85">
        <v>222.1152</v>
      </c>
      <c r="G85">
        <v>0.0939</v>
      </c>
      <c r="H85">
        <f t="shared" si="5"/>
        <v>12.8975507</v>
      </c>
      <c r="I85" s="3">
        <f t="shared" si="6"/>
        <v>0.0339249916652779</v>
      </c>
      <c r="J85" s="3">
        <f t="shared" si="7"/>
        <v>-0.00360702206957577</v>
      </c>
      <c r="K85" s="4">
        <f t="shared" si="8"/>
        <v>2.06999999999999</v>
      </c>
      <c r="L85" s="4">
        <f t="shared" si="9"/>
        <v>0.0427</v>
      </c>
    </row>
    <row r="86" spans="1:12">
      <c r="A86" s="1"/>
      <c r="B86">
        <v>14.2872</v>
      </c>
      <c r="C86">
        <v>220.0462</v>
      </c>
      <c r="D86">
        <v>0.0512</v>
      </c>
      <c r="E86">
        <v>14.5108</v>
      </c>
      <c r="F86">
        <v>223.2445</v>
      </c>
      <c r="G86">
        <v>0.0976</v>
      </c>
      <c r="H86">
        <f t="shared" si="5"/>
        <v>14.12881588</v>
      </c>
      <c r="I86" s="3">
        <f t="shared" si="6"/>
        <v>0.0112100066520225</v>
      </c>
      <c r="J86" s="3">
        <f t="shared" si="7"/>
        <v>0.0156503723612744</v>
      </c>
      <c r="K86" s="4">
        <f t="shared" si="8"/>
        <v>3.19829999999999</v>
      </c>
      <c r="L86" s="4">
        <f t="shared" si="9"/>
        <v>0.0464</v>
      </c>
    </row>
    <row r="87" spans="1:12">
      <c r="A87" s="1"/>
      <c r="B87">
        <v>15.6192</v>
      </c>
      <c r="C87">
        <v>220.0532</v>
      </c>
      <c r="D87">
        <v>0.0612</v>
      </c>
      <c r="E87">
        <v>15.6318</v>
      </c>
      <c r="F87">
        <v>222.7053</v>
      </c>
      <c r="G87">
        <v>0.0997</v>
      </c>
      <c r="H87">
        <f t="shared" si="5"/>
        <v>15.25665398</v>
      </c>
      <c r="I87" s="3">
        <f t="shared" si="6"/>
        <v>0.0237631410186834</v>
      </c>
      <c r="J87" s="3">
        <f t="shared" si="7"/>
        <v>0.000806699446834718</v>
      </c>
      <c r="K87" s="4">
        <f t="shared" si="8"/>
        <v>2.65209999999999</v>
      </c>
      <c r="L87" s="4">
        <f t="shared" si="9"/>
        <v>0.0385</v>
      </c>
    </row>
    <row r="88" spans="1:12">
      <c r="A88" s="1"/>
      <c r="B88">
        <v>16.5992</v>
      </c>
      <c r="C88">
        <v>220.0462</v>
      </c>
      <c r="D88">
        <v>0.0612</v>
      </c>
      <c r="E88">
        <v>16.8818</v>
      </c>
      <c r="F88">
        <v>222.7053</v>
      </c>
      <c r="G88">
        <v>0.1052</v>
      </c>
      <c r="H88">
        <f t="shared" si="5"/>
        <v>16.51427898</v>
      </c>
      <c r="I88" s="3">
        <f t="shared" si="6"/>
        <v>0.00514227839452443</v>
      </c>
      <c r="J88" s="3">
        <f t="shared" si="7"/>
        <v>0.0170249168634632</v>
      </c>
      <c r="K88" s="4">
        <f t="shared" si="8"/>
        <v>2.65909999999999</v>
      </c>
      <c r="L88" s="4">
        <f t="shared" si="9"/>
        <v>0.044</v>
      </c>
    </row>
    <row r="89" spans="1:12">
      <c r="A89" s="1"/>
      <c r="B89">
        <v>18.3932</v>
      </c>
      <c r="C89">
        <v>220.0432</v>
      </c>
      <c r="D89">
        <v>0.0712</v>
      </c>
      <c r="E89">
        <v>18.6255</v>
      </c>
      <c r="F89">
        <v>221.9013</v>
      </c>
      <c r="G89">
        <v>0.1102</v>
      </c>
      <c r="H89">
        <f t="shared" si="5"/>
        <v>18.26861555</v>
      </c>
      <c r="I89" s="3">
        <f t="shared" si="6"/>
        <v>0.00681958901915827</v>
      </c>
      <c r="J89" s="3">
        <f t="shared" si="7"/>
        <v>0.0126296674858099</v>
      </c>
      <c r="K89" s="4">
        <f t="shared" si="8"/>
        <v>1.85809999999998</v>
      </c>
      <c r="L89" s="4">
        <f t="shared" si="9"/>
        <v>0.039</v>
      </c>
    </row>
    <row r="90" spans="1:12">
      <c r="A90" s="1"/>
      <c r="B90">
        <v>20.2852</v>
      </c>
      <c r="C90">
        <v>220.0582</v>
      </c>
      <c r="D90">
        <v>0.0712</v>
      </c>
      <c r="E90">
        <v>20.4826</v>
      </c>
      <c r="F90">
        <v>222.4906</v>
      </c>
      <c r="G90">
        <v>0.1196</v>
      </c>
      <c r="H90">
        <f t="shared" si="5"/>
        <v>20.13704386</v>
      </c>
      <c r="I90" s="3">
        <f t="shared" si="6"/>
        <v>0.00735739272507107</v>
      </c>
      <c r="J90" s="3">
        <f t="shared" si="7"/>
        <v>0.00973123262279898</v>
      </c>
      <c r="K90" s="4">
        <f t="shared" si="8"/>
        <v>2.4324</v>
      </c>
      <c r="L90" s="4">
        <f t="shared" si="9"/>
        <v>0.0484</v>
      </c>
    </row>
    <row r="91" spans="1:12">
      <c r="A91" s="1"/>
      <c r="B91">
        <v>21.2282</v>
      </c>
      <c r="C91">
        <v>220.0462</v>
      </c>
      <c r="D91">
        <v>0.0811</v>
      </c>
      <c r="E91">
        <v>21.2351</v>
      </c>
      <c r="F91">
        <v>221.3685</v>
      </c>
      <c r="G91">
        <v>0.1207</v>
      </c>
      <c r="H91">
        <f t="shared" si="5"/>
        <v>20.89413411</v>
      </c>
      <c r="I91" s="3">
        <f t="shared" si="6"/>
        <v>0.0159885012818079</v>
      </c>
      <c r="J91" s="3">
        <f t="shared" si="7"/>
        <v>0.000325039334470098</v>
      </c>
      <c r="K91" s="4">
        <f t="shared" si="8"/>
        <v>1.32230000000001</v>
      </c>
      <c r="L91" s="4">
        <f t="shared" si="9"/>
        <v>0.0396</v>
      </c>
    </row>
    <row r="92" spans="1:12">
      <c r="A92" s="1"/>
      <c r="B92">
        <v>23.0592</v>
      </c>
      <c r="C92">
        <v>220.0502</v>
      </c>
      <c r="D92">
        <v>0.0811</v>
      </c>
      <c r="E92">
        <v>23.2278</v>
      </c>
      <c r="F92">
        <v>222.7591</v>
      </c>
      <c r="G92">
        <v>0.1263</v>
      </c>
      <c r="H92">
        <f t="shared" si="5"/>
        <v>22.89898958</v>
      </c>
      <c r="I92" s="3">
        <f t="shared" si="6"/>
        <v>0.00699639691263627</v>
      </c>
      <c r="J92" s="3">
        <f t="shared" si="7"/>
        <v>0.0073116153205661</v>
      </c>
      <c r="K92" s="4">
        <f t="shared" si="8"/>
        <v>2.7089</v>
      </c>
      <c r="L92" s="4">
        <f t="shared" si="9"/>
        <v>0.0452</v>
      </c>
    </row>
    <row r="93" spans="1:12">
      <c r="A93" s="1"/>
      <c r="B93">
        <v>25.3402</v>
      </c>
      <c r="C93">
        <v>220.0442</v>
      </c>
      <c r="D93">
        <v>0.0911</v>
      </c>
      <c r="E93">
        <v>25.4334</v>
      </c>
      <c r="F93">
        <v>222.6516</v>
      </c>
      <c r="G93">
        <v>0.1363</v>
      </c>
      <c r="H93">
        <f t="shared" si="5"/>
        <v>25.11804374</v>
      </c>
      <c r="I93" s="3">
        <f t="shared" si="6"/>
        <v>0.00884448893789537</v>
      </c>
      <c r="J93" s="3">
        <f t="shared" si="7"/>
        <v>0.00367795045027267</v>
      </c>
      <c r="K93" s="4">
        <f t="shared" si="8"/>
        <v>2.60740000000001</v>
      </c>
      <c r="L93" s="4">
        <f t="shared" si="9"/>
        <v>0.0452</v>
      </c>
    </row>
    <row r="94" spans="1:12">
      <c r="A94" s="1"/>
      <c r="B94">
        <v>26.3272</v>
      </c>
      <c r="C94">
        <v>220.0472</v>
      </c>
      <c r="D94">
        <v>0.1011</v>
      </c>
      <c r="E94">
        <v>26.3097</v>
      </c>
      <c r="F94">
        <v>222.1686</v>
      </c>
      <c r="G94">
        <v>0.1392</v>
      </c>
      <c r="H94">
        <f t="shared" si="5"/>
        <v>25.99968917</v>
      </c>
      <c r="I94" s="3">
        <f t="shared" si="6"/>
        <v>0.0125967209784149</v>
      </c>
      <c r="J94" s="3">
        <f t="shared" si="7"/>
        <v>-0.000664711780971841</v>
      </c>
      <c r="K94" s="4">
        <f t="shared" si="8"/>
        <v>2.12139999999999</v>
      </c>
      <c r="L94" s="4">
        <f t="shared" si="9"/>
        <v>0.0381</v>
      </c>
    </row>
    <row r="95" spans="1:12">
      <c r="A95" s="1"/>
      <c r="B95">
        <v>28.1352</v>
      </c>
      <c r="C95">
        <v>220.0511</v>
      </c>
      <c r="D95">
        <v>0.1011</v>
      </c>
      <c r="E95">
        <v>28.2037</v>
      </c>
      <c r="F95">
        <v>222.5172</v>
      </c>
      <c r="G95">
        <v>0.1466</v>
      </c>
      <c r="H95">
        <f t="shared" si="5"/>
        <v>27.90524257</v>
      </c>
      <c r="I95" s="3">
        <f t="shared" si="6"/>
        <v>0.00824065332609658</v>
      </c>
      <c r="J95" s="3">
        <f t="shared" si="7"/>
        <v>0.0024346725809662</v>
      </c>
      <c r="K95" s="4">
        <f t="shared" si="8"/>
        <v>2.46610000000001</v>
      </c>
      <c r="L95" s="4">
        <f t="shared" si="9"/>
        <v>0.0455</v>
      </c>
    </row>
    <row r="96" spans="1:12">
      <c r="A96" s="1"/>
      <c r="B96">
        <v>30.0192</v>
      </c>
      <c r="C96">
        <v>220.0442</v>
      </c>
      <c r="D96">
        <v>0.1112</v>
      </c>
      <c r="E96">
        <v>30.0835</v>
      </c>
      <c r="F96">
        <v>222.6249</v>
      </c>
      <c r="G96">
        <v>0.1547</v>
      </c>
      <c r="H96">
        <f t="shared" si="5"/>
        <v>29.79650935</v>
      </c>
      <c r="I96" s="3">
        <f t="shared" si="6"/>
        <v>0.00747371604452723</v>
      </c>
      <c r="J96" s="3">
        <f t="shared" si="7"/>
        <v>0.00214196247734781</v>
      </c>
      <c r="K96" s="4">
        <f t="shared" si="8"/>
        <v>2.58070000000001</v>
      </c>
      <c r="L96" s="4">
        <f t="shared" si="9"/>
        <v>0.0435</v>
      </c>
    </row>
    <row r="97" spans="1:12">
      <c r="A97" s="1"/>
      <c r="B97">
        <v>32.7952</v>
      </c>
      <c r="C97">
        <v>220.0541</v>
      </c>
      <c r="D97">
        <v>0.1212</v>
      </c>
      <c r="E97">
        <v>32.9074</v>
      </c>
      <c r="F97">
        <v>222.1686</v>
      </c>
      <c r="G97">
        <v>0.1648</v>
      </c>
      <c r="H97">
        <f t="shared" si="5"/>
        <v>32.63763514</v>
      </c>
      <c r="I97" s="3">
        <f t="shared" si="6"/>
        <v>0.00482770456021468</v>
      </c>
      <c r="J97" s="3">
        <f t="shared" si="7"/>
        <v>0.00342123237546962</v>
      </c>
      <c r="K97" s="4">
        <f t="shared" si="8"/>
        <v>2.11449999999999</v>
      </c>
      <c r="L97" s="4">
        <f t="shared" si="9"/>
        <v>0.0436</v>
      </c>
    </row>
    <row r="98" spans="1:12">
      <c r="A98" s="1"/>
      <c r="B98">
        <v>33.7622</v>
      </c>
      <c r="C98">
        <v>220.0512</v>
      </c>
      <c r="D98">
        <v>0.1312</v>
      </c>
      <c r="E98">
        <v>33.7792</v>
      </c>
      <c r="F98">
        <v>222.4641</v>
      </c>
      <c r="G98">
        <v>0.1696</v>
      </c>
      <c r="H98">
        <f t="shared" si="5"/>
        <v>33.51475312</v>
      </c>
      <c r="I98" s="3">
        <f t="shared" si="6"/>
        <v>0.00738322252036324</v>
      </c>
      <c r="J98" s="3">
        <f t="shared" si="7"/>
        <v>0.000503521689937356</v>
      </c>
      <c r="K98" s="4">
        <f t="shared" si="8"/>
        <v>2.41290000000001</v>
      </c>
      <c r="L98" s="4">
        <f t="shared" si="9"/>
        <v>0.0384</v>
      </c>
    </row>
    <row r="99" spans="1:12">
      <c r="A99" s="1"/>
      <c r="B99">
        <v>36.0452</v>
      </c>
      <c r="C99">
        <v>220.0452</v>
      </c>
      <c r="D99">
        <v>0.1412</v>
      </c>
      <c r="E99">
        <v>36.1605</v>
      </c>
      <c r="F99">
        <v>222.5441</v>
      </c>
      <c r="G99">
        <v>0.1791</v>
      </c>
      <c r="H99">
        <f t="shared" si="5"/>
        <v>35.91057905</v>
      </c>
      <c r="I99" s="3">
        <f t="shared" si="6"/>
        <v>0.00374878249143704</v>
      </c>
      <c r="J99" s="3">
        <f t="shared" si="7"/>
        <v>0.00319876155493652</v>
      </c>
      <c r="K99" s="4">
        <f t="shared" si="8"/>
        <v>2.49889999999999</v>
      </c>
      <c r="L99" s="4">
        <f t="shared" si="9"/>
        <v>0.0379</v>
      </c>
    </row>
    <row r="100" spans="1:12">
      <c r="A100" s="1"/>
      <c r="B100">
        <v>37.8591</v>
      </c>
      <c r="C100">
        <v>220.0452</v>
      </c>
      <c r="D100">
        <v>0.1412</v>
      </c>
      <c r="E100">
        <v>37.9052</v>
      </c>
      <c r="F100">
        <v>222.1686</v>
      </c>
      <c r="G100">
        <v>0.1863</v>
      </c>
      <c r="H100">
        <f t="shared" si="5"/>
        <v>37.66592172</v>
      </c>
      <c r="I100" s="3">
        <f t="shared" si="6"/>
        <v>0.00512872833528519</v>
      </c>
      <c r="J100" s="3">
        <f t="shared" si="7"/>
        <v>0.00121767289766536</v>
      </c>
      <c r="K100" s="4">
        <f t="shared" si="8"/>
        <v>2.1234</v>
      </c>
      <c r="L100" s="4">
        <f t="shared" si="9"/>
        <v>0.0451</v>
      </c>
    </row>
    <row r="101" spans="1:12">
      <c r="A101" s="1"/>
      <c r="B101">
        <v>38.8252</v>
      </c>
      <c r="C101">
        <v>220.0432</v>
      </c>
      <c r="D101">
        <v>0.1512</v>
      </c>
      <c r="E101">
        <v>38.9187</v>
      </c>
      <c r="F101">
        <v>222.1686</v>
      </c>
      <c r="G101">
        <v>0.1908</v>
      </c>
      <c r="H101">
        <f t="shared" si="5"/>
        <v>38.68560407</v>
      </c>
      <c r="I101" s="3">
        <f t="shared" si="6"/>
        <v>0.00360847228202545</v>
      </c>
      <c r="J101" s="3">
        <f t="shared" si="7"/>
        <v>0.00240822970647927</v>
      </c>
      <c r="K101" s="4">
        <f t="shared" si="8"/>
        <v>2.12539999999998</v>
      </c>
      <c r="L101" s="4">
        <f t="shared" si="9"/>
        <v>0.0396</v>
      </c>
    </row>
    <row r="102" spans="1:12">
      <c r="A102" s="1"/>
      <c r="B102">
        <v>51.7512</v>
      </c>
      <c r="C102">
        <v>220.0478</v>
      </c>
      <c r="D102">
        <v>0.2012</v>
      </c>
      <c r="E102">
        <v>51.9368</v>
      </c>
      <c r="F102">
        <v>222.4366</v>
      </c>
      <c r="G102">
        <v>0.2442</v>
      </c>
      <c r="H102">
        <f t="shared" si="5"/>
        <v>51.78311448</v>
      </c>
      <c r="I102" s="3">
        <f t="shared" si="6"/>
        <v>-0.000616310554521083</v>
      </c>
      <c r="J102" s="3">
        <f t="shared" si="7"/>
        <v>0.00358639026727884</v>
      </c>
      <c r="K102" s="4">
        <f t="shared" si="8"/>
        <v>2.3888</v>
      </c>
      <c r="L102" s="4">
        <f t="shared" si="9"/>
        <v>0.043</v>
      </c>
    </row>
    <row r="103" spans="1:12">
      <c r="A103" s="1"/>
      <c r="B103">
        <v>61.4612</v>
      </c>
      <c r="C103">
        <v>220.0378</v>
      </c>
      <c r="D103">
        <v>0.2412</v>
      </c>
      <c r="E103">
        <v>61.7214</v>
      </c>
      <c r="F103">
        <v>222.1686</v>
      </c>
      <c r="G103">
        <v>0.2867</v>
      </c>
      <c r="H103">
        <f t="shared" si="5"/>
        <v>61.62740054</v>
      </c>
      <c r="I103" s="3">
        <f t="shared" si="6"/>
        <v>-0.00269686111281184</v>
      </c>
      <c r="J103" s="3">
        <f t="shared" si="7"/>
        <v>0.00423356524116035</v>
      </c>
      <c r="K103" s="4">
        <f t="shared" si="8"/>
        <v>2.13079999999999</v>
      </c>
      <c r="L103" s="4">
        <f t="shared" si="9"/>
        <v>0.0455</v>
      </c>
    </row>
    <row r="104" spans="1:12">
      <c r="A104" s="1"/>
      <c r="B104">
        <v>71.1911</v>
      </c>
      <c r="C104">
        <v>220.0545</v>
      </c>
      <c r="D104">
        <v>0.2912</v>
      </c>
      <c r="E104">
        <v>71.2853</v>
      </c>
      <c r="F104">
        <v>222.1686</v>
      </c>
      <c r="G104">
        <v>0.3293</v>
      </c>
      <c r="H104">
        <f t="shared" si="5"/>
        <v>71.24964033</v>
      </c>
      <c r="I104" s="3">
        <f t="shared" si="6"/>
        <v>-0.000821622814218627</v>
      </c>
      <c r="J104" s="3">
        <f t="shared" si="7"/>
        <v>0.00132319910775365</v>
      </c>
      <c r="K104" s="4">
        <f t="shared" si="8"/>
        <v>2.11410000000001</v>
      </c>
      <c r="L104" s="4">
        <f t="shared" si="9"/>
        <v>0.0381</v>
      </c>
    </row>
    <row r="105" spans="1:12">
      <c r="A105" s="1"/>
      <c r="B105">
        <v>80.9312</v>
      </c>
      <c r="C105">
        <v>220.0378</v>
      </c>
      <c r="D105">
        <v>0.3312</v>
      </c>
      <c r="E105">
        <v>80.9752</v>
      </c>
      <c r="F105">
        <v>222.7053</v>
      </c>
      <c r="G105">
        <v>0.3717</v>
      </c>
      <c r="H105">
        <f t="shared" si="5"/>
        <v>80.99864872</v>
      </c>
      <c r="I105" s="3">
        <f t="shared" si="6"/>
        <v>-0.000832714138641516</v>
      </c>
      <c r="J105" s="3">
        <f t="shared" si="7"/>
        <v>0.000543671661855958</v>
      </c>
      <c r="K105" s="4">
        <f t="shared" si="8"/>
        <v>2.66749999999999</v>
      </c>
      <c r="L105" s="4">
        <f t="shared" si="9"/>
        <v>0.0405</v>
      </c>
    </row>
    <row r="106" spans="1:12">
      <c r="A106" s="1"/>
      <c r="B106">
        <v>102.2412</v>
      </c>
      <c r="C106">
        <v>220.0511</v>
      </c>
      <c r="D106">
        <v>0.4312</v>
      </c>
      <c r="E106">
        <v>102.5017</v>
      </c>
      <c r="F106">
        <v>222.4366</v>
      </c>
      <c r="G106">
        <v>0.4679</v>
      </c>
      <c r="H106">
        <f t="shared" si="5"/>
        <v>102.65646037</v>
      </c>
      <c r="I106" s="3">
        <f t="shared" si="6"/>
        <v>-0.00404514599961152</v>
      </c>
      <c r="J106" s="3">
        <f t="shared" si="7"/>
        <v>0.00254789654268527</v>
      </c>
      <c r="K106" s="4">
        <f t="shared" si="8"/>
        <v>2.38550000000001</v>
      </c>
      <c r="L106" s="4">
        <f t="shared" si="9"/>
        <v>0.0367</v>
      </c>
    </row>
    <row r="107" spans="1:12">
      <c r="A107" s="1"/>
      <c r="B107">
        <v>131.4012</v>
      </c>
      <c r="C107">
        <v>220.0545</v>
      </c>
      <c r="D107">
        <v>0.5612</v>
      </c>
      <c r="E107">
        <v>131.7575</v>
      </c>
      <c r="F107">
        <v>222.3833</v>
      </c>
      <c r="G107">
        <v>0.5986</v>
      </c>
      <c r="H107">
        <f t="shared" si="5"/>
        <v>132.09072075</v>
      </c>
      <c r="I107" s="3">
        <f t="shared" si="6"/>
        <v>-0.00522005441476111</v>
      </c>
      <c r="J107" s="3">
        <f t="shared" si="7"/>
        <v>0.00271154296916622</v>
      </c>
      <c r="K107" s="4">
        <f t="shared" si="8"/>
        <v>2.3288</v>
      </c>
      <c r="L107" s="4">
        <f t="shared" si="9"/>
        <v>0.0374</v>
      </c>
    </row>
    <row r="108" spans="1:12">
      <c r="A108" s="1"/>
      <c r="B108">
        <v>140.1912</v>
      </c>
      <c r="C108">
        <v>220.0511</v>
      </c>
      <c r="D108">
        <v>0.6011</v>
      </c>
      <c r="E108">
        <v>140.57</v>
      </c>
      <c r="F108">
        <v>221.3685</v>
      </c>
      <c r="G108">
        <v>0.6378</v>
      </c>
      <c r="H108">
        <f t="shared" si="5"/>
        <v>140.956977</v>
      </c>
      <c r="I108" s="3">
        <f t="shared" si="6"/>
        <v>-0.00543270022029478</v>
      </c>
      <c r="J108" s="3">
        <f t="shared" si="7"/>
        <v>0.00270202409281028</v>
      </c>
      <c r="K108" s="4">
        <f t="shared" si="8"/>
        <v>1.31740000000002</v>
      </c>
      <c r="L108" s="4">
        <f t="shared" si="9"/>
        <v>0.0367000000000001</v>
      </c>
    </row>
    <row r="109" spans="1:12">
      <c r="A109" s="1"/>
      <c r="B109">
        <v>488.4712</v>
      </c>
      <c r="C109">
        <v>220.0378</v>
      </c>
      <c r="D109">
        <v>2.1812</v>
      </c>
      <c r="E109">
        <v>488.6771</v>
      </c>
      <c r="F109">
        <v>221.6885</v>
      </c>
      <c r="G109">
        <v>2.2125</v>
      </c>
      <c r="H109">
        <f t="shared" si="5"/>
        <v>491.18753031</v>
      </c>
      <c r="I109" s="3">
        <f t="shared" si="6"/>
        <v>-0.00553012880495083</v>
      </c>
      <c r="J109" s="3">
        <f t="shared" si="7"/>
        <v>0.000421519221604028</v>
      </c>
      <c r="K109" s="4">
        <f t="shared" si="8"/>
        <v>1.6507</v>
      </c>
      <c r="L109" s="4">
        <f t="shared" si="9"/>
        <v>0.0312999999999999</v>
      </c>
    </row>
    <row r="110" spans="1:12">
      <c r="A110" s="1"/>
      <c r="B110">
        <v>971.4012</v>
      </c>
      <c r="C110">
        <v>220.0445</v>
      </c>
      <c r="D110">
        <v>4.3778</v>
      </c>
      <c r="E110">
        <v>969.1404</v>
      </c>
      <c r="F110">
        <v>220.5741</v>
      </c>
      <c r="G110">
        <v>4.3989</v>
      </c>
      <c r="H110">
        <f t="shared" si="5"/>
        <v>974.58165644</v>
      </c>
      <c r="I110" s="3">
        <f t="shared" si="6"/>
        <v>-0.00326340683613692</v>
      </c>
      <c r="J110" s="3">
        <f t="shared" si="7"/>
        <v>-0.00232735969442906</v>
      </c>
      <c r="K110" s="4">
        <f t="shared" si="8"/>
        <v>0.529599999999988</v>
      </c>
      <c r="L110" s="4">
        <f t="shared" si="9"/>
        <v>0.0211000000000006</v>
      </c>
    </row>
    <row r="111" spans="1:12">
      <c r="A111" s="1"/>
      <c r="B111">
        <v>1450.9345</v>
      </c>
      <c r="C111">
        <v>220.0412</v>
      </c>
      <c r="D111">
        <v>6.5578</v>
      </c>
      <c r="E111">
        <v>1443.2552</v>
      </c>
      <c r="F111">
        <v>220.8119</v>
      </c>
      <c r="G111">
        <v>6.5732</v>
      </c>
      <c r="H111">
        <f t="shared" si="5"/>
        <v>1451.58855672</v>
      </c>
      <c r="I111" s="3">
        <f t="shared" si="6"/>
        <v>-0.000450579964255074</v>
      </c>
      <c r="J111" s="3">
        <f t="shared" si="7"/>
        <v>-0.00529265793872846</v>
      </c>
      <c r="K111" s="4">
        <f t="shared" si="8"/>
        <v>0.770700000000005</v>
      </c>
      <c r="L111" s="4">
        <f t="shared" si="9"/>
        <v>0.0153999999999996</v>
      </c>
    </row>
    <row r="112" spans="1:12">
      <c r="A112" s="1"/>
      <c r="B112">
        <v>1933.5478</v>
      </c>
      <c r="C112">
        <v>220.0412</v>
      </c>
      <c r="D112">
        <v>8.7512</v>
      </c>
      <c r="E112">
        <v>1919.558</v>
      </c>
      <c r="F112">
        <v>220.074</v>
      </c>
      <c r="G112">
        <v>8.7668</v>
      </c>
      <c r="H112">
        <f t="shared" si="5"/>
        <v>1930.7968038</v>
      </c>
      <c r="I112" s="3">
        <f t="shared" si="6"/>
        <v>0.001424798401668</v>
      </c>
      <c r="J112" s="3">
        <f t="shared" si="7"/>
        <v>-0.00723530082887015</v>
      </c>
      <c r="K112" s="4">
        <f t="shared" si="8"/>
        <v>0.0328000000000088</v>
      </c>
      <c r="L112" s="4">
        <f t="shared" si="9"/>
        <v>0.0155999999999992</v>
      </c>
    </row>
    <row r="154" spans="1:12">
      <c r="A154" t="s">
        <v>0</v>
      </c>
      <c r="B154" t="s">
        <v>1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  <c r="H154" t="s">
        <v>7</v>
      </c>
      <c r="I154" t="s">
        <v>8</v>
      </c>
      <c r="J154" t="s">
        <v>10</v>
      </c>
      <c r="K154" s="2" t="s">
        <v>11</v>
      </c>
      <c r="L154" s="2" t="s">
        <v>12</v>
      </c>
    </row>
    <row r="155" spans="1:12">
      <c r="A155" s="1">
        <v>3</v>
      </c>
      <c r="B155">
        <v>1.7892</v>
      </c>
      <c r="C155">
        <v>220.0412</v>
      </c>
      <c r="D155">
        <v>0.0312</v>
      </c>
      <c r="E155">
        <v>2.0414</v>
      </c>
      <c r="F155">
        <v>221.9013</v>
      </c>
      <c r="G155">
        <v>0.0746</v>
      </c>
      <c r="H155">
        <f>1.0063*E155-0.4732</f>
        <v>1.58106082</v>
      </c>
      <c r="I155" s="3">
        <f>(B155-H155)/H155</f>
        <v>0.13164527092639</v>
      </c>
      <c r="J155" s="3">
        <f>(E155-B155)/B155</f>
        <v>0.140956852224458</v>
      </c>
      <c r="K155" s="4">
        <f>F155-C155</f>
        <v>1.86009999999999</v>
      </c>
      <c r="L155" s="4">
        <f>G155-D155</f>
        <v>0.0434</v>
      </c>
    </row>
    <row r="156" spans="1:12">
      <c r="A156" s="1"/>
      <c r="B156">
        <v>3.6152</v>
      </c>
      <c r="C156">
        <v>220.0502</v>
      </c>
      <c r="D156">
        <v>0.0312</v>
      </c>
      <c r="E156">
        <v>3.7416</v>
      </c>
      <c r="F156">
        <v>221.9817</v>
      </c>
      <c r="G156">
        <v>0.0765</v>
      </c>
      <c r="H156">
        <f t="shared" ref="H156:H188" si="10">1.0063*E156-0.4732</f>
        <v>3.29197208</v>
      </c>
      <c r="I156" s="3">
        <f t="shared" ref="I156:I188" si="11">(B156-H156)/H156</f>
        <v>0.0981867136613139</v>
      </c>
      <c r="J156" s="3">
        <f t="shared" ref="J156:J188" si="12">(E156-B156)/B156</f>
        <v>0.0349634874972339</v>
      </c>
      <c r="K156" s="4">
        <f t="shared" ref="K156:K188" si="13">F156-C156</f>
        <v>1.9315</v>
      </c>
      <c r="L156" s="4">
        <f t="shared" ref="L156:L188" si="14">G156-D156</f>
        <v>0.0453</v>
      </c>
    </row>
    <row r="157" spans="1:12">
      <c r="A157" s="1"/>
      <c r="B157">
        <v>4.5882</v>
      </c>
      <c r="C157">
        <v>220.0442</v>
      </c>
      <c r="D157">
        <v>0.0312</v>
      </c>
      <c r="E157">
        <v>4.796</v>
      </c>
      <c r="F157">
        <v>222.2225</v>
      </c>
      <c r="G157">
        <v>0.076</v>
      </c>
      <c r="H157">
        <f t="shared" si="10"/>
        <v>4.3530148</v>
      </c>
      <c r="I157" s="3">
        <f t="shared" si="11"/>
        <v>0.0540281186271179</v>
      </c>
      <c r="J157" s="3">
        <f t="shared" si="12"/>
        <v>0.0452900919750666</v>
      </c>
      <c r="K157" s="4">
        <f t="shared" si="13"/>
        <v>2.17830000000001</v>
      </c>
      <c r="L157" s="4">
        <f t="shared" si="14"/>
        <v>0.0448</v>
      </c>
    </row>
    <row r="158" spans="1:12">
      <c r="A158" s="1"/>
      <c r="B158">
        <v>6.8412</v>
      </c>
      <c r="C158">
        <v>220.0462</v>
      </c>
      <c r="D158">
        <v>0.0412</v>
      </c>
      <c r="E158">
        <v>6.9894</v>
      </c>
      <c r="F158">
        <v>222.2223</v>
      </c>
      <c r="G158">
        <v>0.0815</v>
      </c>
      <c r="H158">
        <f t="shared" si="10"/>
        <v>6.56023322</v>
      </c>
      <c r="I158" s="3">
        <f t="shared" si="11"/>
        <v>0.0428287791878228</v>
      </c>
      <c r="J158" s="3">
        <f t="shared" si="12"/>
        <v>0.0216628661638309</v>
      </c>
      <c r="K158" s="4">
        <f t="shared" si="13"/>
        <v>2.17609999999999</v>
      </c>
      <c r="L158" s="4">
        <f t="shared" si="14"/>
        <v>0.0403</v>
      </c>
    </row>
    <row r="159" spans="1:12">
      <c r="A159" s="1"/>
      <c r="B159">
        <v>8.6731</v>
      </c>
      <c r="C159">
        <v>220.0421</v>
      </c>
      <c r="D159">
        <v>0.0412</v>
      </c>
      <c r="E159">
        <v>8.8278</v>
      </c>
      <c r="F159">
        <v>221.928</v>
      </c>
      <c r="G159">
        <v>0.0827</v>
      </c>
      <c r="H159">
        <f t="shared" si="10"/>
        <v>8.41021514</v>
      </c>
      <c r="I159" s="3">
        <f t="shared" si="11"/>
        <v>0.0312578044228248</v>
      </c>
      <c r="J159" s="3">
        <f t="shared" si="12"/>
        <v>0.0178367596361163</v>
      </c>
      <c r="K159" s="4">
        <f t="shared" si="13"/>
        <v>1.88589999999999</v>
      </c>
      <c r="L159" s="4">
        <f t="shared" si="14"/>
        <v>0.0415</v>
      </c>
    </row>
    <row r="160" spans="1:12">
      <c r="A160" s="1"/>
      <c r="B160">
        <v>10.5672</v>
      </c>
      <c r="C160">
        <v>220.0492</v>
      </c>
      <c r="D160">
        <v>0.0412</v>
      </c>
      <c r="E160">
        <v>10.6842</v>
      </c>
      <c r="F160">
        <v>221.928</v>
      </c>
      <c r="G160">
        <v>0.0849</v>
      </c>
      <c r="H160">
        <f t="shared" si="10"/>
        <v>10.27831046</v>
      </c>
      <c r="I160" s="3">
        <f t="shared" si="11"/>
        <v>0.0281067147294556</v>
      </c>
      <c r="J160" s="3">
        <f t="shared" si="12"/>
        <v>0.0110719963661141</v>
      </c>
      <c r="K160" s="4">
        <f t="shared" si="13"/>
        <v>1.87879999999998</v>
      </c>
      <c r="L160" s="4">
        <f t="shared" si="14"/>
        <v>0.0437</v>
      </c>
    </row>
    <row r="161" spans="1:12">
      <c r="A161" s="1"/>
      <c r="B161">
        <v>11.5191</v>
      </c>
      <c r="C161">
        <v>220.0482</v>
      </c>
      <c r="D161">
        <v>0.0512</v>
      </c>
      <c r="E161">
        <v>11.7634</v>
      </c>
      <c r="F161">
        <v>222.7053</v>
      </c>
      <c r="G161">
        <v>0.092</v>
      </c>
      <c r="H161">
        <f t="shared" si="10"/>
        <v>11.36430942</v>
      </c>
      <c r="I161" s="3">
        <f t="shared" si="11"/>
        <v>0.0136207642962963</v>
      </c>
      <c r="J161" s="3">
        <f t="shared" si="12"/>
        <v>0.0212082541170752</v>
      </c>
      <c r="K161" s="4">
        <f t="shared" si="13"/>
        <v>2.65709999999999</v>
      </c>
      <c r="L161" s="4">
        <f t="shared" si="14"/>
        <v>0.0408</v>
      </c>
    </row>
    <row r="162" spans="1:12">
      <c r="A162" s="1"/>
      <c r="B162">
        <v>13.3412</v>
      </c>
      <c r="C162">
        <v>220.0461</v>
      </c>
      <c r="D162">
        <v>0.0512</v>
      </c>
      <c r="E162">
        <v>13.5467</v>
      </c>
      <c r="F162">
        <v>222.1686</v>
      </c>
      <c r="G162">
        <v>0.0942</v>
      </c>
      <c r="H162">
        <f t="shared" si="10"/>
        <v>13.15884421</v>
      </c>
      <c r="I162" s="3">
        <f t="shared" si="11"/>
        <v>0.0138580400443849</v>
      </c>
      <c r="J162" s="3">
        <f t="shared" si="12"/>
        <v>0.0154034119869276</v>
      </c>
      <c r="K162" s="4">
        <f t="shared" si="13"/>
        <v>2.1225</v>
      </c>
      <c r="L162" s="4">
        <f t="shared" si="14"/>
        <v>0.043</v>
      </c>
    </row>
    <row r="163" spans="1:12">
      <c r="A163" s="1"/>
      <c r="B163">
        <v>14.3291</v>
      </c>
      <c r="C163">
        <v>220.0551</v>
      </c>
      <c r="D163">
        <v>0.0512</v>
      </c>
      <c r="E163">
        <v>14.1925</v>
      </c>
      <c r="F163">
        <v>222.7053</v>
      </c>
      <c r="G163">
        <v>0.0995</v>
      </c>
      <c r="H163">
        <f t="shared" si="10"/>
        <v>13.80871275</v>
      </c>
      <c r="I163" s="3">
        <f t="shared" si="11"/>
        <v>0.0376854279918308</v>
      </c>
      <c r="J163" s="3">
        <f t="shared" si="12"/>
        <v>-0.0095330481328206</v>
      </c>
      <c r="K163" s="4">
        <f t="shared" si="13"/>
        <v>2.65019999999998</v>
      </c>
      <c r="L163" s="4">
        <f t="shared" si="14"/>
        <v>0.0483</v>
      </c>
    </row>
    <row r="164" spans="1:12">
      <c r="A164" s="1"/>
      <c r="B164">
        <v>15.6072</v>
      </c>
      <c r="C164">
        <v>220.0522</v>
      </c>
      <c r="D164">
        <v>0.0612</v>
      </c>
      <c r="E164">
        <v>15.7456</v>
      </c>
      <c r="F164">
        <v>222.7053</v>
      </c>
      <c r="G164">
        <v>0.1005</v>
      </c>
      <c r="H164">
        <f t="shared" si="10"/>
        <v>15.37159728</v>
      </c>
      <c r="I164" s="3">
        <f t="shared" si="11"/>
        <v>0.0153271462755887</v>
      </c>
      <c r="J164" s="3">
        <f t="shared" si="12"/>
        <v>0.00886770208621655</v>
      </c>
      <c r="K164" s="4">
        <f t="shared" si="13"/>
        <v>2.65309999999999</v>
      </c>
      <c r="L164" s="4">
        <f t="shared" si="14"/>
        <v>0.0393</v>
      </c>
    </row>
    <row r="165" spans="1:12">
      <c r="A165" s="1"/>
      <c r="B165">
        <v>16.5942</v>
      </c>
      <c r="C165">
        <v>220.0501</v>
      </c>
      <c r="D165">
        <v>0.0612</v>
      </c>
      <c r="E165">
        <v>16.9061</v>
      </c>
      <c r="F165">
        <v>222.7053</v>
      </c>
      <c r="G165">
        <v>0.1063</v>
      </c>
      <c r="H165">
        <f t="shared" si="10"/>
        <v>16.53940843</v>
      </c>
      <c r="I165" s="3">
        <f t="shared" si="11"/>
        <v>0.00331278898105079</v>
      </c>
      <c r="J165" s="3">
        <f t="shared" si="12"/>
        <v>0.0187957238071132</v>
      </c>
      <c r="K165" s="4">
        <f t="shared" si="13"/>
        <v>2.65520000000001</v>
      </c>
      <c r="L165" s="4">
        <f t="shared" si="14"/>
        <v>0.0451</v>
      </c>
    </row>
    <row r="166" spans="1:12">
      <c r="A166" s="1"/>
      <c r="B166">
        <v>18.4052</v>
      </c>
      <c r="C166">
        <v>220.0472</v>
      </c>
      <c r="D166">
        <v>0.0712</v>
      </c>
      <c r="E166">
        <v>18.6682</v>
      </c>
      <c r="F166">
        <v>222.1686</v>
      </c>
      <c r="G166">
        <v>0.1099</v>
      </c>
      <c r="H166">
        <f t="shared" si="10"/>
        <v>18.31260966</v>
      </c>
      <c r="I166" s="3">
        <f t="shared" si="11"/>
        <v>0.00505609750434668</v>
      </c>
      <c r="J166" s="3">
        <f t="shared" si="12"/>
        <v>0.0142894399408862</v>
      </c>
      <c r="K166" s="4">
        <f t="shared" si="13"/>
        <v>2.12139999999999</v>
      </c>
      <c r="L166" s="4">
        <f t="shared" si="14"/>
        <v>0.0387</v>
      </c>
    </row>
    <row r="167" spans="1:12">
      <c r="A167" s="1"/>
      <c r="B167">
        <v>20.2732</v>
      </c>
      <c r="C167">
        <v>220.0462</v>
      </c>
      <c r="D167">
        <v>0.0712</v>
      </c>
      <c r="E167">
        <v>20.3947</v>
      </c>
      <c r="F167">
        <v>222.1686</v>
      </c>
      <c r="G167">
        <v>0.1162</v>
      </c>
      <c r="H167">
        <f t="shared" si="10"/>
        <v>20.04998661</v>
      </c>
      <c r="I167" s="3">
        <f t="shared" si="11"/>
        <v>0.0111328448413362</v>
      </c>
      <c r="J167" s="3">
        <f t="shared" si="12"/>
        <v>0.00599313379239592</v>
      </c>
      <c r="K167" s="4">
        <f t="shared" si="13"/>
        <v>2.1224</v>
      </c>
      <c r="L167" s="4">
        <f t="shared" si="14"/>
        <v>0.045</v>
      </c>
    </row>
    <row r="168" spans="1:12">
      <c r="A168" s="1"/>
      <c r="B168">
        <v>21.2402</v>
      </c>
      <c r="C168">
        <v>220.0472</v>
      </c>
      <c r="D168">
        <v>0.0811</v>
      </c>
      <c r="E168">
        <v>21.303</v>
      </c>
      <c r="F168">
        <v>222.4369</v>
      </c>
      <c r="G168">
        <v>0.1207</v>
      </c>
      <c r="H168">
        <f t="shared" si="10"/>
        <v>20.9640089</v>
      </c>
      <c r="I168" s="3">
        <f t="shared" si="11"/>
        <v>0.0131745364790414</v>
      </c>
      <c r="J168" s="3">
        <f t="shared" si="12"/>
        <v>0.00295665765859075</v>
      </c>
      <c r="K168" s="4">
        <f t="shared" si="13"/>
        <v>2.3897</v>
      </c>
      <c r="L168" s="4">
        <f t="shared" si="14"/>
        <v>0.0396</v>
      </c>
    </row>
    <row r="169" spans="1:12">
      <c r="A169" s="1"/>
      <c r="B169">
        <v>23.0892</v>
      </c>
      <c r="C169">
        <v>220.0432</v>
      </c>
      <c r="D169">
        <v>0.0811</v>
      </c>
      <c r="E169">
        <v>23.3033</v>
      </c>
      <c r="F169">
        <v>222.7053</v>
      </c>
      <c r="G169">
        <v>0.1268</v>
      </c>
      <c r="H169">
        <f t="shared" si="10"/>
        <v>22.97691079</v>
      </c>
      <c r="I169" s="3">
        <f t="shared" si="11"/>
        <v>0.00488704556614593</v>
      </c>
      <c r="J169" s="3">
        <f t="shared" si="12"/>
        <v>0.00927273357240608</v>
      </c>
      <c r="K169" s="4">
        <f t="shared" si="13"/>
        <v>2.66209999999998</v>
      </c>
      <c r="L169" s="4">
        <f t="shared" si="14"/>
        <v>0.0457</v>
      </c>
    </row>
    <row r="170" spans="1:12">
      <c r="A170" s="1"/>
      <c r="B170">
        <v>25.3292</v>
      </c>
      <c r="C170">
        <v>220.0452</v>
      </c>
      <c r="D170">
        <v>0.0911</v>
      </c>
      <c r="E170">
        <v>25.3581</v>
      </c>
      <c r="F170">
        <v>222.2229</v>
      </c>
      <c r="G170">
        <v>0.1344</v>
      </c>
      <c r="H170">
        <f t="shared" si="10"/>
        <v>25.04465603</v>
      </c>
      <c r="I170" s="3">
        <f t="shared" si="11"/>
        <v>0.0113614644840462</v>
      </c>
      <c r="J170" s="3">
        <f t="shared" si="12"/>
        <v>0.00114097563286642</v>
      </c>
      <c r="K170" s="4">
        <f t="shared" si="13"/>
        <v>2.17770000000002</v>
      </c>
      <c r="L170" s="4">
        <f t="shared" si="14"/>
        <v>0.0433</v>
      </c>
    </row>
    <row r="171" spans="1:12">
      <c r="A171" s="1"/>
      <c r="B171">
        <v>26.3272</v>
      </c>
      <c r="C171">
        <v>220.0511</v>
      </c>
      <c r="D171">
        <v>0.1011</v>
      </c>
      <c r="E171">
        <v>26.4226</v>
      </c>
      <c r="F171">
        <v>222.1686</v>
      </c>
      <c r="G171">
        <v>0.1395</v>
      </c>
      <c r="H171">
        <f t="shared" si="10"/>
        <v>26.11586238</v>
      </c>
      <c r="I171" s="3">
        <f t="shared" si="11"/>
        <v>0.0080923086867638</v>
      </c>
      <c r="J171" s="3">
        <f t="shared" si="12"/>
        <v>0.0036236287945546</v>
      </c>
      <c r="K171" s="4">
        <f t="shared" si="13"/>
        <v>2.11750000000001</v>
      </c>
      <c r="L171" s="4">
        <f t="shared" si="14"/>
        <v>0.0384</v>
      </c>
    </row>
    <row r="172" spans="1:12">
      <c r="A172" s="1"/>
      <c r="B172">
        <v>28.1172</v>
      </c>
      <c r="C172">
        <v>220.0442</v>
      </c>
      <c r="D172">
        <v>0.1011</v>
      </c>
      <c r="E172">
        <v>28.2362</v>
      </c>
      <c r="F172">
        <v>222.7053</v>
      </c>
      <c r="G172">
        <v>0.1471</v>
      </c>
      <c r="H172">
        <f t="shared" si="10"/>
        <v>27.94088806</v>
      </c>
      <c r="I172" s="3">
        <f t="shared" si="11"/>
        <v>0.00631017667088417</v>
      </c>
      <c r="J172" s="3">
        <f t="shared" si="12"/>
        <v>0.00423228486478027</v>
      </c>
      <c r="K172" s="4">
        <f t="shared" si="13"/>
        <v>2.6611</v>
      </c>
      <c r="L172" s="4">
        <f t="shared" si="14"/>
        <v>0.046</v>
      </c>
    </row>
    <row r="173" spans="1:12">
      <c r="A173" s="1"/>
      <c r="B173">
        <v>30.0141</v>
      </c>
      <c r="C173">
        <v>220.0562</v>
      </c>
      <c r="D173">
        <v>0.1112</v>
      </c>
      <c r="E173">
        <v>30.1499</v>
      </c>
      <c r="F173">
        <v>222.1686</v>
      </c>
      <c r="G173">
        <v>0.1546</v>
      </c>
      <c r="H173">
        <f t="shared" si="10"/>
        <v>29.86664437</v>
      </c>
      <c r="I173" s="3">
        <f t="shared" si="11"/>
        <v>0.004937134154519</v>
      </c>
      <c r="J173" s="3">
        <f t="shared" si="12"/>
        <v>0.00452454013280424</v>
      </c>
      <c r="K173" s="4">
        <f t="shared" si="13"/>
        <v>2.11240000000001</v>
      </c>
      <c r="L173" s="4">
        <f t="shared" si="14"/>
        <v>0.0434</v>
      </c>
    </row>
    <row r="174" spans="1:12">
      <c r="A174" s="1"/>
      <c r="B174">
        <v>32.7832</v>
      </c>
      <c r="C174">
        <v>220.0542</v>
      </c>
      <c r="D174">
        <v>0.1212</v>
      </c>
      <c r="E174">
        <v>32.8249</v>
      </c>
      <c r="F174">
        <v>222.1419</v>
      </c>
      <c r="G174">
        <v>0.1648</v>
      </c>
      <c r="H174">
        <f t="shared" si="10"/>
        <v>32.55849687</v>
      </c>
      <c r="I174" s="3">
        <f t="shared" si="11"/>
        <v>0.00690152038950691</v>
      </c>
      <c r="J174" s="3">
        <f t="shared" si="12"/>
        <v>0.00127199297201002</v>
      </c>
      <c r="K174" s="4">
        <f t="shared" si="13"/>
        <v>2.08769999999998</v>
      </c>
      <c r="L174" s="4">
        <f t="shared" si="14"/>
        <v>0.0436</v>
      </c>
    </row>
    <row r="175" spans="1:12">
      <c r="A175" s="1"/>
      <c r="B175">
        <v>33.7572</v>
      </c>
      <c r="C175">
        <v>220.0451</v>
      </c>
      <c r="D175">
        <v>0.1312</v>
      </c>
      <c r="E175">
        <v>33.8506</v>
      </c>
      <c r="F175">
        <v>221.795</v>
      </c>
      <c r="G175">
        <v>0.1689</v>
      </c>
      <c r="H175">
        <f t="shared" si="10"/>
        <v>33.59065878</v>
      </c>
      <c r="I175" s="3">
        <f t="shared" si="11"/>
        <v>0.00495796230406646</v>
      </c>
      <c r="J175" s="3">
        <f t="shared" si="12"/>
        <v>0.00276681715308149</v>
      </c>
      <c r="K175" s="4">
        <f t="shared" si="13"/>
        <v>1.7499</v>
      </c>
      <c r="L175" s="4">
        <f t="shared" si="14"/>
        <v>0.0377</v>
      </c>
    </row>
    <row r="176" spans="1:12">
      <c r="A176" s="1"/>
      <c r="B176">
        <v>36.0332</v>
      </c>
      <c r="C176">
        <v>220.0461</v>
      </c>
      <c r="D176">
        <v>0.1412</v>
      </c>
      <c r="E176">
        <v>36.1619</v>
      </c>
      <c r="F176">
        <v>221.6346</v>
      </c>
      <c r="G176">
        <v>0.1785</v>
      </c>
      <c r="H176">
        <f t="shared" si="10"/>
        <v>35.91651997</v>
      </c>
      <c r="I176" s="3">
        <f t="shared" si="11"/>
        <v>0.00324864519439681</v>
      </c>
      <c r="J176" s="3">
        <f t="shared" si="12"/>
        <v>0.0035717060932696</v>
      </c>
      <c r="K176" s="4">
        <f t="shared" si="13"/>
        <v>1.58850000000001</v>
      </c>
      <c r="L176" s="4">
        <f t="shared" si="14"/>
        <v>0.0373</v>
      </c>
    </row>
    <row r="177" spans="1:12">
      <c r="A177" s="1"/>
      <c r="B177">
        <v>37.8582</v>
      </c>
      <c r="C177">
        <v>220.0462</v>
      </c>
      <c r="D177">
        <v>0.1412</v>
      </c>
      <c r="E177">
        <v>37.9734</v>
      </c>
      <c r="F177">
        <v>222.1686</v>
      </c>
      <c r="G177">
        <v>0.1849</v>
      </c>
      <c r="H177">
        <f t="shared" si="10"/>
        <v>37.73943242</v>
      </c>
      <c r="I177" s="3">
        <f t="shared" si="11"/>
        <v>0.0031470420296267</v>
      </c>
      <c r="J177" s="3">
        <f t="shared" si="12"/>
        <v>0.00304293389543089</v>
      </c>
      <c r="K177" s="4">
        <f t="shared" si="13"/>
        <v>2.1224</v>
      </c>
      <c r="L177" s="4">
        <f t="shared" si="14"/>
        <v>0.0437</v>
      </c>
    </row>
    <row r="178" spans="1:12">
      <c r="A178" s="1"/>
      <c r="B178">
        <v>38.8132</v>
      </c>
      <c r="C178">
        <v>220.0502</v>
      </c>
      <c r="D178">
        <v>0.1512</v>
      </c>
      <c r="E178">
        <v>39.0285</v>
      </c>
      <c r="F178">
        <v>222.1686</v>
      </c>
      <c r="G178">
        <v>0.1904</v>
      </c>
      <c r="H178">
        <f t="shared" si="10"/>
        <v>38.80117955</v>
      </c>
      <c r="I178" s="3">
        <f t="shared" si="11"/>
        <v>0.000309795994333409</v>
      </c>
      <c r="J178" s="3">
        <f t="shared" si="12"/>
        <v>0.0055470819205837</v>
      </c>
      <c r="K178" s="4">
        <f t="shared" si="13"/>
        <v>2.11840000000001</v>
      </c>
      <c r="L178" s="4">
        <f t="shared" si="14"/>
        <v>0.0392</v>
      </c>
    </row>
    <row r="179" spans="1:12">
      <c r="A179" s="1"/>
      <c r="B179">
        <v>51.7512</v>
      </c>
      <c r="C179">
        <v>220.0478</v>
      </c>
      <c r="D179">
        <v>0.2012</v>
      </c>
      <c r="E179">
        <v>51.8405</v>
      </c>
      <c r="F179">
        <v>221.6346</v>
      </c>
      <c r="G179">
        <v>0.2441</v>
      </c>
      <c r="H179">
        <f t="shared" si="10"/>
        <v>51.69389515</v>
      </c>
      <c r="I179" s="3">
        <f t="shared" si="11"/>
        <v>0.00110854192421987</v>
      </c>
      <c r="J179" s="3">
        <f t="shared" si="12"/>
        <v>0.00172556385165951</v>
      </c>
      <c r="K179" s="4">
        <f t="shared" si="13"/>
        <v>1.58680000000001</v>
      </c>
      <c r="L179" s="4">
        <f t="shared" si="14"/>
        <v>0.0429</v>
      </c>
    </row>
    <row r="180" spans="1:12">
      <c r="A180" s="1"/>
      <c r="B180">
        <v>61.4612</v>
      </c>
      <c r="C180">
        <v>220.0478</v>
      </c>
      <c r="D180">
        <v>0.2412</v>
      </c>
      <c r="E180">
        <v>61.4883</v>
      </c>
      <c r="F180">
        <v>222.277</v>
      </c>
      <c r="G180">
        <v>0.2862</v>
      </c>
      <c r="H180">
        <f t="shared" si="10"/>
        <v>61.40247629</v>
      </c>
      <c r="I180" s="3">
        <f t="shared" si="11"/>
        <v>0.000956373643998443</v>
      </c>
      <c r="J180" s="3">
        <f t="shared" si="12"/>
        <v>0.000440928585839592</v>
      </c>
      <c r="K180" s="4">
        <f t="shared" si="13"/>
        <v>2.22919999999999</v>
      </c>
      <c r="L180" s="4">
        <f t="shared" si="14"/>
        <v>0.045</v>
      </c>
    </row>
    <row r="181" spans="1:12">
      <c r="A181" s="1"/>
      <c r="B181">
        <v>71.1911</v>
      </c>
      <c r="C181">
        <v>220.0511</v>
      </c>
      <c r="D181">
        <v>0.2912</v>
      </c>
      <c r="E181">
        <v>71.1935</v>
      </c>
      <c r="F181">
        <v>222.6516</v>
      </c>
      <c r="G181">
        <v>0.3287</v>
      </c>
      <c r="H181">
        <f t="shared" si="10"/>
        <v>71.16881905</v>
      </c>
      <c r="I181" s="3">
        <f t="shared" si="11"/>
        <v>0.000313071796011622</v>
      </c>
      <c r="J181" s="3">
        <f t="shared" si="12"/>
        <v>3.37120791783581e-5</v>
      </c>
      <c r="K181" s="4">
        <f t="shared" si="13"/>
        <v>2.60050000000001</v>
      </c>
      <c r="L181" s="4">
        <f t="shared" si="14"/>
        <v>0.0375</v>
      </c>
    </row>
    <row r="182" spans="1:12">
      <c r="A182" s="1"/>
      <c r="B182">
        <v>80.8912</v>
      </c>
      <c r="C182">
        <v>220.0445</v>
      </c>
      <c r="D182">
        <v>0.3312</v>
      </c>
      <c r="E182">
        <v>80.9967</v>
      </c>
      <c r="F182">
        <v>222.5443</v>
      </c>
      <c r="G182">
        <v>0.3717</v>
      </c>
      <c r="H182">
        <f t="shared" si="10"/>
        <v>81.03377921</v>
      </c>
      <c r="I182" s="3">
        <f t="shared" si="11"/>
        <v>-0.00175950339956993</v>
      </c>
      <c r="J182" s="3">
        <f t="shared" si="12"/>
        <v>0.0013042209783018</v>
      </c>
      <c r="K182" s="4">
        <f t="shared" si="13"/>
        <v>2.49979999999999</v>
      </c>
      <c r="L182" s="4">
        <f t="shared" si="14"/>
        <v>0.0405</v>
      </c>
    </row>
    <row r="183" spans="1:12">
      <c r="A183" s="1"/>
      <c r="B183">
        <v>102.3212</v>
      </c>
      <c r="C183">
        <v>220.0445</v>
      </c>
      <c r="D183">
        <v>0.4312</v>
      </c>
      <c r="E183">
        <v>102.402</v>
      </c>
      <c r="F183">
        <v>221.9548</v>
      </c>
      <c r="G183">
        <v>0.467</v>
      </c>
      <c r="H183">
        <f t="shared" si="10"/>
        <v>102.5739326</v>
      </c>
      <c r="I183" s="3">
        <f t="shared" si="11"/>
        <v>-0.00246390670215941</v>
      </c>
      <c r="J183" s="3">
        <f t="shared" si="12"/>
        <v>0.000789670175877496</v>
      </c>
      <c r="K183" s="4">
        <f t="shared" si="13"/>
        <v>1.91030000000001</v>
      </c>
      <c r="L183" s="4">
        <f t="shared" si="14"/>
        <v>0.0358</v>
      </c>
    </row>
    <row r="184" spans="1:12">
      <c r="A184" s="1"/>
      <c r="B184">
        <v>131.4012</v>
      </c>
      <c r="C184">
        <v>220.0478</v>
      </c>
      <c r="D184">
        <v>0.5612</v>
      </c>
      <c r="E184">
        <v>131.6177</v>
      </c>
      <c r="F184">
        <v>221.9016</v>
      </c>
      <c r="G184">
        <v>0.5983</v>
      </c>
      <c r="H184">
        <f t="shared" si="10"/>
        <v>131.97369151</v>
      </c>
      <c r="I184" s="3">
        <f t="shared" si="11"/>
        <v>-0.00433792147093681</v>
      </c>
      <c r="J184" s="3">
        <f t="shared" si="12"/>
        <v>0.00164762574466614</v>
      </c>
      <c r="K184" s="4">
        <f t="shared" si="13"/>
        <v>1.85380000000001</v>
      </c>
      <c r="L184" s="4">
        <f t="shared" si="14"/>
        <v>0.0371</v>
      </c>
    </row>
    <row r="185" spans="1:12">
      <c r="A185" s="1"/>
      <c r="B185">
        <v>487.1202</v>
      </c>
      <c r="C185">
        <v>220.05</v>
      </c>
      <c r="D185">
        <v>2.1812</v>
      </c>
      <c r="E185">
        <v>488.0314</v>
      </c>
      <c r="F185">
        <v>221.848</v>
      </c>
      <c r="G185">
        <v>2.2113</v>
      </c>
      <c r="H185">
        <f t="shared" si="10"/>
        <v>490.63279782</v>
      </c>
      <c r="I185" s="3">
        <f t="shared" si="11"/>
        <v>-0.00715932125941706</v>
      </c>
      <c r="J185" s="3">
        <f t="shared" si="12"/>
        <v>0.0018705855351513</v>
      </c>
      <c r="K185" s="4">
        <f t="shared" si="13"/>
        <v>1.798</v>
      </c>
      <c r="L185" s="4">
        <f t="shared" si="14"/>
        <v>0.0301</v>
      </c>
    </row>
    <row r="186" spans="1:12">
      <c r="A186" s="1"/>
      <c r="B186">
        <v>970.2278</v>
      </c>
      <c r="C186">
        <v>220.0478</v>
      </c>
      <c r="D186">
        <v>4.3712</v>
      </c>
      <c r="E186">
        <v>967.6687</v>
      </c>
      <c r="F186">
        <v>221.3685</v>
      </c>
      <c r="G186">
        <v>4.3904</v>
      </c>
      <c r="H186">
        <f t="shared" si="10"/>
        <v>973.29181281</v>
      </c>
      <c r="I186" s="3">
        <f t="shared" si="11"/>
        <v>-0.00314809265800126</v>
      </c>
      <c r="J186" s="3">
        <f t="shared" si="12"/>
        <v>-0.00263762798798391</v>
      </c>
      <c r="K186" s="4">
        <f t="shared" si="13"/>
        <v>1.32070000000002</v>
      </c>
      <c r="L186" s="4">
        <f t="shared" si="14"/>
        <v>0.0191999999999997</v>
      </c>
    </row>
    <row r="187" spans="1:12">
      <c r="A187" s="1"/>
      <c r="B187">
        <v>1449.9578</v>
      </c>
      <c r="C187">
        <v>220.0478</v>
      </c>
      <c r="D187">
        <v>6.5511</v>
      </c>
      <c r="E187">
        <v>1441.2148</v>
      </c>
      <c r="F187">
        <v>220.3106</v>
      </c>
      <c r="G187">
        <v>6.5705</v>
      </c>
      <c r="H187">
        <f t="shared" si="10"/>
        <v>1449.82125324</v>
      </c>
      <c r="I187" s="3">
        <f t="shared" si="11"/>
        <v>9.41817894410947e-5</v>
      </c>
      <c r="J187" s="3">
        <f t="shared" si="12"/>
        <v>-0.00602983066127851</v>
      </c>
      <c r="K187" s="4">
        <f t="shared" si="13"/>
        <v>0.262799999999999</v>
      </c>
      <c r="L187" s="4">
        <f t="shared" si="14"/>
        <v>0.0194000000000001</v>
      </c>
    </row>
    <row r="188" spans="1:12">
      <c r="A188" s="1"/>
      <c r="B188">
        <v>1932.3412</v>
      </c>
      <c r="C188">
        <v>220.0412</v>
      </c>
      <c r="D188">
        <v>8.7512</v>
      </c>
      <c r="E188">
        <v>1918.4023</v>
      </c>
      <c r="F188">
        <v>220.2055</v>
      </c>
      <c r="G188">
        <v>8.7717</v>
      </c>
      <c r="H188">
        <f t="shared" si="10"/>
        <v>1930.01503449</v>
      </c>
      <c r="I188" s="3">
        <f t="shared" si="11"/>
        <v>0.00120525771480049</v>
      </c>
      <c r="J188" s="3">
        <f t="shared" si="12"/>
        <v>-0.00721347761979101</v>
      </c>
      <c r="K188" s="4">
        <f t="shared" si="13"/>
        <v>0.164299999999997</v>
      </c>
      <c r="L188" s="4">
        <f t="shared" si="14"/>
        <v>0.0204999999999984</v>
      </c>
    </row>
  </sheetData>
  <mergeCells count="3">
    <mergeCell ref="A2:A36"/>
    <mergeCell ref="A78:A112"/>
    <mergeCell ref="A155:A188"/>
  </mergeCell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5"/>
  <sheetViews>
    <sheetView topLeftCell="A190" workbookViewId="0">
      <selection activeCell="I151" sqref="I151"/>
    </sheetView>
  </sheetViews>
  <sheetFormatPr defaultColWidth="9" defaultRowHeight="13.5"/>
  <cols>
    <col min="2" max="2" width="10.375"/>
    <col min="3" max="3" width="9.375"/>
    <col min="5" max="7" width="10.875" customWidth="1"/>
    <col min="8" max="8" width="19.625" customWidth="1"/>
    <col min="9" max="9" width="10.875" customWidth="1"/>
    <col min="10" max="10" width="49.375" customWidth="1"/>
    <col min="11" max="11" width="31.125" customWidth="1"/>
    <col min="12" max="12" width="49.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s="2" t="s">
        <v>11</v>
      </c>
      <c r="L1" s="2" t="s">
        <v>12</v>
      </c>
    </row>
    <row r="2" spans="1:13">
      <c r="A2" s="1">
        <v>1</v>
      </c>
      <c r="B2">
        <v>1.8191</v>
      </c>
      <c r="C2">
        <v>220.0532</v>
      </c>
      <c r="D2">
        <v>0.0312</v>
      </c>
      <c r="E2">
        <v>1.8116</v>
      </c>
      <c r="F2">
        <v>222.0118</v>
      </c>
      <c r="G2">
        <v>0.0735</v>
      </c>
      <c r="H2">
        <f>E2*0.9995-0.523</f>
        <v>1.2876942</v>
      </c>
      <c r="I2" s="3">
        <f>(B2-H2)/H2</f>
        <v>0.412680122345818</v>
      </c>
      <c r="J2" s="3">
        <f>(E2-B2)/B2</f>
        <v>-0.00412291792644706</v>
      </c>
      <c r="K2" s="4">
        <f>F2-C2</f>
        <v>1.95859999999999</v>
      </c>
      <c r="L2" s="4">
        <f>G2-D2</f>
        <v>0.0423</v>
      </c>
      <c r="M2">
        <v>0</v>
      </c>
    </row>
    <row r="3" spans="1:13">
      <c r="A3" s="1"/>
      <c r="B3">
        <v>3.6332</v>
      </c>
      <c r="C3">
        <v>220.0511</v>
      </c>
      <c r="D3">
        <v>0.0312</v>
      </c>
      <c r="E3">
        <v>3.7004</v>
      </c>
      <c r="F3">
        <v>222.117</v>
      </c>
      <c r="G3">
        <v>0.0749</v>
      </c>
      <c r="H3">
        <f t="shared" ref="H3:H35" si="0">E3*0.9995-0.523</f>
        <v>3.1755498</v>
      </c>
      <c r="I3" s="3">
        <f t="shared" ref="I3:I35" si="1">(B3-H3)/H3</f>
        <v>0.14411683923206</v>
      </c>
      <c r="J3" s="3">
        <f t="shared" ref="J3:J35" si="2">(E3-B3)/B3</f>
        <v>0.0184960915996918</v>
      </c>
      <c r="K3" s="4">
        <f t="shared" ref="K3:K35" si="3">F3-C3</f>
        <v>2.0659</v>
      </c>
      <c r="L3" s="4">
        <f t="shared" ref="L3:L35" si="4">G3-D3</f>
        <v>0.0437</v>
      </c>
      <c r="M3">
        <v>0</v>
      </c>
    </row>
    <row r="4" spans="1:13">
      <c r="A4" s="1"/>
      <c r="B4">
        <v>4.5771</v>
      </c>
      <c r="C4">
        <v>220.0511</v>
      </c>
      <c r="D4">
        <v>0.0312</v>
      </c>
      <c r="E4">
        <v>4.648</v>
      </c>
      <c r="F4">
        <v>222.1697</v>
      </c>
      <c r="G4">
        <v>0.075</v>
      </c>
      <c r="H4">
        <f t="shared" si="0"/>
        <v>4.122676</v>
      </c>
      <c r="I4" s="3">
        <f t="shared" si="1"/>
        <v>0.110225494314858</v>
      </c>
      <c r="J4" s="3">
        <f t="shared" si="2"/>
        <v>0.0154901575233226</v>
      </c>
      <c r="K4" s="4">
        <f t="shared" si="3"/>
        <v>2.11860000000001</v>
      </c>
      <c r="L4" s="4">
        <f t="shared" si="4"/>
        <v>0.0438</v>
      </c>
      <c r="M4">
        <v>0</v>
      </c>
    </row>
    <row r="5" spans="1:13">
      <c r="A5" s="1"/>
      <c r="B5">
        <v>6.8652</v>
      </c>
      <c r="C5">
        <v>220.0462</v>
      </c>
      <c r="D5">
        <v>0.0412</v>
      </c>
      <c r="E5">
        <v>7.0025</v>
      </c>
      <c r="F5">
        <v>222.4858</v>
      </c>
      <c r="G5">
        <v>0.0804</v>
      </c>
      <c r="H5">
        <f t="shared" si="0"/>
        <v>6.47599875</v>
      </c>
      <c r="I5" s="3">
        <f t="shared" si="1"/>
        <v>0.0600990310567923</v>
      </c>
      <c r="J5" s="3">
        <f t="shared" si="2"/>
        <v>0.019999417351279</v>
      </c>
      <c r="K5" s="4">
        <f t="shared" si="3"/>
        <v>2.43960000000001</v>
      </c>
      <c r="L5" s="4">
        <f t="shared" si="4"/>
        <v>0.0392</v>
      </c>
      <c r="M5">
        <v>0</v>
      </c>
    </row>
    <row r="6" spans="1:13">
      <c r="A6" s="1"/>
      <c r="B6">
        <v>8.6542</v>
      </c>
      <c r="C6">
        <v>220.0502</v>
      </c>
      <c r="D6">
        <v>0.0412</v>
      </c>
      <c r="E6">
        <v>8.9554</v>
      </c>
      <c r="F6">
        <v>222.2748</v>
      </c>
      <c r="G6">
        <v>0.0841</v>
      </c>
      <c r="H6">
        <f t="shared" si="0"/>
        <v>8.4279223</v>
      </c>
      <c r="I6" s="3">
        <f t="shared" si="1"/>
        <v>0.0268485745294542</v>
      </c>
      <c r="J6" s="3">
        <f t="shared" si="2"/>
        <v>0.0348039102401146</v>
      </c>
      <c r="K6" s="4">
        <f t="shared" si="3"/>
        <v>2.22460000000001</v>
      </c>
      <c r="L6" s="4">
        <f t="shared" si="4"/>
        <v>0.0429</v>
      </c>
      <c r="M6">
        <v>0</v>
      </c>
    </row>
    <row r="7" spans="1:13">
      <c r="A7" s="1"/>
      <c r="B7">
        <v>10.5672</v>
      </c>
      <c r="C7">
        <v>220.0552</v>
      </c>
      <c r="D7">
        <v>0.0412</v>
      </c>
      <c r="E7">
        <v>10.8195</v>
      </c>
      <c r="F7">
        <v>222.5385</v>
      </c>
      <c r="G7">
        <v>0.0898</v>
      </c>
      <c r="H7">
        <f t="shared" si="0"/>
        <v>10.29109025</v>
      </c>
      <c r="I7" s="3">
        <f t="shared" si="1"/>
        <v>0.0268299804289443</v>
      </c>
      <c r="J7" s="3">
        <f t="shared" si="2"/>
        <v>0.0238757665228253</v>
      </c>
      <c r="K7" s="4">
        <f t="shared" si="3"/>
        <v>2.48329999999999</v>
      </c>
      <c r="L7" s="4">
        <f t="shared" si="4"/>
        <v>0.0486</v>
      </c>
      <c r="M7">
        <v>0</v>
      </c>
    </row>
    <row r="8" spans="1:13">
      <c r="A8" s="1"/>
      <c r="B8">
        <v>11.5491</v>
      </c>
      <c r="C8">
        <v>220.0481</v>
      </c>
      <c r="D8">
        <v>0.0512</v>
      </c>
      <c r="E8">
        <v>11.8485</v>
      </c>
      <c r="F8">
        <v>222.5385</v>
      </c>
      <c r="G8">
        <v>0.0927</v>
      </c>
      <c r="H8">
        <f t="shared" si="0"/>
        <v>11.31957575</v>
      </c>
      <c r="I8" s="3">
        <f t="shared" si="1"/>
        <v>0.0202767537467117</v>
      </c>
      <c r="J8" s="3">
        <f t="shared" si="2"/>
        <v>0.0259240979816609</v>
      </c>
      <c r="K8" s="4">
        <f t="shared" si="3"/>
        <v>2.49039999999999</v>
      </c>
      <c r="L8" s="4">
        <f t="shared" si="4"/>
        <v>0.0415</v>
      </c>
      <c r="M8">
        <v>0</v>
      </c>
    </row>
    <row r="9" spans="1:13">
      <c r="A9" s="1"/>
      <c r="B9">
        <v>13.3412</v>
      </c>
      <c r="C9">
        <v>220.0472</v>
      </c>
      <c r="D9">
        <v>0.0512</v>
      </c>
      <c r="E9">
        <v>13.7055</v>
      </c>
      <c r="F9">
        <v>222.5121</v>
      </c>
      <c r="G9">
        <v>0.0939</v>
      </c>
      <c r="H9">
        <f t="shared" si="0"/>
        <v>13.17564725</v>
      </c>
      <c r="I9" s="3">
        <f t="shared" si="1"/>
        <v>0.0125650563390727</v>
      </c>
      <c r="J9" s="3">
        <f t="shared" si="2"/>
        <v>0.0273063892303541</v>
      </c>
      <c r="K9" s="4">
        <f t="shared" si="3"/>
        <v>2.4649</v>
      </c>
      <c r="L9" s="4">
        <f t="shared" si="4"/>
        <v>0.0427</v>
      </c>
      <c r="M9">
        <v>0</v>
      </c>
    </row>
    <row r="10" spans="1:13">
      <c r="A10" s="1"/>
      <c r="B10">
        <v>14.3111</v>
      </c>
      <c r="C10">
        <v>220.0502</v>
      </c>
      <c r="D10">
        <v>0.0512</v>
      </c>
      <c r="E10">
        <v>14.5649</v>
      </c>
      <c r="F10">
        <v>222.7499</v>
      </c>
      <c r="G10">
        <v>0.0991</v>
      </c>
      <c r="H10">
        <f t="shared" si="0"/>
        <v>14.03461755</v>
      </c>
      <c r="I10" s="3">
        <f t="shared" si="1"/>
        <v>0.0197000345050371</v>
      </c>
      <c r="J10" s="3">
        <f t="shared" si="2"/>
        <v>0.0177344858187002</v>
      </c>
      <c r="K10" s="4">
        <f t="shared" si="3"/>
        <v>2.69970000000001</v>
      </c>
      <c r="L10" s="4">
        <f t="shared" si="4"/>
        <v>0.0479</v>
      </c>
      <c r="M10">
        <v>0</v>
      </c>
    </row>
    <row r="11" spans="1:13">
      <c r="A11" s="1"/>
      <c r="B11">
        <v>15.6132</v>
      </c>
      <c r="C11">
        <v>220.0572</v>
      </c>
      <c r="D11">
        <v>0.0612</v>
      </c>
      <c r="E11">
        <v>15.8967</v>
      </c>
      <c r="F11">
        <v>222.2748</v>
      </c>
      <c r="G11">
        <v>0.1013</v>
      </c>
      <c r="H11">
        <f t="shared" si="0"/>
        <v>15.36575165</v>
      </c>
      <c r="I11" s="3">
        <f t="shared" si="1"/>
        <v>0.0161038884160282</v>
      </c>
      <c r="J11" s="3">
        <f t="shared" si="2"/>
        <v>0.0181577127046344</v>
      </c>
      <c r="K11" s="4">
        <f t="shared" si="3"/>
        <v>2.2176</v>
      </c>
      <c r="L11" s="4">
        <f t="shared" si="4"/>
        <v>0.0401</v>
      </c>
      <c r="M11">
        <v>0</v>
      </c>
    </row>
    <row r="12" spans="1:13">
      <c r="A12" s="1"/>
      <c r="B12">
        <v>16.5832</v>
      </c>
      <c r="C12">
        <v>220.0462</v>
      </c>
      <c r="D12">
        <v>0.0612</v>
      </c>
      <c r="E12">
        <v>16.9759</v>
      </c>
      <c r="F12">
        <v>222.0381</v>
      </c>
      <c r="G12">
        <v>0.1062</v>
      </c>
      <c r="H12">
        <f t="shared" si="0"/>
        <v>16.44441205</v>
      </c>
      <c r="I12" s="3">
        <f t="shared" si="1"/>
        <v>0.00843982439615414</v>
      </c>
      <c r="J12" s="3">
        <f t="shared" si="2"/>
        <v>0.023680592406773</v>
      </c>
      <c r="K12" s="4">
        <f t="shared" si="3"/>
        <v>1.99189999999999</v>
      </c>
      <c r="L12" s="4">
        <f t="shared" si="4"/>
        <v>0.045</v>
      </c>
      <c r="M12">
        <v>0</v>
      </c>
    </row>
    <row r="13" spans="1:13">
      <c r="A13" s="1"/>
      <c r="B13">
        <v>18.4172</v>
      </c>
      <c r="C13">
        <v>220.0482</v>
      </c>
      <c r="D13">
        <v>0.0712</v>
      </c>
      <c r="E13">
        <v>18.8291</v>
      </c>
      <c r="F13">
        <v>222.5385</v>
      </c>
      <c r="G13">
        <v>0.1116</v>
      </c>
      <c r="H13">
        <f t="shared" si="0"/>
        <v>18.29668545</v>
      </c>
      <c r="I13" s="3">
        <f t="shared" si="1"/>
        <v>0.0065866875358017</v>
      </c>
      <c r="J13" s="3">
        <f t="shared" si="2"/>
        <v>0.0223649631865864</v>
      </c>
      <c r="K13" s="4">
        <f t="shared" si="3"/>
        <v>2.49029999999999</v>
      </c>
      <c r="L13" s="4">
        <f t="shared" si="4"/>
        <v>0.0404</v>
      </c>
      <c r="M13">
        <v>0</v>
      </c>
    </row>
    <row r="14" spans="1:13">
      <c r="A14" s="1"/>
      <c r="B14">
        <v>20.2972</v>
      </c>
      <c r="C14">
        <v>220.0492</v>
      </c>
      <c r="D14">
        <v>0.0712</v>
      </c>
      <c r="E14">
        <v>20.6453</v>
      </c>
      <c r="F14">
        <v>222.2748</v>
      </c>
      <c r="G14">
        <v>0.1195</v>
      </c>
      <c r="H14">
        <f t="shared" si="0"/>
        <v>20.11197735</v>
      </c>
      <c r="I14" s="3">
        <f t="shared" si="1"/>
        <v>0.00920956934152474</v>
      </c>
      <c r="J14" s="3">
        <f t="shared" si="2"/>
        <v>0.0171501487889955</v>
      </c>
      <c r="K14" s="4">
        <f t="shared" si="3"/>
        <v>2.22559999999999</v>
      </c>
      <c r="L14" s="4">
        <f t="shared" si="4"/>
        <v>0.0483</v>
      </c>
      <c r="M14">
        <v>0</v>
      </c>
    </row>
    <row r="15" spans="1:13">
      <c r="A15" s="1"/>
      <c r="B15">
        <v>21.2581</v>
      </c>
      <c r="C15">
        <v>220.0451</v>
      </c>
      <c r="D15">
        <v>0.0811</v>
      </c>
      <c r="E15">
        <v>21.6181</v>
      </c>
      <c r="F15">
        <v>222.5121</v>
      </c>
      <c r="G15">
        <v>0.1207</v>
      </c>
      <c r="H15">
        <f t="shared" si="0"/>
        <v>21.08429095</v>
      </c>
      <c r="I15" s="3">
        <f t="shared" si="1"/>
        <v>0.00824353308404707</v>
      </c>
      <c r="J15" s="3">
        <f t="shared" si="2"/>
        <v>0.0169347213532724</v>
      </c>
      <c r="K15" s="4">
        <f t="shared" si="3"/>
        <v>2.46700000000001</v>
      </c>
      <c r="L15" s="4">
        <f t="shared" si="4"/>
        <v>0.0396</v>
      </c>
      <c r="M15">
        <v>0</v>
      </c>
    </row>
    <row r="16" spans="1:13">
      <c r="A16" s="1"/>
      <c r="B16">
        <v>23.0411</v>
      </c>
      <c r="C16">
        <v>220.0502</v>
      </c>
      <c r="D16">
        <v>0.0811</v>
      </c>
      <c r="E16">
        <v>23.454</v>
      </c>
      <c r="F16">
        <v>221.8545</v>
      </c>
      <c r="G16">
        <v>0.1279</v>
      </c>
      <c r="H16">
        <f t="shared" si="0"/>
        <v>22.919273</v>
      </c>
      <c r="I16" s="3">
        <f t="shared" si="1"/>
        <v>0.00531548273804305</v>
      </c>
      <c r="J16" s="3">
        <f t="shared" si="2"/>
        <v>0.0179201513816615</v>
      </c>
      <c r="K16" s="4">
        <f t="shared" si="3"/>
        <v>1.80430000000001</v>
      </c>
      <c r="L16" s="4">
        <f t="shared" si="4"/>
        <v>0.0468</v>
      </c>
      <c r="M16">
        <v>0</v>
      </c>
    </row>
    <row r="17" spans="1:13">
      <c r="A17" s="1"/>
      <c r="B17">
        <v>25.3402</v>
      </c>
      <c r="C17">
        <v>220.0502</v>
      </c>
      <c r="D17">
        <v>0.0911</v>
      </c>
      <c r="E17">
        <v>25.7104</v>
      </c>
      <c r="F17">
        <v>222.0118</v>
      </c>
      <c r="G17">
        <v>0.1363</v>
      </c>
      <c r="H17">
        <f t="shared" si="0"/>
        <v>25.1745448</v>
      </c>
      <c r="I17" s="3">
        <f t="shared" si="1"/>
        <v>0.00658026595181956</v>
      </c>
      <c r="J17" s="3">
        <f t="shared" si="2"/>
        <v>0.0146091980331647</v>
      </c>
      <c r="K17" s="4">
        <f t="shared" si="3"/>
        <v>1.9616</v>
      </c>
      <c r="L17" s="4">
        <f t="shared" si="4"/>
        <v>0.0452</v>
      </c>
      <c r="M17">
        <v>0</v>
      </c>
    </row>
    <row r="18" spans="1:13">
      <c r="A18" s="1"/>
      <c r="B18">
        <v>26.2972</v>
      </c>
      <c r="C18">
        <v>220.0531</v>
      </c>
      <c r="D18">
        <v>0.1011</v>
      </c>
      <c r="E18">
        <v>26.6836</v>
      </c>
      <c r="F18">
        <v>222.0118</v>
      </c>
      <c r="G18">
        <v>0.1395</v>
      </c>
      <c r="H18">
        <f t="shared" si="0"/>
        <v>26.1472582</v>
      </c>
      <c r="I18" s="3">
        <f t="shared" si="1"/>
        <v>0.00573451330357844</v>
      </c>
      <c r="J18" s="3">
        <f t="shared" si="2"/>
        <v>0.0146935795445902</v>
      </c>
      <c r="K18" s="4">
        <f t="shared" si="3"/>
        <v>1.95869999999999</v>
      </c>
      <c r="L18" s="4">
        <f t="shared" si="4"/>
        <v>0.0384</v>
      </c>
      <c r="M18">
        <v>0</v>
      </c>
    </row>
    <row r="19" spans="1:13">
      <c r="A19" s="1"/>
      <c r="B19">
        <v>28.1292</v>
      </c>
      <c r="C19">
        <v>220.0472</v>
      </c>
      <c r="D19">
        <v>0.1011</v>
      </c>
      <c r="E19">
        <v>28.4609</v>
      </c>
      <c r="F19">
        <v>222.856</v>
      </c>
      <c r="G19">
        <v>0.1472</v>
      </c>
      <c r="H19">
        <f t="shared" si="0"/>
        <v>27.92366955</v>
      </c>
      <c r="I19" s="3">
        <f t="shared" si="1"/>
        <v>0.00736043841343916</v>
      </c>
      <c r="J19" s="3">
        <f t="shared" si="2"/>
        <v>0.0117920168365968</v>
      </c>
      <c r="K19" s="4">
        <f t="shared" si="3"/>
        <v>2.80879999999999</v>
      </c>
      <c r="L19" s="4">
        <f t="shared" si="4"/>
        <v>0.0461</v>
      </c>
      <c r="M19">
        <v>0</v>
      </c>
    </row>
    <row r="20" spans="1:13">
      <c r="A20" s="1"/>
      <c r="B20">
        <v>29.9962</v>
      </c>
      <c r="C20">
        <v>220.0481</v>
      </c>
      <c r="D20">
        <v>0.1112</v>
      </c>
      <c r="E20">
        <v>30.522</v>
      </c>
      <c r="F20">
        <v>221.9855</v>
      </c>
      <c r="G20">
        <v>0.1543</v>
      </c>
      <c r="H20">
        <f t="shared" si="0"/>
        <v>29.983739</v>
      </c>
      <c r="I20" s="3">
        <f t="shared" si="1"/>
        <v>0.000415591931346582</v>
      </c>
      <c r="J20" s="3">
        <f t="shared" si="2"/>
        <v>0.0175288869923523</v>
      </c>
      <c r="K20" s="4">
        <f t="shared" si="3"/>
        <v>1.9374</v>
      </c>
      <c r="L20" s="4">
        <f t="shared" si="4"/>
        <v>0.0431</v>
      </c>
      <c r="M20">
        <v>0</v>
      </c>
    </row>
    <row r="21" spans="1:13">
      <c r="A21" s="1"/>
      <c r="B21">
        <v>32.8002</v>
      </c>
      <c r="C21">
        <v>220.0582</v>
      </c>
      <c r="D21">
        <v>0.1212</v>
      </c>
      <c r="E21">
        <v>33.1617</v>
      </c>
      <c r="F21">
        <v>222.2748</v>
      </c>
      <c r="G21">
        <v>0.1663</v>
      </c>
      <c r="H21">
        <f t="shared" si="0"/>
        <v>32.62211915</v>
      </c>
      <c r="I21" s="3">
        <f t="shared" si="1"/>
        <v>0.00545889888946695</v>
      </c>
      <c r="J21" s="3">
        <f t="shared" si="2"/>
        <v>0.011021274260523</v>
      </c>
      <c r="K21" s="4">
        <f t="shared" si="3"/>
        <v>2.2166</v>
      </c>
      <c r="L21" s="4">
        <f t="shared" si="4"/>
        <v>0.0451</v>
      </c>
      <c r="M21">
        <v>0</v>
      </c>
    </row>
    <row r="22" spans="1:13">
      <c r="A22" s="1"/>
      <c r="B22">
        <v>33.7242</v>
      </c>
      <c r="C22">
        <v>220.0481</v>
      </c>
      <c r="D22">
        <v>0.1312</v>
      </c>
      <c r="E22">
        <v>34.1966</v>
      </c>
      <c r="F22">
        <v>222.5385</v>
      </c>
      <c r="G22">
        <v>0.1697</v>
      </c>
      <c r="H22">
        <f t="shared" si="0"/>
        <v>33.6565017</v>
      </c>
      <c r="I22" s="3">
        <f t="shared" si="1"/>
        <v>0.00201144790992971</v>
      </c>
      <c r="J22" s="3">
        <f t="shared" si="2"/>
        <v>0.0140077451800189</v>
      </c>
      <c r="K22" s="4">
        <f t="shared" si="3"/>
        <v>2.49039999999999</v>
      </c>
      <c r="L22" s="4">
        <f t="shared" si="4"/>
        <v>0.0385</v>
      </c>
      <c r="M22">
        <v>0</v>
      </c>
    </row>
    <row r="23" spans="1:13">
      <c r="A23" s="1"/>
      <c r="B23">
        <v>36.0392</v>
      </c>
      <c r="C23">
        <v>220.0482</v>
      </c>
      <c r="D23">
        <v>0.1412</v>
      </c>
      <c r="E23">
        <v>36.5488</v>
      </c>
      <c r="F23">
        <v>222.0118</v>
      </c>
      <c r="G23">
        <v>0.1794</v>
      </c>
      <c r="H23">
        <f t="shared" si="0"/>
        <v>36.0075256</v>
      </c>
      <c r="I23" s="3">
        <f t="shared" si="1"/>
        <v>0.000879660556292154</v>
      </c>
      <c r="J23" s="3">
        <f t="shared" si="2"/>
        <v>0.0141401584940842</v>
      </c>
      <c r="K23" s="4">
        <f t="shared" si="3"/>
        <v>1.96359999999999</v>
      </c>
      <c r="L23" s="4">
        <f t="shared" si="4"/>
        <v>0.0382</v>
      </c>
      <c r="M23">
        <v>0</v>
      </c>
    </row>
    <row r="24" spans="1:13">
      <c r="A24" s="1"/>
      <c r="B24">
        <v>37.8591</v>
      </c>
      <c r="C24">
        <v>220.0531</v>
      </c>
      <c r="D24">
        <v>0.1412</v>
      </c>
      <c r="E24">
        <v>38.2595</v>
      </c>
      <c r="F24">
        <v>222.5385</v>
      </c>
      <c r="G24">
        <v>0.1879</v>
      </c>
      <c r="H24">
        <f t="shared" si="0"/>
        <v>37.71737025</v>
      </c>
      <c r="I24" s="3">
        <f t="shared" si="1"/>
        <v>0.00375767846646191</v>
      </c>
      <c r="J24" s="3">
        <f t="shared" si="2"/>
        <v>0.0105760570113924</v>
      </c>
      <c r="K24" s="4">
        <f t="shared" si="3"/>
        <v>2.4854</v>
      </c>
      <c r="L24" s="4">
        <f t="shared" si="4"/>
        <v>0.0467</v>
      </c>
      <c r="M24">
        <v>0</v>
      </c>
    </row>
    <row r="25" spans="1:13">
      <c r="A25" s="1"/>
      <c r="B25">
        <v>38.8132</v>
      </c>
      <c r="C25">
        <v>220.0562</v>
      </c>
      <c r="D25">
        <v>0.1512</v>
      </c>
      <c r="E25">
        <v>39.2328</v>
      </c>
      <c r="F25">
        <v>221.7494</v>
      </c>
      <c r="G25">
        <v>0.1914</v>
      </c>
      <c r="H25">
        <f t="shared" si="0"/>
        <v>38.6901836</v>
      </c>
      <c r="I25" s="3">
        <f t="shared" si="1"/>
        <v>0.00317952484464314</v>
      </c>
      <c r="J25" s="3">
        <f t="shared" si="2"/>
        <v>0.0108107551039336</v>
      </c>
      <c r="K25" s="4">
        <f t="shared" si="3"/>
        <v>1.69320000000002</v>
      </c>
      <c r="L25" s="4">
        <f t="shared" si="4"/>
        <v>0.0402</v>
      </c>
      <c r="M25">
        <v>0</v>
      </c>
    </row>
    <row r="26" spans="1:13">
      <c r="A26" s="1"/>
      <c r="B26">
        <v>51.7712</v>
      </c>
      <c r="C26">
        <v>220.0578</v>
      </c>
      <c r="D26">
        <v>0.2012</v>
      </c>
      <c r="E26">
        <v>52.2966</v>
      </c>
      <c r="F26">
        <v>222.2748</v>
      </c>
      <c r="G26">
        <v>0.2452</v>
      </c>
      <c r="H26">
        <f t="shared" si="0"/>
        <v>51.7474517</v>
      </c>
      <c r="I26" s="3">
        <f t="shared" si="1"/>
        <v>0.000458926946541817</v>
      </c>
      <c r="J26" s="3">
        <f t="shared" si="2"/>
        <v>0.0101484995518744</v>
      </c>
      <c r="K26" s="4">
        <f t="shared" si="3"/>
        <v>2.21700000000001</v>
      </c>
      <c r="L26" s="4">
        <f t="shared" si="4"/>
        <v>0.044</v>
      </c>
      <c r="M26">
        <v>0</v>
      </c>
    </row>
    <row r="27" spans="1:13">
      <c r="A27" s="1"/>
      <c r="B27">
        <v>61.4812</v>
      </c>
      <c r="C27">
        <v>220.0578</v>
      </c>
      <c r="D27">
        <v>0.2412</v>
      </c>
      <c r="E27">
        <v>62.0691</v>
      </c>
      <c r="F27">
        <v>221.9861</v>
      </c>
      <c r="G27">
        <v>0.2877</v>
      </c>
      <c r="H27">
        <f t="shared" si="0"/>
        <v>61.51506545</v>
      </c>
      <c r="I27" s="3">
        <f t="shared" si="1"/>
        <v>-0.000550522863826367</v>
      </c>
      <c r="J27" s="3">
        <f t="shared" si="2"/>
        <v>0.00956227269474242</v>
      </c>
      <c r="K27" s="4">
        <f t="shared" si="3"/>
        <v>1.92830000000001</v>
      </c>
      <c r="L27" s="4">
        <f t="shared" si="4"/>
        <v>0.0465</v>
      </c>
      <c r="M27">
        <v>0</v>
      </c>
    </row>
    <row r="28" spans="1:13">
      <c r="A28" s="1"/>
      <c r="B28">
        <v>71.1911</v>
      </c>
      <c r="C28">
        <v>220.0545</v>
      </c>
      <c r="D28">
        <v>0.2912</v>
      </c>
      <c r="E28">
        <v>71.9035</v>
      </c>
      <c r="F28">
        <v>222.0118</v>
      </c>
      <c r="G28">
        <v>0.3307</v>
      </c>
      <c r="H28">
        <f t="shared" si="0"/>
        <v>71.34454825</v>
      </c>
      <c r="I28" s="3">
        <f t="shared" si="1"/>
        <v>-0.00215080554525758</v>
      </c>
      <c r="J28" s="3">
        <f t="shared" si="2"/>
        <v>0.0100068688361324</v>
      </c>
      <c r="K28" s="4">
        <f t="shared" si="3"/>
        <v>1.9573</v>
      </c>
      <c r="L28" s="4">
        <f t="shared" si="4"/>
        <v>0.0395</v>
      </c>
      <c r="M28">
        <v>0</v>
      </c>
    </row>
    <row r="29" spans="1:13">
      <c r="A29" s="1"/>
      <c r="B29">
        <v>80.9112</v>
      </c>
      <c r="C29">
        <v>220.0545</v>
      </c>
      <c r="D29">
        <v>0.3312</v>
      </c>
      <c r="E29">
        <v>81.5581</v>
      </c>
      <c r="F29">
        <v>222.5385</v>
      </c>
      <c r="G29">
        <v>0.3732</v>
      </c>
      <c r="H29">
        <f t="shared" si="0"/>
        <v>80.99432095</v>
      </c>
      <c r="I29" s="3">
        <f t="shared" si="1"/>
        <v>-0.00102625652051977</v>
      </c>
      <c r="J29" s="3">
        <f t="shared" si="2"/>
        <v>0.00799518484461981</v>
      </c>
      <c r="K29" s="4">
        <f t="shared" si="3"/>
        <v>2.48400000000001</v>
      </c>
      <c r="L29" s="4">
        <f t="shared" si="4"/>
        <v>0.042</v>
      </c>
      <c r="M29">
        <v>0</v>
      </c>
    </row>
    <row r="30" spans="1:13">
      <c r="A30" s="1"/>
      <c r="B30">
        <v>102.2611</v>
      </c>
      <c r="C30">
        <v>220.0478</v>
      </c>
      <c r="D30">
        <v>0.4312</v>
      </c>
      <c r="E30">
        <v>103.1511</v>
      </c>
      <c r="F30">
        <v>222.2748</v>
      </c>
      <c r="G30">
        <v>0.4695</v>
      </c>
      <c r="H30">
        <f t="shared" si="0"/>
        <v>102.57652445</v>
      </c>
      <c r="I30" s="3">
        <f t="shared" si="1"/>
        <v>-0.00307501596190032</v>
      </c>
      <c r="J30" s="3">
        <f t="shared" si="2"/>
        <v>0.00870321168068797</v>
      </c>
      <c r="K30" s="4">
        <f t="shared" si="3"/>
        <v>2.227</v>
      </c>
      <c r="L30" s="4">
        <f t="shared" si="4"/>
        <v>0.0382999999999999</v>
      </c>
      <c r="M30">
        <v>0</v>
      </c>
    </row>
    <row r="31" spans="1:13">
      <c r="A31" s="1"/>
      <c r="B31">
        <v>131.3812</v>
      </c>
      <c r="C31">
        <v>220.0511</v>
      </c>
      <c r="D31">
        <v>0.5612</v>
      </c>
      <c r="E31">
        <v>132.6103</v>
      </c>
      <c r="F31">
        <v>222.8028</v>
      </c>
      <c r="G31">
        <v>0.6008</v>
      </c>
      <c r="H31">
        <f t="shared" si="0"/>
        <v>132.02099485</v>
      </c>
      <c r="I31" s="3">
        <f t="shared" si="1"/>
        <v>-0.0048461598909091</v>
      </c>
      <c r="J31" s="3">
        <f t="shared" si="2"/>
        <v>0.00935521977269189</v>
      </c>
      <c r="K31" s="4">
        <f t="shared" si="3"/>
        <v>2.7517</v>
      </c>
      <c r="L31" s="4">
        <f t="shared" si="4"/>
        <v>0.0396</v>
      </c>
      <c r="M31">
        <v>0</v>
      </c>
    </row>
    <row r="32" spans="1:13">
      <c r="A32" s="1"/>
      <c r="B32">
        <v>487.6312</v>
      </c>
      <c r="C32">
        <v>220.11</v>
      </c>
      <c r="D32">
        <v>2.171</v>
      </c>
      <c r="E32">
        <v>491.267</v>
      </c>
      <c r="F32">
        <v>222.0383</v>
      </c>
      <c r="G32">
        <v>2.2175</v>
      </c>
      <c r="H32">
        <f t="shared" si="0"/>
        <v>490.4983665</v>
      </c>
      <c r="I32" s="3">
        <f t="shared" si="1"/>
        <v>-0.00584541498162155</v>
      </c>
      <c r="J32" s="3">
        <f t="shared" si="2"/>
        <v>0.00745604465013727</v>
      </c>
      <c r="K32" s="4">
        <f t="shared" si="3"/>
        <v>1.92829999999998</v>
      </c>
      <c r="L32" s="4">
        <f t="shared" si="4"/>
        <v>0.0465</v>
      </c>
      <c r="M32">
        <v>0</v>
      </c>
    </row>
    <row r="33" spans="1:13">
      <c r="A33" s="1"/>
      <c r="B33">
        <v>971.9478</v>
      </c>
      <c r="C33">
        <v>220.0478</v>
      </c>
      <c r="D33">
        <v>4.3812</v>
      </c>
      <c r="E33">
        <v>975.8322</v>
      </c>
      <c r="F33">
        <v>220.8099</v>
      </c>
      <c r="G33">
        <v>4.4173</v>
      </c>
      <c r="H33">
        <f t="shared" si="0"/>
        <v>974.8212839</v>
      </c>
      <c r="I33" s="3">
        <f t="shared" si="1"/>
        <v>-0.00294770328413835</v>
      </c>
      <c r="J33" s="3">
        <f t="shared" si="2"/>
        <v>0.00399651092373471</v>
      </c>
      <c r="K33" s="4">
        <f t="shared" si="3"/>
        <v>0.762100000000004</v>
      </c>
      <c r="L33" s="4">
        <f t="shared" si="4"/>
        <v>0.0361000000000002</v>
      </c>
      <c r="M33">
        <v>0</v>
      </c>
    </row>
    <row r="34" spans="1:13">
      <c r="A34" s="1"/>
      <c r="B34">
        <v>1452.5745</v>
      </c>
      <c r="C34">
        <v>220.0645</v>
      </c>
      <c r="D34">
        <v>6.5645</v>
      </c>
      <c r="E34">
        <v>1454.9988</v>
      </c>
      <c r="F34">
        <v>220.7058</v>
      </c>
      <c r="G34">
        <v>6.6084</v>
      </c>
      <c r="H34">
        <f t="shared" si="0"/>
        <v>1453.7483006</v>
      </c>
      <c r="I34" s="3">
        <f t="shared" si="1"/>
        <v>-0.000807430419362017</v>
      </c>
      <c r="J34" s="3">
        <f t="shared" si="2"/>
        <v>0.00166896775346127</v>
      </c>
      <c r="K34" s="4">
        <f t="shared" si="3"/>
        <v>0.641300000000001</v>
      </c>
      <c r="L34" s="4">
        <f t="shared" si="4"/>
        <v>0.0438999999999998</v>
      </c>
      <c r="M34">
        <v>0</v>
      </c>
    </row>
    <row r="35" spans="1:13">
      <c r="A35" s="1"/>
      <c r="B35">
        <v>1934.3312</v>
      </c>
      <c r="C35">
        <v>220.0478</v>
      </c>
      <c r="D35">
        <v>8.7612</v>
      </c>
      <c r="E35">
        <v>1932.6444</v>
      </c>
      <c r="F35">
        <v>220.0071</v>
      </c>
      <c r="G35">
        <v>8.8124</v>
      </c>
      <c r="H35">
        <f t="shared" si="0"/>
        <v>1931.1550778</v>
      </c>
      <c r="I35" s="3">
        <f t="shared" si="1"/>
        <v>0.00164467485626183</v>
      </c>
      <c r="J35" s="3">
        <f t="shared" si="2"/>
        <v>-0.000872032669482959</v>
      </c>
      <c r="K35" s="4">
        <f t="shared" si="3"/>
        <v>-0.0406999999999869</v>
      </c>
      <c r="L35" s="4">
        <f t="shared" si="4"/>
        <v>0.0511999999999997</v>
      </c>
      <c r="M35">
        <v>0</v>
      </c>
    </row>
    <row r="76" spans="1:12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10</v>
      </c>
      <c r="K76" s="2" t="s">
        <v>11</v>
      </c>
      <c r="L76" s="2" t="s">
        <v>12</v>
      </c>
    </row>
    <row r="77" spans="1:12">
      <c r="A77" s="1">
        <v>2</v>
      </c>
      <c r="B77">
        <v>1.8132</v>
      </c>
      <c r="C77">
        <v>220.0502</v>
      </c>
      <c r="D77">
        <v>0.0312</v>
      </c>
      <c r="E77">
        <v>1.9237</v>
      </c>
      <c r="F77">
        <v>222.5385</v>
      </c>
      <c r="G77">
        <v>0.0738</v>
      </c>
      <c r="H77">
        <f>E2*0.9993-0.4503</f>
        <v>1.36003188</v>
      </c>
      <c r="I77" s="3">
        <f>(B77-H77)/H77</f>
        <v>0.333204042246421</v>
      </c>
      <c r="J77" s="3">
        <f>(E77-B77)/B77</f>
        <v>0.0609419810280168</v>
      </c>
      <c r="K77" s="4">
        <f>F77-C77</f>
        <v>2.48830000000001</v>
      </c>
      <c r="L77" s="4">
        <f>G77-D77</f>
        <v>0.0426</v>
      </c>
    </row>
    <row r="78" spans="1:12">
      <c r="A78" s="1"/>
      <c r="B78">
        <v>3.6032</v>
      </c>
      <c r="C78">
        <v>220.0552</v>
      </c>
      <c r="D78">
        <v>0.0312</v>
      </c>
      <c r="E78">
        <v>3.6664</v>
      </c>
      <c r="F78">
        <v>222.4068</v>
      </c>
      <c r="G78">
        <v>0.0749</v>
      </c>
      <c r="H78">
        <f t="shared" ref="H78:H110" si="5">E3*0.9993-0.4503</f>
        <v>3.24750972</v>
      </c>
      <c r="I78" s="3">
        <f t="shared" ref="I78:I110" si="6">(B78-H78)/H78</f>
        <v>0.109527087112152</v>
      </c>
      <c r="J78" s="3">
        <f t="shared" ref="J78:J110" si="7">(E78-B78)/B78</f>
        <v>0.0175399644760212</v>
      </c>
      <c r="K78" s="4">
        <f t="shared" ref="K78:K110" si="8">F78-C78</f>
        <v>2.35159999999999</v>
      </c>
      <c r="L78" s="4">
        <f t="shared" ref="L78:L110" si="9">G78-D78</f>
        <v>0.0437</v>
      </c>
    </row>
    <row r="79" spans="1:12">
      <c r="A79" s="1"/>
      <c r="B79">
        <v>4.5942</v>
      </c>
      <c r="C79">
        <v>220.0452</v>
      </c>
      <c r="D79">
        <v>0.0312</v>
      </c>
      <c r="E79">
        <v>4.6562</v>
      </c>
      <c r="F79">
        <v>222.5121</v>
      </c>
      <c r="G79">
        <v>0.0762</v>
      </c>
      <c r="H79">
        <f t="shared" si="5"/>
        <v>4.1944464</v>
      </c>
      <c r="I79" s="3">
        <f t="shared" si="6"/>
        <v>0.0953054496059362</v>
      </c>
      <c r="J79" s="3">
        <f t="shared" si="7"/>
        <v>0.0134952766531715</v>
      </c>
      <c r="K79" s="4">
        <f t="shared" si="8"/>
        <v>2.46690000000001</v>
      </c>
      <c r="L79" s="4">
        <f t="shared" si="9"/>
        <v>0.045</v>
      </c>
    </row>
    <row r="80" spans="1:12">
      <c r="A80" s="1"/>
      <c r="B80">
        <v>6.8532</v>
      </c>
      <c r="C80">
        <v>220.0482</v>
      </c>
      <c r="D80">
        <v>0.0412</v>
      </c>
      <c r="E80">
        <v>6.9151</v>
      </c>
      <c r="F80">
        <v>222.5385</v>
      </c>
      <c r="G80">
        <v>0.083</v>
      </c>
      <c r="H80">
        <f t="shared" si="5"/>
        <v>6.54729825</v>
      </c>
      <c r="I80" s="3">
        <f t="shared" si="6"/>
        <v>0.0467218291147803</v>
      </c>
      <c r="J80" s="3">
        <f t="shared" si="7"/>
        <v>0.00903227689254649</v>
      </c>
      <c r="K80" s="4">
        <f t="shared" si="8"/>
        <v>2.49029999999999</v>
      </c>
      <c r="L80" s="4">
        <f t="shared" si="9"/>
        <v>0.0418</v>
      </c>
    </row>
    <row r="81" spans="1:12">
      <c r="A81" s="1"/>
      <c r="B81">
        <v>8.6731</v>
      </c>
      <c r="C81">
        <v>220.0492</v>
      </c>
      <c r="D81">
        <v>0.0412</v>
      </c>
      <c r="E81">
        <v>8.9501</v>
      </c>
      <c r="F81">
        <v>223.0677</v>
      </c>
      <c r="G81">
        <v>0.0833</v>
      </c>
      <c r="H81">
        <f t="shared" si="5"/>
        <v>8.49883122</v>
      </c>
      <c r="I81" s="3">
        <f t="shared" si="6"/>
        <v>0.0205050289256129</v>
      </c>
      <c r="J81" s="3">
        <f t="shared" si="7"/>
        <v>0.0319378307640868</v>
      </c>
      <c r="K81" s="4">
        <f t="shared" si="8"/>
        <v>3.01849999999999</v>
      </c>
      <c r="L81" s="4">
        <f t="shared" si="9"/>
        <v>0.0421</v>
      </c>
    </row>
    <row r="82" spans="1:12">
      <c r="A82" s="1"/>
      <c r="B82">
        <v>10.5672</v>
      </c>
      <c r="C82">
        <v>220.0532</v>
      </c>
      <c r="D82">
        <v>0.0412</v>
      </c>
      <c r="E82">
        <v>10.8988</v>
      </c>
      <c r="F82">
        <v>222.5385</v>
      </c>
      <c r="G82">
        <v>0.0882</v>
      </c>
      <c r="H82">
        <f t="shared" si="5"/>
        <v>10.36162635</v>
      </c>
      <c r="I82" s="3">
        <f t="shared" si="6"/>
        <v>0.0198399018702312</v>
      </c>
      <c r="J82" s="3">
        <f t="shared" si="7"/>
        <v>0.0313801196154137</v>
      </c>
      <c r="K82" s="4">
        <f t="shared" si="8"/>
        <v>2.4853</v>
      </c>
      <c r="L82" s="4">
        <f t="shared" si="9"/>
        <v>0.047</v>
      </c>
    </row>
    <row r="83" spans="1:12">
      <c r="A83" s="1"/>
      <c r="B83">
        <v>11.5552</v>
      </c>
      <c r="C83">
        <v>220.0492</v>
      </c>
      <c r="D83">
        <v>0.0512</v>
      </c>
      <c r="E83">
        <v>11.852</v>
      </c>
      <c r="F83">
        <v>221.8018</v>
      </c>
      <c r="G83">
        <v>0.0917</v>
      </c>
      <c r="H83">
        <f t="shared" si="5"/>
        <v>11.38990605</v>
      </c>
      <c r="I83" s="3">
        <f t="shared" si="6"/>
        <v>0.0145123190019641</v>
      </c>
      <c r="J83" s="3">
        <f t="shared" si="7"/>
        <v>0.025685405704791</v>
      </c>
      <c r="K83" s="4">
        <f t="shared" si="8"/>
        <v>1.75259999999997</v>
      </c>
      <c r="L83" s="4">
        <f t="shared" si="9"/>
        <v>0.0405</v>
      </c>
    </row>
    <row r="84" spans="1:12">
      <c r="A84" s="1"/>
      <c r="B84">
        <v>13.3372</v>
      </c>
      <c r="C84">
        <v>220.0542</v>
      </c>
      <c r="D84">
        <v>0.0512</v>
      </c>
      <c r="E84">
        <v>13.5213</v>
      </c>
      <c r="F84">
        <v>222.1698</v>
      </c>
      <c r="G84">
        <v>0.0944</v>
      </c>
      <c r="H84">
        <f t="shared" si="5"/>
        <v>13.24560615</v>
      </c>
      <c r="I84" s="3">
        <f t="shared" si="6"/>
        <v>0.00691503650061336</v>
      </c>
      <c r="J84" s="3">
        <f t="shared" si="7"/>
        <v>0.0138034969858742</v>
      </c>
      <c r="K84" s="4">
        <f t="shared" si="8"/>
        <v>2.1156</v>
      </c>
      <c r="L84" s="4">
        <f t="shared" si="9"/>
        <v>0.0432</v>
      </c>
    </row>
    <row r="85" spans="1:12">
      <c r="A85" s="1"/>
      <c r="B85">
        <v>14.3231</v>
      </c>
      <c r="C85">
        <v>220.0501</v>
      </c>
      <c r="D85">
        <v>0.0512</v>
      </c>
      <c r="E85">
        <v>14.6238</v>
      </c>
      <c r="F85">
        <v>221.9855</v>
      </c>
      <c r="G85">
        <v>0.0979</v>
      </c>
      <c r="H85">
        <f t="shared" si="5"/>
        <v>14.10440457</v>
      </c>
      <c r="I85" s="3">
        <f t="shared" si="6"/>
        <v>0.0155054705723038</v>
      </c>
      <c r="J85" s="3">
        <f t="shared" si="7"/>
        <v>0.0209940585487778</v>
      </c>
      <c r="K85" s="4">
        <f t="shared" si="8"/>
        <v>1.93540000000002</v>
      </c>
      <c r="L85" s="4">
        <f t="shared" si="9"/>
        <v>0.0467</v>
      </c>
    </row>
    <row r="86" spans="1:12">
      <c r="A86" s="1"/>
      <c r="B86">
        <v>15.6252</v>
      </c>
      <c r="C86">
        <v>220.0562</v>
      </c>
      <c r="D86">
        <v>0.0612</v>
      </c>
      <c r="E86">
        <v>15.8763</v>
      </c>
      <c r="F86">
        <v>222.1961</v>
      </c>
      <c r="G86">
        <v>0.1016</v>
      </c>
      <c r="H86">
        <f t="shared" si="5"/>
        <v>15.43527231</v>
      </c>
      <c r="I86" s="3">
        <f t="shared" si="6"/>
        <v>0.0123047838862521</v>
      </c>
      <c r="J86" s="3">
        <f t="shared" si="7"/>
        <v>0.016070194301513</v>
      </c>
      <c r="K86" s="4">
        <f t="shared" si="8"/>
        <v>2.13990000000001</v>
      </c>
      <c r="L86" s="4">
        <f t="shared" si="9"/>
        <v>0.0404</v>
      </c>
    </row>
    <row r="87" spans="1:12">
      <c r="A87" s="1"/>
      <c r="B87">
        <v>16.6041</v>
      </c>
      <c r="C87">
        <v>220.0502</v>
      </c>
      <c r="D87">
        <v>0.0612</v>
      </c>
      <c r="E87">
        <v>16.7539</v>
      </c>
      <c r="F87">
        <v>222.3012</v>
      </c>
      <c r="G87">
        <v>0.1052</v>
      </c>
      <c r="H87">
        <f t="shared" si="5"/>
        <v>16.51371687</v>
      </c>
      <c r="I87" s="3">
        <f t="shared" si="6"/>
        <v>0.00547321543123921</v>
      </c>
      <c r="J87" s="3">
        <f t="shared" si="7"/>
        <v>0.0090218680928206</v>
      </c>
      <c r="K87" s="4">
        <f t="shared" si="8"/>
        <v>2.251</v>
      </c>
      <c r="L87" s="4">
        <f t="shared" si="9"/>
        <v>0.044</v>
      </c>
    </row>
    <row r="88" spans="1:12">
      <c r="A88" s="1"/>
      <c r="B88">
        <v>18.4352</v>
      </c>
      <c r="C88">
        <v>220.0612</v>
      </c>
      <c r="D88">
        <v>0.0712</v>
      </c>
      <c r="E88">
        <v>18.6393</v>
      </c>
      <c r="F88">
        <v>222.433</v>
      </c>
      <c r="G88">
        <v>0.1116</v>
      </c>
      <c r="H88">
        <f t="shared" si="5"/>
        <v>18.36561963</v>
      </c>
      <c r="I88" s="3">
        <f t="shared" si="6"/>
        <v>0.00378862087976266</v>
      </c>
      <c r="J88" s="3">
        <f t="shared" si="7"/>
        <v>0.0110712115952092</v>
      </c>
      <c r="K88" s="4">
        <f t="shared" si="8"/>
        <v>2.37179999999998</v>
      </c>
      <c r="L88" s="4">
        <f t="shared" si="9"/>
        <v>0.0404</v>
      </c>
    </row>
    <row r="89" spans="1:12">
      <c r="A89" s="1"/>
      <c r="B89">
        <v>20.2852</v>
      </c>
      <c r="C89">
        <v>220.0552</v>
      </c>
      <c r="D89">
        <v>0.0712</v>
      </c>
      <c r="E89">
        <v>20.5434</v>
      </c>
      <c r="F89">
        <v>222.0118</v>
      </c>
      <c r="G89">
        <v>0.1177</v>
      </c>
      <c r="H89">
        <f t="shared" si="5"/>
        <v>20.18054829</v>
      </c>
      <c r="I89" s="3">
        <f t="shared" si="6"/>
        <v>0.00518577139214084</v>
      </c>
      <c r="J89" s="3">
        <f t="shared" si="7"/>
        <v>0.0127284917082404</v>
      </c>
      <c r="K89" s="4">
        <f t="shared" si="8"/>
        <v>1.95659999999998</v>
      </c>
      <c r="L89" s="4">
        <f t="shared" si="9"/>
        <v>0.0465</v>
      </c>
    </row>
    <row r="90" spans="1:12">
      <c r="A90" s="1"/>
      <c r="B90">
        <v>21.2581</v>
      </c>
      <c r="C90">
        <v>220.0561</v>
      </c>
      <c r="D90">
        <v>0.0811</v>
      </c>
      <c r="E90">
        <v>21.5048</v>
      </c>
      <c r="F90">
        <v>222.0118</v>
      </c>
      <c r="G90">
        <v>0.1213</v>
      </c>
      <c r="H90">
        <f t="shared" si="5"/>
        <v>21.15266733</v>
      </c>
      <c r="I90" s="3">
        <f t="shared" si="6"/>
        <v>0.00498436761450259</v>
      </c>
      <c r="J90" s="3">
        <f t="shared" si="7"/>
        <v>0.0116049882162564</v>
      </c>
      <c r="K90" s="4">
        <f t="shared" si="8"/>
        <v>1.95570000000001</v>
      </c>
      <c r="L90" s="4">
        <f t="shared" si="9"/>
        <v>0.0402</v>
      </c>
    </row>
    <row r="91" spans="1:12">
      <c r="A91" s="1"/>
      <c r="B91">
        <v>23.0592</v>
      </c>
      <c r="C91">
        <v>220.0512</v>
      </c>
      <c r="D91">
        <v>0.0811</v>
      </c>
      <c r="E91">
        <v>23.4274</v>
      </c>
      <c r="F91">
        <v>221.7765</v>
      </c>
      <c r="G91">
        <v>0.127</v>
      </c>
      <c r="H91">
        <f t="shared" si="5"/>
        <v>22.9872822</v>
      </c>
      <c r="I91" s="3">
        <f t="shared" si="6"/>
        <v>0.00312859081705613</v>
      </c>
      <c r="J91" s="3">
        <f t="shared" si="7"/>
        <v>0.0159675964474049</v>
      </c>
      <c r="K91" s="4">
        <f t="shared" si="8"/>
        <v>1.7253</v>
      </c>
      <c r="L91" s="4">
        <f t="shared" si="9"/>
        <v>0.0459</v>
      </c>
    </row>
    <row r="92" spans="1:12">
      <c r="A92" s="1"/>
      <c r="B92">
        <v>25.3611</v>
      </c>
      <c r="C92">
        <v>220.0492</v>
      </c>
      <c r="D92">
        <v>0.0911</v>
      </c>
      <c r="E92">
        <v>25.5868</v>
      </c>
      <c r="F92">
        <v>222.0118</v>
      </c>
      <c r="G92">
        <v>0.1374</v>
      </c>
      <c r="H92">
        <f t="shared" si="5"/>
        <v>25.24210272</v>
      </c>
      <c r="I92" s="3">
        <f t="shared" si="6"/>
        <v>0.00471423800623843</v>
      </c>
      <c r="J92" s="3">
        <f t="shared" si="7"/>
        <v>0.00889945625386911</v>
      </c>
      <c r="K92" s="4">
        <f t="shared" si="8"/>
        <v>1.96259999999998</v>
      </c>
      <c r="L92" s="4">
        <f t="shared" si="9"/>
        <v>0.0463</v>
      </c>
    </row>
    <row r="93" spans="1:12">
      <c r="A93" s="1"/>
      <c r="B93">
        <v>26.3332</v>
      </c>
      <c r="C93">
        <v>220.0462</v>
      </c>
      <c r="D93">
        <v>0.1011</v>
      </c>
      <c r="E93">
        <v>26.6066</v>
      </c>
      <c r="F93">
        <v>221.5923</v>
      </c>
      <c r="G93">
        <v>0.1395</v>
      </c>
      <c r="H93">
        <f t="shared" si="5"/>
        <v>26.21462148</v>
      </c>
      <c r="I93" s="3">
        <f t="shared" si="6"/>
        <v>0.00452337334302045</v>
      </c>
      <c r="J93" s="3">
        <f t="shared" si="7"/>
        <v>0.0103823310497774</v>
      </c>
      <c r="K93" s="4">
        <f t="shared" si="8"/>
        <v>1.5461</v>
      </c>
      <c r="L93" s="4">
        <f t="shared" si="9"/>
        <v>0.0384</v>
      </c>
    </row>
    <row r="94" spans="1:12">
      <c r="A94" s="1"/>
      <c r="B94">
        <v>28.1412</v>
      </c>
      <c r="C94">
        <v>220.0542</v>
      </c>
      <c r="D94">
        <v>0.1011</v>
      </c>
      <c r="E94">
        <v>28.3734</v>
      </c>
      <c r="F94">
        <v>222.0645</v>
      </c>
      <c r="G94">
        <v>0.1482</v>
      </c>
      <c r="H94">
        <f t="shared" si="5"/>
        <v>27.99067737</v>
      </c>
      <c r="I94" s="3">
        <f t="shared" si="6"/>
        <v>0.00537759869153181</v>
      </c>
      <c r="J94" s="3">
        <f t="shared" si="7"/>
        <v>0.00825124728156578</v>
      </c>
      <c r="K94" s="4">
        <f t="shared" si="8"/>
        <v>2.0103</v>
      </c>
      <c r="L94" s="4">
        <f t="shared" si="9"/>
        <v>0.0471</v>
      </c>
    </row>
    <row r="95" spans="1:12">
      <c r="A95" s="1"/>
      <c r="B95">
        <v>30.0232</v>
      </c>
      <c r="C95">
        <v>220.0592</v>
      </c>
      <c r="D95">
        <v>0.1112</v>
      </c>
      <c r="E95">
        <v>30.3589</v>
      </c>
      <c r="F95">
        <v>222.5385</v>
      </c>
      <c r="G95">
        <v>0.1541</v>
      </c>
      <c r="H95">
        <f t="shared" si="5"/>
        <v>30.0503346</v>
      </c>
      <c r="I95" s="3">
        <f t="shared" si="6"/>
        <v>-0.000902971642784973</v>
      </c>
      <c r="J95" s="3">
        <f t="shared" si="7"/>
        <v>0.0111813530869461</v>
      </c>
      <c r="K95" s="4">
        <f t="shared" si="8"/>
        <v>2.47929999999999</v>
      </c>
      <c r="L95" s="4">
        <f t="shared" si="9"/>
        <v>0.0429</v>
      </c>
    </row>
    <row r="96" spans="1:12">
      <c r="A96" s="1"/>
      <c r="B96">
        <v>32.8072</v>
      </c>
      <c r="C96">
        <v>220.0531</v>
      </c>
      <c r="D96">
        <v>0.1212</v>
      </c>
      <c r="E96">
        <v>33.2737</v>
      </c>
      <c r="F96">
        <v>222.5385</v>
      </c>
      <c r="G96">
        <v>0.1661</v>
      </c>
      <c r="H96">
        <f t="shared" si="5"/>
        <v>32.68818681</v>
      </c>
      <c r="I96" s="3">
        <f t="shared" si="6"/>
        <v>0.00364086239141255</v>
      </c>
      <c r="J96" s="3">
        <f t="shared" si="7"/>
        <v>0.0142194396352019</v>
      </c>
      <c r="K96" s="4">
        <f t="shared" si="8"/>
        <v>2.4854</v>
      </c>
      <c r="L96" s="4">
        <f t="shared" si="9"/>
        <v>0.0449</v>
      </c>
    </row>
    <row r="97" spans="1:12">
      <c r="A97" s="1"/>
      <c r="B97">
        <v>33.7702</v>
      </c>
      <c r="C97">
        <v>220.0472</v>
      </c>
      <c r="D97">
        <v>0.1312</v>
      </c>
      <c r="E97">
        <v>34.1432</v>
      </c>
      <c r="F97">
        <v>222.5385</v>
      </c>
      <c r="G97">
        <v>0.1693</v>
      </c>
      <c r="H97">
        <f t="shared" si="5"/>
        <v>33.72236238</v>
      </c>
      <c r="I97" s="3">
        <f t="shared" si="6"/>
        <v>0.00141857262136458</v>
      </c>
      <c r="J97" s="3">
        <f t="shared" si="7"/>
        <v>0.0110452410705296</v>
      </c>
      <c r="K97" s="4">
        <f t="shared" si="8"/>
        <v>2.4913</v>
      </c>
      <c r="L97" s="4">
        <f t="shared" si="9"/>
        <v>0.0381</v>
      </c>
    </row>
    <row r="98" spans="1:12">
      <c r="A98" s="1"/>
      <c r="B98">
        <v>36.0452</v>
      </c>
      <c r="C98">
        <v>220.0492</v>
      </c>
      <c r="D98">
        <v>0.1412</v>
      </c>
      <c r="E98">
        <v>36.3502</v>
      </c>
      <c r="F98">
        <v>222.0118</v>
      </c>
      <c r="G98">
        <v>0.1797</v>
      </c>
      <c r="H98">
        <f t="shared" si="5"/>
        <v>36.07291584</v>
      </c>
      <c r="I98" s="3">
        <f t="shared" si="6"/>
        <v>-0.000768328241690568</v>
      </c>
      <c r="J98" s="3">
        <f t="shared" si="7"/>
        <v>0.00846159821557377</v>
      </c>
      <c r="K98" s="4">
        <f t="shared" si="8"/>
        <v>1.96259999999998</v>
      </c>
      <c r="L98" s="4">
        <f t="shared" si="9"/>
        <v>0.0385</v>
      </c>
    </row>
    <row r="99" spans="1:12">
      <c r="A99" s="1"/>
      <c r="B99">
        <v>37.8522</v>
      </c>
      <c r="C99">
        <v>220.0452</v>
      </c>
      <c r="D99">
        <v>0.1412</v>
      </c>
      <c r="E99">
        <v>38.1331</v>
      </c>
      <c r="F99">
        <v>223.0677</v>
      </c>
      <c r="G99">
        <v>0.1869</v>
      </c>
      <c r="H99">
        <f t="shared" si="5"/>
        <v>37.78241835</v>
      </c>
      <c r="I99" s="3">
        <f t="shared" si="6"/>
        <v>0.0018469344485463</v>
      </c>
      <c r="J99" s="3">
        <f t="shared" si="7"/>
        <v>0.00742096892650878</v>
      </c>
      <c r="K99" s="4">
        <f t="shared" si="8"/>
        <v>3.02250000000001</v>
      </c>
      <c r="L99" s="4">
        <f t="shared" si="9"/>
        <v>0.0457</v>
      </c>
    </row>
    <row r="100" spans="1:12">
      <c r="A100" s="1"/>
      <c r="B100">
        <v>38.8132</v>
      </c>
      <c r="C100">
        <v>220.0492</v>
      </c>
      <c r="D100">
        <v>0.1512</v>
      </c>
      <c r="E100">
        <v>39.2058</v>
      </c>
      <c r="F100">
        <v>222.0118</v>
      </c>
      <c r="G100">
        <v>0.1911</v>
      </c>
      <c r="H100">
        <f t="shared" si="5"/>
        <v>38.75503704</v>
      </c>
      <c r="I100" s="3">
        <f t="shared" si="6"/>
        <v>0.00150078452873036</v>
      </c>
      <c r="J100" s="3">
        <f t="shared" si="7"/>
        <v>0.0101151154761782</v>
      </c>
      <c r="K100" s="4">
        <f t="shared" si="8"/>
        <v>1.96259999999998</v>
      </c>
      <c r="L100" s="4">
        <f t="shared" si="9"/>
        <v>0.0399</v>
      </c>
    </row>
    <row r="101" spans="1:12">
      <c r="A101" s="1"/>
      <c r="B101">
        <v>51.7712</v>
      </c>
      <c r="C101">
        <v>220.0412</v>
      </c>
      <c r="D101">
        <v>0.2012</v>
      </c>
      <c r="E101">
        <v>52.3413</v>
      </c>
      <c r="F101">
        <v>221.7494</v>
      </c>
      <c r="G101">
        <v>0.245</v>
      </c>
      <c r="H101">
        <f t="shared" si="5"/>
        <v>51.80969238</v>
      </c>
      <c r="I101" s="3">
        <f t="shared" si="6"/>
        <v>-0.000742957123112606</v>
      </c>
      <c r="J101" s="3">
        <f t="shared" si="7"/>
        <v>0.011011913959885</v>
      </c>
      <c r="K101" s="4">
        <f t="shared" si="8"/>
        <v>1.70820000000001</v>
      </c>
      <c r="L101" s="4">
        <f t="shared" si="9"/>
        <v>0.0438</v>
      </c>
    </row>
    <row r="102" spans="1:12">
      <c r="A102" s="1"/>
      <c r="B102">
        <v>61.4612</v>
      </c>
      <c r="C102">
        <v>220.0645</v>
      </c>
      <c r="D102">
        <v>0.2412</v>
      </c>
      <c r="E102">
        <v>62</v>
      </c>
      <c r="F102">
        <v>222.0118</v>
      </c>
      <c r="G102">
        <v>0.2873</v>
      </c>
      <c r="H102">
        <f t="shared" si="5"/>
        <v>61.57535163</v>
      </c>
      <c r="I102" s="3">
        <f t="shared" si="6"/>
        <v>-0.00185385266958649</v>
      </c>
      <c r="J102" s="3">
        <f t="shared" si="7"/>
        <v>0.00876650634872085</v>
      </c>
      <c r="K102" s="4">
        <f t="shared" si="8"/>
        <v>1.94729999999998</v>
      </c>
      <c r="L102" s="4">
        <f t="shared" si="9"/>
        <v>0.0461</v>
      </c>
    </row>
    <row r="103" spans="1:12">
      <c r="A103" s="1"/>
      <c r="B103">
        <v>71.1911</v>
      </c>
      <c r="C103">
        <v>220.0578</v>
      </c>
      <c r="D103">
        <v>0.2912</v>
      </c>
      <c r="E103">
        <v>71.8619</v>
      </c>
      <c r="F103">
        <v>222.5385</v>
      </c>
      <c r="G103">
        <v>0.3306</v>
      </c>
      <c r="H103">
        <f t="shared" si="5"/>
        <v>71.40286755</v>
      </c>
      <c r="I103" s="3">
        <f t="shared" si="6"/>
        <v>-0.00296581296054672</v>
      </c>
      <c r="J103" s="3">
        <f t="shared" si="7"/>
        <v>0.00942252613037304</v>
      </c>
      <c r="K103" s="4">
        <f t="shared" si="8"/>
        <v>2.48070000000001</v>
      </c>
      <c r="L103" s="4">
        <f t="shared" si="9"/>
        <v>0.0394</v>
      </c>
    </row>
    <row r="104" spans="1:12">
      <c r="A104" s="1"/>
      <c r="B104">
        <v>80.8912</v>
      </c>
      <c r="C104">
        <v>220.0612</v>
      </c>
      <c r="D104">
        <v>0.3312</v>
      </c>
      <c r="E104">
        <v>81.6151</v>
      </c>
      <c r="F104">
        <v>222.5385</v>
      </c>
      <c r="G104">
        <v>0.3738</v>
      </c>
      <c r="H104">
        <f t="shared" si="5"/>
        <v>81.05070933</v>
      </c>
      <c r="I104" s="3">
        <f t="shared" si="6"/>
        <v>-0.00196801892689854</v>
      </c>
      <c r="J104" s="3">
        <f t="shared" si="7"/>
        <v>0.00894905749945606</v>
      </c>
      <c r="K104" s="4">
        <f t="shared" si="8"/>
        <v>2.47729999999999</v>
      </c>
      <c r="L104" s="4">
        <f t="shared" si="9"/>
        <v>0.0426</v>
      </c>
    </row>
    <row r="105" spans="1:12">
      <c r="A105" s="1"/>
      <c r="B105">
        <v>102.3011</v>
      </c>
      <c r="C105">
        <v>220.0578</v>
      </c>
      <c r="D105">
        <v>0.4312</v>
      </c>
      <c r="E105">
        <v>103.0625</v>
      </c>
      <c r="F105">
        <v>222.5385</v>
      </c>
      <c r="G105">
        <v>0.4695</v>
      </c>
      <c r="H105">
        <f t="shared" si="5"/>
        <v>102.62859423</v>
      </c>
      <c r="I105" s="3">
        <f t="shared" si="6"/>
        <v>-0.00319106222254253</v>
      </c>
      <c r="J105" s="3">
        <f t="shared" si="7"/>
        <v>0.00744273521985584</v>
      </c>
      <c r="K105" s="4">
        <f t="shared" si="8"/>
        <v>2.48070000000001</v>
      </c>
      <c r="L105" s="4">
        <f t="shared" si="9"/>
        <v>0.0382999999999999</v>
      </c>
    </row>
    <row r="106" spans="1:12">
      <c r="A106" s="1"/>
      <c r="B106">
        <v>131.4012</v>
      </c>
      <c r="C106">
        <v>220.0645</v>
      </c>
      <c r="D106">
        <v>0.5612</v>
      </c>
      <c r="E106">
        <v>132.4493</v>
      </c>
      <c r="F106">
        <v>221.7494</v>
      </c>
      <c r="G106">
        <v>0.6005</v>
      </c>
      <c r="H106">
        <f t="shared" si="5"/>
        <v>132.06717279</v>
      </c>
      <c r="I106" s="3">
        <f t="shared" si="6"/>
        <v>-0.00504268226487271</v>
      </c>
      <c r="J106" s="3">
        <f t="shared" si="7"/>
        <v>0.00797633507152146</v>
      </c>
      <c r="K106" s="4">
        <f t="shared" si="8"/>
        <v>1.6849</v>
      </c>
      <c r="L106" s="4">
        <f t="shared" si="9"/>
        <v>0.0393</v>
      </c>
    </row>
    <row r="107" spans="1:12">
      <c r="A107" s="1"/>
      <c r="B107">
        <v>487.6312</v>
      </c>
      <c r="C107">
        <v>220.11</v>
      </c>
      <c r="D107">
        <v>2.171</v>
      </c>
      <c r="E107">
        <v>490.8069</v>
      </c>
      <c r="F107">
        <v>222.0651</v>
      </c>
      <c r="G107">
        <v>2.2152</v>
      </c>
      <c r="H107">
        <f t="shared" si="5"/>
        <v>490.4728131</v>
      </c>
      <c r="I107" s="3">
        <f t="shared" si="6"/>
        <v>-0.00579362000115713</v>
      </c>
      <c r="J107" s="3">
        <f t="shared" si="7"/>
        <v>0.00651250371182157</v>
      </c>
      <c r="K107" s="4">
        <f t="shared" si="8"/>
        <v>1.95509999999999</v>
      </c>
      <c r="L107" s="4">
        <f t="shared" si="9"/>
        <v>0.0442</v>
      </c>
    </row>
    <row r="108" spans="1:12">
      <c r="A108" s="1"/>
      <c r="B108">
        <v>970.8745</v>
      </c>
      <c r="C108">
        <v>220.0545</v>
      </c>
      <c r="D108">
        <v>4.3712</v>
      </c>
      <c r="E108">
        <v>975.9435</v>
      </c>
      <c r="F108">
        <v>220.6032</v>
      </c>
      <c r="G108">
        <v>4.4135</v>
      </c>
      <c r="H108">
        <f t="shared" si="5"/>
        <v>974.69881746</v>
      </c>
      <c r="I108" s="3">
        <f t="shared" si="6"/>
        <v>-0.00392358889894408</v>
      </c>
      <c r="J108" s="3">
        <f t="shared" si="7"/>
        <v>0.00522106616251633</v>
      </c>
      <c r="K108" s="4">
        <f t="shared" si="8"/>
        <v>0.548699999999997</v>
      </c>
      <c r="L108" s="4">
        <f t="shared" si="9"/>
        <v>0.0423</v>
      </c>
    </row>
    <row r="109" spans="1:12">
      <c r="A109" s="1"/>
      <c r="B109">
        <v>1451.1312</v>
      </c>
      <c r="C109">
        <v>220.0645</v>
      </c>
      <c r="D109">
        <v>6.5578</v>
      </c>
      <c r="E109">
        <v>1453.4341</v>
      </c>
      <c r="F109">
        <v>220.1877</v>
      </c>
      <c r="G109">
        <v>6.5957</v>
      </c>
      <c r="H109">
        <f t="shared" si="5"/>
        <v>1453.53000084</v>
      </c>
      <c r="I109" s="3">
        <f t="shared" si="6"/>
        <v>-0.00165032771158053</v>
      </c>
      <c r="J109" s="3">
        <f t="shared" si="7"/>
        <v>0.00158696884196268</v>
      </c>
      <c r="K109" s="4">
        <f t="shared" si="8"/>
        <v>0.123199999999997</v>
      </c>
      <c r="L109" s="4">
        <f t="shared" si="9"/>
        <v>0.0378999999999996</v>
      </c>
    </row>
    <row r="110" spans="1:12">
      <c r="A110" s="1"/>
      <c r="B110">
        <v>1932.3012</v>
      </c>
      <c r="C110">
        <v>220.0578</v>
      </c>
      <c r="D110">
        <v>8.7512</v>
      </c>
      <c r="E110">
        <v>1930.9733</v>
      </c>
      <c r="F110">
        <v>220.1619</v>
      </c>
      <c r="G110">
        <v>8.7977</v>
      </c>
      <c r="H110">
        <f t="shared" si="5"/>
        <v>1930.84124892</v>
      </c>
      <c r="I110" s="3">
        <f t="shared" si="6"/>
        <v>0.000756121758232039</v>
      </c>
      <c r="J110" s="3">
        <f t="shared" si="7"/>
        <v>-0.00068721170384824</v>
      </c>
      <c r="K110" s="4">
        <f t="shared" si="8"/>
        <v>0.104100000000017</v>
      </c>
      <c r="L110" s="4">
        <f t="shared" si="9"/>
        <v>0.0465</v>
      </c>
    </row>
    <row r="151" spans="1:12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  <c r="I151" t="s">
        <v>8</v>
      </c>
      <c r="J151" t="s">
        <v>10</v>
      </c>
      <c r="K151" s="2" t="s">
        <v>11</v>
      </c>
      <c r="L151" s="2" t="s">
        <v>12</v>
      </c>
    </row>
    <row r="152" spans="2:12">
      <c r="B152">
        <v>1.8252</v>
      </c>
      <c r="C152">
        <v>220.0542</v>
      </c>
      <c r="D152">
        <v>0.0312</v>
      </c>
      <c r="E152">
        <v>1.8556</v>
      </c>
      <c r="F152">
        <v>223.0677</v>
      </c>
      <c r="G152">
        <v>0.0747</v>
      </c>
      <c r="H152">
        <f>E152*0.9992-0.4914</f>
        <v>1.36271552</v>
      </c>
      <c r="I152" s="3">
        <f>(B152-H152)/H152</f>
        <v>0.339384466686048</v>
      </c>
      <c r="J152" s="3">
        <f>(E152-B152)/B152</f>
        <v>0.0166557089634013</v>
      </c>
      <c r="K152" s="4">
        <f>F152-C152</f>
        <v>3.01349999999999</v>
      </c>
      <c r="L152" s="4">
        <f>G152-D152</f>
        <v>0.0435</v>
      </c>
    </row>
    <row r="153" spans="2:12">
      <c r="B153">
        <v>3.6392</v>
      </c>
      <c r="C153">
        <v>220.0562</v>
      </c>
      <c r="D153">
        <v>0.0312</v>
      </c>
      <c r="E153">
        <v>3.595</v>
      </c>
      <c r="F153">
        <v>222.0118</v>
      </c>
      <c r="G153">
        <v>0.0754</v>
      </c>
      <c r="H153">
        <f t="shared" ref="H153:H185" si="10">E153*0.9992-0.4914</f>
        <v>3.100724</v>
      </c>
      <c r="I153" s="3">
        <f t="shared" ref="I153:I185" si="11">(B153-H153)/H153</f>
        <v>0.173661377149337</v>
      </c>
      <c r="J153" s="3">
        <f t="shared" ref="J153:J185" si="12">(E153-B153)/B153</f>
        <v>-0.0121455264893383</v>
      </c>
      <c r="K153" s="4">
        <f t="shared" ref="K153:K185" si="13">F153-C153</f>
        <v>1.9556</v>
      </c>
      <c r="L153" s="4">
        <f t="shared" ref="L153:L185" si="14">G153-D153</f>
        <v>0.0442</v>
      </c>
    </row>
    <row r="154" spans="2:12">
      <c r="B154">
        <v>4.6112</v>
      </c>
      <c r="C154">
        <v>220.0511</v>
      </c>
      <c r="D154">
        <v>0.0312</v>
      </c>
      <c r="E154">
        <v>4.795</v>
      </c>
      <c r="F154">
        <v>222.433</v>
      </c>
      <c r="G154">
        <v>0.0758</v>
      </c>
      <c r="H154">
        <f t="shared" si="10"/>
        <v>4.299764</v>
      </c>
      <c r="I154" s="3">
        <f t="shared" si="11"/>
        <v>0.0724309520243436</v>
      </c>
      <c r="J154" s="3">
        <f t="shared" si="12"/>
        <v>0.0398594725884802</v>
      </c>
      <c r="K154" s="4">
        <f t="shared" si="13"/>
        <v>2.3819</v>
      </c>
      <c r="L154" s="4">
        <f t="shared" si="14"/>
        <v>0.0446</v>
      </c>
    </row>
    <row r="155" spans="2:12">
      <c r="B155">
        <v>6.8772</v>
      </c>
      <c r="C155">
        <v>220.0472</v>
      </c>
      <c r="D155">
        <v>0.0412</v>
      </c>
      <c r="E155">
        <v>6.9526</v>
      </c>
      <c r="F155">
        <v>222.5385</v>
      </c>
      <c r="G155">
        <v>0.0797</v>
      </c>
      <c r="H155">
        <f t="shared" si="10"/>
        <v>6.45563792</v>
      </c>
      <c r="I155" s="3">
        <f t="shared" si="11"/>
        <v>0.065301382330315</v>
      </c>
      <c r="J155" s="3">
        <f t="shared" si="12"/>
        <v>0.0109637643226895</v>
      </c>
      <c r="K155" s="4">
        <f t="shared" si="13"/>
        <v>2.4913</v>
      </c>
      <c r="L155" s="4">
        <f t="shared" si="14"/>
        <v>0.0385</v>
      </c>
    </row>
    <row r="156" spans="2:12">
      <c r="B156">
        <v>8.6552</v>
      </c>
      <c r="C156">
        <v>220.0522</v>
      </c>
      <c r="D156">
        <v>0.0412</v>
      </c>
      <c r="E156">
        <v>8.9634</v>
      </c>
      <c r="F156">
        <v>222.5385</v>
      </c>
      <c r="G156">
        <v>0.082</v>
      </c>
      <c r="H156">
        <f t="shared" si="10"/>
        <v>8.46482928</v>
      </c>
      <c r="I156" s="3">
        <f t="shared" si="11"/>
        <v>0.0224896112730581</v>
      </c>
      <c r="J156" s="3">
        <f t="shared" si="12"/>
        <v>0.0356086514465292</v>
      </c>
      <c r="K156" s="4">
        <f t="shared" si="13"/>
        <v>2.4863</v>
      </c>
      <c r="L156" s="4">
        <f t="shared" si="14"/>
        <v>0.0408</v>
      </c>
    </row>
    <row r="157" spans="2:12">
      <c r="B157">
        <v>10.5431</v>
      </c>
      <c r="C157">
        <v>220.0542</v>
      </c>
      <c r="D157">
        <v>0.0412</v>
      </c>
      <c r="E157">
        <v>10.7233</v>
      </c>
      <c r="F157">
        <v>221.9595</v>
      </c>
      <c r="G157">
        <v>0.0886</v>
      </c>
      <c r="H157">
        <f t="shared" si="10"/>
        <v>10.22332136</v>
      </c>
      <c r="I157" s="3">
        <f t="shared" si="11"/>
        <v>0.0312793297539461</v>
      </c>
      <c r="J157" s="3">
        <f t="shared" si="12"/>
        <v>0.0170917472090751</v>
      </c>
      <c r="K157" s="4">
        <f t="shared" si="13"/>
        <v>1.90529999999998</v>
      </c>
      <c r="L157" s="4">
        <f t="shared" si="14"/>
        <v>0.0474</v>
      </c>
    </row>
    <row r="158" spans="2:12">
      <c r="B158">
        <v>11.5011</v>
      </c>
      <c r="C158">
        <v>220.0552</v>
      </c>
      <c r="D158">
        <v>0.0512</v>
      </c>
      <c r="E158">
        <v>11.681</v>
      </c>
      <c r="F158">
        <v>222.5121</v>
      </c>
      <c r="G158">
        <v>0.0915</v>
      </c>
      <c r="H158">
        <f t="shared" si="10"/>
        <v>11.1802552</v>
      </c>
      <c r="I158" s="3">
        <f t="shared" si="11"/>
        <v>0.028697448695089</v>
      </c>
      <c r="J158" s="3">
        <f t="shared" si="12"/>
        <v>0.0156419820712801</v>
      </c>
      <c r="K158" s="4">
        <f t="shared" si="13"/>
        <v>2.45689999999999</v>
      </c>
      <c r="L158" s="4">
        <f t="shared" si="14"/>
        <v>0.0403</v>
      </c>
    </row>
    <row r="159" spans="2:12">
      <c r="B159">
        <v>13.3471</v>
      </c>
      <c r="C159">
        <v>220.0502</v>
      </c>
      <c r="D159">
        <v>0.0512</v>
      </c>
      <c r="E159">
        <v>13.4698</v>
      </c>
      <c r="F159">
        <v>222.5385</v>
      </c>
      <c r="G159">
        <v>0.0949</v>
      </c>
      <c r="H159">
        <f t="shared" si="10"/>
        <v>12.96762416</v>
      </c>
      <c r="I159" s="3">
        <f t="shared" si="11"/>
        <v>0.0292633280636352</v>
      </c>
      <c r="J159" s="3">
        <f t="shared" si="12"/>
        <v>0.00919300821901387</v>
      </c>
      <c r="K159" s="4">
        <f t="shared" si="13"/>
        <v>2.48830000000001</v>
      </c>
      <c r="L159" s="4">
        <f t="shared" si="14"/>
        <v>0.0437</v>
      </c>
    </row>
    <row r="160" spans="2:12">
      <c r="B160">
        <v>14.3232</v>
      </c>
      <c r="C160">
        <v>220.0542</v>
      </c>
      <c r="D160">
        <v>0.0512</v>
      </c>
      <c r="E160">
        <v>14.3366</v>
      </c>
      <c r="F160">
        <v>222.5385</v>
      </c>
      <c r="G160">
        <v>0.0988</v>
      </c>
      <c r="H160">
        <f t="shared" si="10"/>
        <v>13.83373072</v>
      </c>
      <c r="I160" s="3">
        <f t="shared" si="11"/>
        <v>0.0353823050272587</v>
      </c>
      <c r="J160" s="3">
        <f t="shared" si="12"/>
        <v>0.000935545129580034</v>
      </c>
      <c r="K160" s="4">
        <f t="shared" si="13"/>
        <v>2.48429999999999</v>
      </c>
      <c r="L160" s="4">
        <f t="shared" si="14"/>
        <v>0.0476</v>
      </c>
    </row>
    <row r="161" spans="2:12">
      <c r="B161">
        <v>15.6072</v>
      </c>
      <c r="C161">
        <v>220.0582</v>
      </c>
      <c r="D161">
        <v>0.0612</v>
      </c>
      <c r="E161">
        <v>15.7691</v>
      </c>
      <c r="F161">
        <v>222.5385</v>
      </c>
      <c r="G161">
        <v>0.101</v>
      </c>
      <c r="H161">
        <f t="shared" si="10"/>
        <v>15.26508472</v>
      </c>
      <c r="I161" s="3">
        <f t="shared" si="11"/>
        <v>0.0224116201302027</v>
      </c>
      <c r="J161" s="3">
        <f t="shared" si="12"/>
        <v>0.0103734173970987</v>
      </c>
      <c r="K161" s="4">
        <f t="shared" si="13"/>
        <v>2.4803</v>
      </c>
      <c r="L161" s="4">
        <f t="shared" si="14"/>
        <v>0.0398</v>
      </c>
    </row>
    <row r="162" spans="2:12">
      <c r="B162">
        <v>16.6062</v>
      </c>
      <c r="C162">
        <v>220.0562</v>
      </c>
      <c r="D162">
        <v>0.0612</v>
      </c>
      <c r="E162">
        <v>16.9924</v>
      </c>
      <c r="F162">
        <v>222.0118</v>
      </c>
      <c r="G162">
        <v>0.1048</v>
      </c>
      <c r="H162">
        <f t="shared" si="10"/>
        <v>16.48740608</v>
      </c>
      <c r="I162" s="3">
        <f t="shared" si="11"/>
        <v>0.00720513096017598</v>
      </c>
      <c r="J162" s="3">
        <f t="shared" si="12"/>
        <v>0.0232563741253266</v>
      </c>
      <c r="K162" s="4">
        <f t="shared" si="13"/>
        <v>1.9556</v>
      </c>
      <c r="L162" s="4">
        <f t="shared" si="14"/>
        <v>0.0436</v>
      </c>
    </row>
    <row r="163" spans="2:12">
      <c r="B163">
        <v>18.4172</v>
      </c>
      <c r="C163">
        <v>220.0532</v>
      </c>
      <c r="D163">
        <v>0.0712</v>
      </c>
      <c r="E163">
        <v>18.4937</v>
      </c>
      <c r="F163">
        <v>221.2264</v>
      </c>
      <c r="G163">
        <v>0.1114</v>
      </c>
      <c r="H163">
        <f t="shared" si="10"/>
        <v>17.98750504</v>
      </c>
      <c r="I163" s="3">
        <f t="shared" si="11"/>
        <v>0.0238885247867594</v>
      </c>
      <c r="J163" s="3">
        <f t="shared" si="12"/>
        <v>0.00415372586495229</v>
      </c>
      <c r="K163" s="4">
        <f t="shared" si="13"/>
        <v>1.17320000000001</v>
      </c>
      <c r="L163" s="4">
        <f t="shared" si="14"/>
        <v>0.0402</v>
      </c>
    </row>
    <row r="164" spans="2:12">
      <c r="B164">
        <v>20.2792</v>
      </c>
      <c r="C164">
        <v>220.0532</v>
      </c>
      <c r="D164">
        <v>0.0712</v>
      </c>
      <c r="E164">
        <v>20.719</v>
      </c>
      <c r="F164">
        <v>223.0677</v>
      </c>
      <c r="G164">
        <v>0.1178</v>
      </c>
      <c r="H164">
        <f t="shared" si="10"/>
        <v>20.2110248</v>
      </c>
      <c r="I164" s="3">
        <f t="shared" si="11"/>
        <v>0.0033731688855282</v>
      </c>
      <c r="J164" s="3">
        <f t="shared" si="12"/>
        <v>0.021687246045209</v>
      </c>
      <c r="K164" s="4">
        <f t="shared" si="13"/>
        <v>3.0145</v>
      </c>
      <c r="L164" s="4">
        <f t="shared" si="14"/>
        <v>0.0466</v>
      </c>
    </row>
    <row r="165" spans="2:12">
      <c r="B165">
        <v>21.2452</v>
      </c>
      <c r="C165">
        <v>220.0522</v>
      </c>
      <c r="D165">
        <v>0.0811</v>
      </c>
      <c r="E165">
        <v>21.6757</v>
      </c>
      <c r="F165">
        <v>222.2232</v>
      </c>
      <c r="G165">
        <v>0.1208</v>
      </c>
      <c r="H165">
        <f t="shared" si="10"/>
        <v>21.16695944</v>
      </c>
      <c r="I165" s="3">
        <f t="shared" si="11"/>
        <v>0.0036963532821888</v>
      </c>
      <c r="J165" s="3">
        <f t="shared" si="12"/>
        <v>0.0202634006740345</v>
      </c>
      <c r="K165" s="4">
        <f t="shared" si="13"/>
        <v>2.17099999999999</v>
      </c>
      <c r="L165" s="4">
        <f t="shared" si="14"/>
        <v>0.0397</v>
      </c>
    </row>
    <row r="166" spans="2:12">
      <c r="B166">
        <v>23.0712</v>
      </c>
      <c r="C166">
        <v>220.0522</v>
      </c>
      <c r="D166">
        <v>0.0811</v>
      </c>
      <c r="E166">
        <v>23.3377</v>
      </c>
      <c r="F166">
        <v>222.5385</v>
      </c>
      <c r="G166">
        <v>0.1283</v>
      </c>
      <c r="H166">
        <f t="shared" si="10"/>
        <v>22.82762984</v>
      </c>
      <c r="I166" s="3">
        <f t="shared" si="11"/>
        <v>0.0106699715085268</v>
      </c>
      <c r="J166" s="3">
        <f t="shared" si="12"/>
        <v>0.0115511980304449</v>
      </c>
      <c r="K166" s="4">
        <f t="shared" si="13"/>
        <v>2.4863</v>
      </c>
      <c r="L166" s="4">
        <f t="shared" si="14"/>
        <v>0.0472</v>
      </c>
    </row>
    <row r="167" spans="2:12">
      <c r="B167">
        <v>25.3672</v>
      </c>
      <c r="C167">
        <v>220.0542</v>
      </c>
      <c r="D167">
        <v>0.0911</v>
      </c>
      <c r="E167">
        <v>25.7845</v>
      </c>
      <c r="F167">
        <v>222.433</v>
      </c>
      <c r="G167">
        <v>0.1357</v>
      </c>
      <c r="H167">
        <f t="shared" si="10"/>
        <v>25.2724724</v>
      </c>
      <c r="I167" s="3">
        <f t="shared" si="11"/>
        <v>0.003748252189208</v>
      </c>
      <c r="J167" s="3">
        <f t="shared" si="12"/>
        <v>0.0164503768646126</v>
      </c>
      <c r="K167" s="4">
        <f t="shared" si="13"/>
        <v>2.37879999999998</v>
      </c>
      <c r="L167" s="4">
        <f t="shared" si="14"/>
        <v>0.0446</v>
      </c>
    </row>
    <row r="168" spans="2:12">
      <c r="B168">
        <v>26.3212</v>
      </c>
      <c r="C168">
        <v>220.0522</v>
      </c>
      <c r="D168">
        <v>0.1011</v>
      </c>
      <c r="E168">
        <v>26.6934</v>
      </c>
      <c r="F168">
        <v>222.0118</v>
      </c>
      <c r="G168">
        <v>0.1394</v>
      </c>
      <c r="H168">
        <f t="shared" si="10"/>
        <v>26.18064528</v>
      </c>
      <c r="I168" s="3">
        <f t="shared" si="11"/>
        <v>0.00536864995101453</v>
      </c>
      <c r="J168" s="3">
        <f t="shared" si="12"/>
        <v>0.0141406926735863</v>
      </c>
      <c r="K168" s="4">
        <f t="shared" si="13"/>
        <v>1.95959999999999</v>
      </c>
      <c r="L168" s="4">
        <f t="shared" si="14"/>
        <v>0.0383</v>
      </c>
    </row>
    <row r="169" spans="2:12">
      <c r="B169">
        <v>28.1292</v>
      </c>
      <c r="C169">
        <v>220.0532</v>
      </c>
      <c r="D169">
        <v>0.1011</v>
      </c>
      <c r="E169">
        <v>28.3069</v>
      </c>
      <c r="F169">
        <v>222.0118</v>
      </c>
      <c r="G169">
        <v>0.1474</v>
      </c>
      <c r="H169">
        <f t="shared" si="10"/>
        <v>27.79285448</v>
      </c>
      <c r="I169" s="3">
        <f t="shared" si="11"/>
        <v>0.0121018702933892</v>
      </c>
      <c r="J169" s="3">
        <f t="shared" si="12"/>
        <v>0.00631727884191509</v>
      </c>
      <c r="K169" s="4">
        <f t="shared" si="13"/>
        <v>1.95859999999999</v>
      </c>
      <c r="L169" s="4">
        <f t="shared" si="14"/>
        <v>0.0463</v>
      </c>
    </row>
    <row r="170" spans="2:12">
      <c r="B170">
        <v>30.0042</v>
      </c>
      <c r="C170">
        <v>220.0502</v>
      </c>
      <c r="D170">
        <v>0.1112</v>
      </c>
      <c r="E170">
        <v>30.3731</v>
      </c>
      <c r="F170">
        <v>222.0907</v>
      </c>
      <c r="G170">
        <v>0.1553</v>
      </c>
      <c r="H170">
        <f t="shared" si="10"/>
        <v>29.85740152</v>
      </c>
      <c r="I170" s="3">
        <f t="shared" si="11"/>
        <v>0.00491665290771094</v>
      </c>
      <c r="J170" s="3">
        <f t="shared" si="12"/>
        <v>0.0122949453743143</v>
      </c>
      <c r="K170" s="4">
        <f t="shared" si="13"/>
        <v>2.04050000000001</v>
      </c>
      <c r="L170" s="4">
        <f t="shared" si="14"/>
        <v>0.0441</v>
      </c>
    </row>
    <row r="171" spans="2:12">
      <c r="B171">
        <v>32.8012</v>
      </c>
      <c r="C171">
        <v>220.0492</v>
      </c>
      <c r="D171">
        <v>0.1212</v>
      </c>
      <c r="E171">
        <v>33.0838</v>
      </c>
      <c r="F171">
        <v>222.4067</v>
      </c>
      <c r="G171">
        <v>0.166</v>
      </c>
      <c r="H171">
        <f t="shared" si="10"/>
        <v>32.56593296</v>
      </c>
      <c r="I171" s="3">
        <f t="shared" si="11"/>
        <v>0.00722432980160516</v>
      </c>
      <c r="J171" s="3">
        <f t="shared" si="12"/>
        <v>0.00861553845591</v>
      </c>
      <c r="K171" s="4">
        <f t="shared" si="13"/>
        <v>2.35749999999999</v>
      </c>
      <c r="L171" s="4">
        <f t="shared" si="14"/>
        <v>0.0448</v>
      </c>
    </row>
    <row r="172" spans="2:12">
      <c r="B172">
        <v>33.7422</v>
      </c>
      <c r="C172">
        <v>220.0501</v>
      </c>
      <c r="D172">
        <v>0.1312</v>
      </c>
      <c r="E172">
        <v>34.0329</v>
      </c>
      <c r="F172">
        <v>221.9861</v>
      </c>
      <c r="G172">
        <v>0.1702</v>
      </c>
      <c r="H172">
        <f t="shared" si="10"/>
        <v>33.51427368</v>
      </c>
      <c r="I172" s="3">
        <f t="shared" si="11"/>
        <v>0.00680087303028796</v>
      </c>
      <c r="J172" s="3">
        <f t="shared" si="12"/>
        <v>0.00861532443053509</v>
      </c>
      <c r="K172" s="4">
        <f t="shared" si="13"/>
        <v>1.93600000000001</v>
      </c>
      <c r="L172" s="4">
        <f t="shared" si="14"/>
        <v>0.039</v>
      </c>
    </row>
    <row r="173" spans="2:12">
      <c r="B173">
        <v>36.0152</v>
      </c>
      <c r="C173">
        <v>220.0482</v>
      </c>
      <c r="D173">
        <v>0.1412</v>
      </c>
      <c r="E173">
        <v>36.42</v>
      </c>
      <c r="F173">
        <v>222.117</v>
      </c>
      <c r="G173">
        <v>0.181</v>
      </c>
      <c r="H173">
        <f t="shared" si="10"/>
        <v>35.899464</v>
      </c>
      <c r="I173" s="3">
        <f t="shared" si="11"/>
        <v>0.00322389214501916</v>
      </c>
      <c r="J173" s="3">
        <f t="shared" si="12"/>
        <v>0.0112396987938426</v>
      </c>
      <c r="K173" s="4">
        <f t="shared" si="13"/>
        <v>2.06879999999998</v>
      </c>
      <c r="L173" s="4">
        <f t="shared" si="14"/>
        <v>0.0398</v>
      </c>
    </row>
    <row r="174" spans="2:12">
      <c r="B174">
        <v>37.8462</v>
      </c>
      <c r="C174">
        <v>220.0531</v>
      </c>
      <c r="D174">
        <v>0.1412</v>
      </c>
      <c r="E174">
        <v>38.1405</v>
      </c>
      <c r="F174">
        <v>222.4594</v>
      </c>
      <c r="G174">
        <v>0.1875</v>
      </c>
      <c r="H174">
        <f t="shared" si="10"/>
        <v>37.6185876</v>
      </c>
      <c r="I174" s="3">
        <f t="shared" si="11"/>
        <v>0.00605053019055926</v>
      </c>
      <c r="J174" s="3">
        <f t="shared" si="12"/>
        <v>0.00777621002901215</v>
      </c>
      <c r="K174" s="4">
        <f t="shared" si="13"/>
        <v>2.40629999999999</v>
      </c>
      <c r="L174" s="4">
        <f t="shared" si="14"/>
        <v>0.0463</v>
      </c>
    </row>
    <row r="175" spans="2:12">
      <c r="B175">
        <v>51.7712</v>
      </c>
      <c r="C175">
        <v>220.0412</v>
      </c>
      <c r="D175">
        <v>0.2012</v>
      </c>
      <c r="E175">
        <v>52.2456</v>
      </c>
      <c r="F175">
        <v>221.7788</v>
      </c>
      <c r="G175">
        <v>0.2449</v>
      </c>
      <c r="H175">
        <f t="shared" si="10"/>
        <v>51.71240352</v>
      </c>
      <c r="I175" s="3">
        <f t="shared" si="11"/>
        <v>0.00113698989019643</v>
      </c>
      <c r="J175" s="3">
        <f t="shared" si="12"/>
        <v>0.00916339586488246</v>
      </c>
      <c r="K175" s="4">
        <f t="shared" si="13"/>
        <v>1.73759999999999</v>
      </c>
      <c r="L175" s="4">
        <f t="shared" si="14"/>
        <v>0.0437</v>
      </c>
    </row>
    <row r="176" spans="2:12">
      <c r="B176">
        <v>61.4212</v>
      </c>
      <c r="C176">
        <v>220.0478</v>
      </c>
      <c r="D176">
        <v>0.2412</v>
      </c>
      <c r="E176">
        <v>61.9736</v>
      </c>
      <c r="F176">
        <v>221.4876</v>
      </c>
      <c r="G176">
        <v>0.2876</v>
      </c>
      <c r="H176">
        <f t="shared" si="10"/>
        <v>61.43262112</v>
      </c>
      <c r="I176" s="3">
        <f t="shared" si="11"/>
        <v>-0.000185912952952013</v>
      </c>
      <c r="J176" s="3">
        <f t="shared" si="12"/>
        <v>0.00899363737601998</v>
      </c>
      <c r="K176" s="4">
        <f t="shared" si="13"/>
        <v>1.43979999999999</v>
      </c>
      <c r="L176" s="4">
        <f t="shared" si="14"/>
        <v>0.0464</v>
      </c>
    </row>
    <row r="177" spans="2:12">
      <c r="B177">
        <v>71.1712</v>
      </c>
      <c r="C177">
        <v>220.0478</v>
      </c>
      <c r="D177">
        <v>0.2912</v>
      </c>
      <c r="E177">
        <v>71.7955</v>
      </c>
      <c r="F177">
        <v>222.2751</v>
      </c>
      <c r="G177">
        <v>0.3305</v>
      </c>
      <c r="H177">
        <f t="shared" si="10"/>
        <v>71.2466636</v>
      </c>
      <c r="I177" s="3">
        <f t="shared" si="11"/>
        <v>-0.00105918784385022</v>
      </c>
      <c r="J177" s="3">
        <f t="shared" si="12"/>
        <v>0.00877180657344551</v>
      </c>
      <c r="K177" s="4">
        <f t="shared" si="13"/>
        <v>2.22730000000001</v>
      </c>
      <c r="L177" s="4">
        <f t="shared" si="14"/>
        <v>0.0393</v>
      </c>
    </row>
    <row r="178" spans="2:12">
      <c r="B178">
        <v>80.8712</v>
      </c>
      <c r="C178">
        <v>220.0478</v>
      </c>
      <c r="D178">
        <v>0.3312</v>
      </c>
      <c r="E178">
        <v>81.6085</v>
      </c>
      <c r="F178">
        <v>222.0644</v>
      </c>
      <c r="G178">
        <v>0.3736</v>
      </c>
      <c r="H178">
        <f t="shared" si="10"/>
        <v>81.0518132</v>
      </c>
      <c r="I178" s="3">
        <f t="shared" si="11"/>
        <v>-0.00222836717488771</v>
      </c>
      <c r="J178" s="3">
        <f t="shared" si="12"/>
        <v>0.00911696623767181</v>
      </c>
      <c r="K178" s="4">
        <f t="shared" si="13"/>
        <v>2.01660000000001</v>
      </c>
      <c r="L178" s="4">
        <f t="shared" si="14"/>
        <v>0.0424</v>
      </c>
    </row>
    <row r="179" spans="2:12">
      <c r="B179">
        <v>102.2211</v>
      </c>
      <c r="C179">
        <v>220.0478</v>
      </c>
      <c r="D179">
        <v>0.4312</v>
      </c>
      <c r="E179">
        <v>103.1534</v>
      </c>
      <c r="F179">
        <v>221.4356</v>
      </c>
      <c r="G179">
        <v>0.4689</v>
      </c>
      <c r="H179">
        <f t="shared" si="10"/>
        <v>102.57947728</v>
      </c>
      <c r="I179" s="3">
        <f t="shared" si="11"/>
        <v>-0.0034936547689922</v>
      </c>
      <c r="J179" s="3">
        <f t="shared" si="12"/>
        <v>0.00912042621337471</v>
      </c>
      <c r="K179" s="4">
        <f t="shared" si="13"/>
        <v>1.3878</v>
      </c>
      <c r="L179" s="4">
        <f t="shared" si="14"/>
        <v>0.0377</v>
      </c>
    </row>
    <row r="180" spans="2:12">
      <c r="B180">
        <v>131.4611</v>
      </c>
      <c r="C180">
        <v>220.0478</v>
      </c>
      <c r="D180">
        <v>0.5612</v>
      </c>
      <c r="E180">
        <v>132.4964</v>
      </c>
      <c r="F180">
        <v>222.5121</v>
      </c>
      <c r="G180">
        <v>0.6005</v>
      </c>
      <c r="H180">
        <f t="shared" si="10"/>
        <v>131.89900288</v>
      </c>
      <c r="I180" s="3">
        <f t="shared" si="11"/>
        <v>-0.00331998628070293</v>
      </c>
      <c r="J180" s="3">
        <f t="shared" si="12"/>
        <v>0.00787533346366345</v>
      </c>
      <c r="K180" s="4">
        <f t="shared" si="13"/>
        <v>2.46430000000001</v>
      </c>
      <c r="L180" s="4">
        <f t="shared" si="14"/>
        <v>0.0393</v>
      </c>
    </row>
    <row r="181" spans="2:12">
      <c r="B181">
        <v>140.2311</v>
      </c>
      <c r="C181">
        <v>220.0478</v>
      </c>
      <c r="D181">
        <v>0.6011</v>
      </c>
      <c r="E181">
        <v>141.539</v>
      </c>
      <c r="F181">
        <v>222.2748</v>
      </c>
      <c r="G181">
        <v>0.6399</v>
      </c>
      <c r="H181">
        <f t="shared" si="10"/>
        <v>140.9343688</v>
      </c>
      <c r="I181" s="3">
        <f t="shared" si="11"/>
        <v>-0.00499004469944445</v>
      </c>
      <c r="J181" s="3">
        <f t="shared" si="12"/>
        <v>0.00932674706252742</v>
      </c>
      <c r="K181" s="4">
        <f t="shared" si="13"/>
        <v>2.227</v>
      </c>
      <c r="L181" s="4">
        <f t="shared" si="14"/>
        <v>0.0388000000000001</v>
      </c>
    </row>
    <row r="182" spans="2:12">
      <c r="B182">
        <v>487.1412</v>
      </c>
      <c r="C182">
        <v>220.0412</v>
      </c>
      <c r="D182">
        <v>2.1711</v>
      </c>
      <c r="E182">
        <v>490.7975</v>
      </c>
      <c r="F182">
        <v>222.2748</v>
      </c>
      <c r="G182">
        <v>2.2141</v>
      </c>
      <c r="H182">
        <f t="shared" si="10"/>
        <v>489.913462</v>
      </c>
      <c r="I182" s="3">
        <f t="shared" si="11"/>
        <v>-0.00565867691955759</v>
      </c>
      <c r="J182" s="3">
        <f t="shared" si="12"/>
        <v>0.00750562670535768</v>
      </c>
      <c r="K182" s="4">
        <f t="shared" si="13"/>
        <v>2.2336</v>
      </c>
      <c r="L182" s="4">
        <f t="shared" si="14"/>
        <v>0.0430000000000001</v>
      </c>
    </row>
    <row r="183" spans="2:12">
      <c r="B183">
        <v>970.8945</v>
      </c>
      <c r="C183">
        <v>220.0478</v>
      </c>
      <c r="D183">
        <v>4.3712</v>
      </c>
      <c r="E183">
        <v>976.8902</v>
      </c>
      <c r="F183">
        <v>221.2264</v>
      </c>
      <c r="G183">
        <v>4.416</v>
      </c>
      <c r="H183">
        <f t="shared" si="10"/>
        <v>975.61728784</v>
      </c>
      <c r="I183" s="3">
        <f t="shared" si="11"/>
        <v>-0.00484082016469408</v>
      </c>
      <c r="J183" s="3">
        <f t="shared" si="12"/>
        <v>0.00617543924700372</v>
      </c>
      <c r="K183" s="4">
        <f t="shared" si="13"/>
        <v>1.17860000000002</v>
      </c>
      <c r="L183" s="4">
        <f t="shared" si="14"/>
        <v>0.0448000000000004</v>
      </c>
    </row>
    <row r="184" spans="2:12">
      <c r="B184">
        <v>1450.5812</v>
      </c>
      <c r="C184">
        <v>220.0478</v>
      </c>
      <c r="D184">
        <v>6.5545</v>
      </c>
      <c r="E184">
        <v>1453.3107</v>
      </c>
      <c r="F184">
        <v>220.2914</v>
      </c>
      <c r="G184">
        <v>6.5974</v>
      </c>
      <c r="H184">
        <f t="shared" si="10"/>
        <v>1451.65665144</v>
      </c>
      <c r="I184" s="3">
        <f t="shared" si="11"/>
        <v>-0.0007408442202452</v>
      </c>
      <c r="J184" s="3">
        <f t="shared" si="12"/>
        <v>0.00188165957203907</v>
      </c>
      <c r="K184" s="4">
        <f t="shared" si="13"/>
        <v>0.243600000000015</v>
      </c>
      <c r="L184" s="4">
        <f t="shared" si="14"/>
        <v>0.0429000000000004</v>
      </c>
    </row>
    <row r="185" spans="2:12">
      <c r="B185">
        <v>1931.8345</v>
      </c>
      <c r="C185">
        <v>220.0445</v>
      </c>
      <c r="D185">
        <v>8.7445</v>
      </c>
      <c r="E185">
        <v>1930.0296</v>
      </c>
      <c r="F185">
        <v>219.9812</v>
      </c>
      <c r="G185">
        <v>8.788</v>
      </c>
      <c r="H185">
        <f t="shared" si="10"/>
        <v>1927.99417632</v>
      </c>
      <c r="I185" s="3">
        <f t="shared" si="11"/>
        <v>0.00199187514525074</v>
      </c>
      <c r="J185" s="3">
        <f t="shared" si="12"/>
        <v>-0.000934293284440184</v>
      </c>
      <c r="K185" s="4">
        <f t="shared" si="13"/>
        <v>-0.0632999999999981</v>
      </c>
      <c r="L185" s="4">
        <f t="shared" si="14"/>
        <v>0.0434999999999999</v>
      </c>
    </row>
  </sheetData>
  <mergeCells count="2">
    <mergeCell ref="A2:A35"/>
    <mergeCell ref="A77:A110"/>
  </mergeCell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6"/>
  <sheetViews>
    <sheetView topLeftCell="A175" workbookViewId="0">
      <selection activeCell="I141" sqref="I141"/>
    </sheetView>
  </sheetViews>
  <sheetFormatPr defaultColWidth="9" defaultRowHeight="13.5"/>
  <cols>
    <col min="2" max="2" width="10.375"/>
    <col min="3" max="3" width="9.375"/>
    <col min="5" max="7" width="10.875" customWidth="1"/>
    <col min="8" max="8" width="19.625" customWidth="1"/>
    <col min="9" max="9" width="10.875" customWidth="1"/>
    <col min="10" max="10" width="49.375" customWidth="1"/>
    <col min="11" max="11" width="31.125" customWidth="1"/>
    <col min="12" max="12" width="49.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s="2" t="s">
        <v>11</v>
      </c>
      <c r="L1" s="2" t="s">
        <v>12</v>
      </c>
    </row>
    <row r="2" spans="1:13">
      <c r="A2" s="1">
        <v>1</v>
      </c>
      <c r="B2">
        <v>1.5877</v>
      </c>
      <c r="C2">
        <v>195.5966</v>
      </c>
      <c r="D2">
        <v>0.0277</v>
      </c>
      <c r="E2">
        <v>1.8451</v>
      </c>
      <c r="F2">
        <v>220.5471</v>
      </c>
      <c r="G2">
        <v>0.0724</v>
      </c>
      <c r="H2">
        <f>1.0157*E2-0.3214</f>
        <v>1.55266807</v>
      </c>
      <c r="I2" s="3">
        <f>(B2-H2)/H2</f>
        <v>0.0225624076883346</v>
      </c>
      <c r="J2" s="3">
        <f>(E2-B2)/B2</f>
        <v>0.162121307551805</v>
      </c>
      <c r="K2" s="4">
        <f>F2-C2</f>
        <v>24.9505</v>
      </c>
      <c r="L2" s="4">
        <f>G2-D2</f>
        <v>0.0447</v>
      </c>
      <c r="M2">
        <v>0</v>
      </c>
    </row>
    <row r="3" spans="1:13">
      <c r="A3" s="1"/>
      <c r="B3">
        <v>3.6392</v>
      </c>
      <c r="C3">
        <v>220.0462</v>
      </c>
      <c r="D3">
        <v>0.0312</v>
      </c>
      <c r="E3">
        <v>3.735</v>
      </c>
      <c r="F3">
        <v>220.4131</v>
      </c>
      <c r="G3">
        <v>0.073</v>
      </c>
      <c r="H3">
        <f t="shared" ref="H3:H35" si="0">1.0157*E3-0.3214</f>
        <v>3.4722395</v>
      </c>
      <c r="I3" s="3">
        <f t="shared" ref="I3:I35" si="1">(B3-H3)/H3</f>
        <v>0.0480843847321017</v>
      </c>
      <c r="J3" s="3">
        <f t="shared" ref="J3:J35" si="2">(E3-B3)/B3</f>
        <v>0.0263244669158056</v>
      </c>
      <c r="K3" s="4">
        <f t="shared" ref="K3:K35" si="3">F3-C3</f>
        <v>0.366899999999987</v>
      </c>
      <c r="L3" s="4">
        <f t="shared" ref="L3:L35" si="4">G3-D3</f>
        <v>0.0418</v>
      </c>
      <c r="M3">
        <v>0</v>
      </c>
    </row>
    <row r="4" spans="1:13">
      <c r="A4" s="1"/>
      <c r="B4">
        <v>4.6112</v>
      </c>
      <c r="C4">
        <v>220.0522</v>
      </c>
      <c r="D4">
        <v>0.0312</v>
      </c>
      <c r="E4">
        <v>4.6824</v>
      </c>
      <c r="F4">
        <v>220.95</v>
      </c>
      <c r="G4">
        <v>0.074</v>
      </c>
      <c r="H4">
        <f t="shared" si="0"/>
        <v>4.43451368</v>
      </c>
      <c r="I4" s="3">
        <f t="shared" si="1"/>
        <v>0.0398434490791782</v>
      </c>
      <c r="J4" s="3">
        <f t="shared" si="2"/>
        <v>0.015440666204025</v>
      </c>
      <c r="K4" s="4">
        <f t="shared" si="3"/>
        <v>0.897799999999989</v>
      </c>
      <c r="L4" s="4">
        <f t="shared" si="4"/>
        <v>0.0428</v>
      </c>
      <c r="M4">
        <v>0</v>
      </c>
    </row>
    <row r="5" spans="1:13">
      <c r="A5" s="1"/>
      <c r="B5">
        <v>6.9072</v>
      </c>
      <c r="C5">
        <v>220.0472</v>
      </c>
      <c r="D5">
        <v>0.0412</v>
      </c>
      <c r="E5">
        <v>6.7707</v>
      </c>
      <c r="F5">
        <v>221.0308</v>
      </c>
      <c r="G5">
        <v>0.0797</v>
      </c>
      <c r="H5">
        <f t="shared" si="0"/>
        <v>6.55559999</v>
      </c>
      <c r="I5" s="3">
        <f t="shared" si="1"/>
        <v>0.053633536295127</v>
      </c>
      <c r="J5" s="3">
        <f t="shared" si="2"/>
        <v>-0.0197619874913134</v>
      </c>
      <c r="K5" s="4">
        <f t="shared" si="3"/>
        <v>0.983599999999996</v>
      </c>
      <c r="L5" s="4">
        <f t="shared" si="4"/>
        <v>0.0385</v>
      </c>
      <c r="M5">
        <v>0</v>
      </c>
    </row>
    <row r="6" spans="1:13">
      <c r="A6" s="1"/>
      <c r="B6">
        <v>8.6611</v>
      </c>
      <c r="C6">
        <v>220.0511</v>
      </c>
      <c r="D6">
        <v>0.0412</v>
      </c>
      <c r="E6">
        <v>8.571</v>
      </c>
      <c r="F6">
        <v>220.4131</v>
      </c>
      <c r="G6">
        <v>0.0815</v>
      </c>
      <c r="H6">
        <f t="shared" si="0"/>
        <v>8.3841647</v>
      </c>
      <c r="I6" s="3">
        <f t="shared" si="1"/>
        <v>0.0330307561825449</v>
      </c>
      <c r="J6" s="3">
        <f t="shared" si="2"/>
        <v>-0.0104028356675249</v>
      </c>
      <c r="K6" s="4">
        <f t="shared" si="3"/>
        <v>0.361999999999995</v>
      </c>
      <c r="L6" s="4">
        <f t="shared" si="4"/>
        <v>0.0403</v>
      </c>
      <c r="M6">
        <v>0</v>
      </c>
    </row>
    <row r="7" spans="1:13">
      <c r="A7" s="1"/>
      <c r="B7">
        <v>10.6032</v>
      </c>
      <c r="C7">
        <v>220.0522</v>
      </c>
      <c r="D7">
        <v>0.0412</v>
      </c>
      <c r="E7">
        <v>10.6342</v>
      </c>
      <c r="F7">
        <v>220.4131</v>
      </c>
      <c r="G7">
        <v>0.0885</v>
      </c>
      <c r="H7">
        <f t="shared" si="0"/>
        <v>10.47975694</v>
      </c>
      <c r="I7" s="3">
        <f t="shared" si="1"/>
        <v>0.0117791911307439</v>
      </c>
      <c r="J7" s="3">
        <f t="shared" si="2"/>
        <v>0.00292364569186666</v>
      </c>
      <c r="K7" s="4">
        <f t="shared" si="3"/>
        <v>0.360899999999987</v>
      </c>
      <c r="L7" s="4">
        <f t="shared" si="4"/>
        <v>0.0473</v>
      </c>
      <c r="M7">
        <v>0</v>
      </c>
    </row>
    <row r="8" spans="1:13">
      <c r="A8" s="1"/>
      <c r="B8">
        <v>11.5731</v>
      </c>
      <c r="C8">
        <v>220.0522</v>
      </c>
      <c r="D8">
        <v>0.0512</v>
      </c>
      <c r="E8">
        <v>11.5206</v>
      </c>
      <c r="F8">
        <v>220.5742</v>
      </c>
      <c r="G8">
        <v>0.0899</v>
      </c>
      <c r="H8">
        <f t="shared" si="0"/>
        <v>11.38007342</v>
      </c>
      <c r="I8" s="3">
        <f t="shared" si="1"/>
        <v>0.0169618044520489</v>
      </c>
      <c r="J8" s="3">
        <f t="shared" si="2"/>
        <v>-0.00453638178189078</v>
      </c>
      <c r="K8" s="4">
        <f t="shared" si="3"/>
        <v>0.521999999999991</v>
      </c>
      <c r="L8" s="4">
        <f t="shared" si="4"/>
        <v>0.0387</v>
      </c>
      <c r="M8">
        <v>0</v>
      </c>
    </row>
    <row r="9" spans="1:13">
      <c r="A9" s="1"/>
      <c r="B9">
        <v>13.3712</v>
      </c>
      <c r="C9">
        <v>220.0502</v>
      </c>
      <c r="D9">
        <v>0.0512</v>
      </c>
      <c r="E9">
        <v>13.2223</v>
      </c>
      <c r="F9">
        <v>220.4935</v>
      </c>
      <c r="G9">
        <v>0.0944</v>
      </c>
      <c r="H9">
        <f t="shared" si="0"/>
        <v>13.10849011</v>
      </c>
      <c r="I9" s="3">
        <f t="shared" si="1"/>
        <v>0.0200412013737256</v>
      </c>
      <c r="J9" s="3">
        <f t="shared" si="2"/>
        <v>-0.0111358741175062</v>
      </c>
      <c r="K9" s="4">
        <f t="shared" si="3"/>
        <v>0.443300000000022</v>
      </c>
      <c r="L9" s="4">
        <f t="shared" si="4"/>
        <v>0.0432</v>
      </c>
      <c r="M9">
        <v>0</v>
      </c>
    </row>
    <row r="10" spans="1:13">
      <c r="A10" s="1"/>
      <c r="B10">
        <v>14.3171</v>
      </c>
      <c r="C10">
        <v>220.0552</v>
      </c>
      <c r="D10">
        <v>0.0512</v>
      </c>
      <c r="E10">
        <v>14.4138</v>
      </c>
      <c r="F10">
        <v>220.4131</v>
      </c>
      <c r="G10">
        <v>0.0964</v>
      </c>
      <c r="H10">
        <f t="shared" si="0"/>
        <v>14.31869666</v>
      </c>
      <c r="I10" s="3">
        <f t="shared" si="1"/>
        <v>-0.000111508752361584</v>
      </c>
      <c r="J10" s="3">
        <f t="shared" si="2"/>
        <v>0.00675416110804564</v>
      </c>
      <c r="K10" s="4">
        <f t="shared" si="3"/>
        <v>0.357899999999972</v>
      </c>
      <c r="L10" s="4">
        <f t="shared" si="4"/>
        <v>0.0452</v>
      </c>
      <c r="M10">
        <v>0</v>
      </c>
    </row>
    <row r="11" spans="1:13">
      <c r="A11" s="1"/>
      <c r="B11">
        <v>15.6192</v>
      </c>
      <c r="C11">
        <v>220.0482</v>
      </c>
      <c r="D11">
        <v>0.0612</v>
      </c>
      <c r="E11">
        <v>15.7898</v>
      </c>
      <c r="F11">
        <v>220.226</v>
      </c>
      <c r="G11">
        <v>0.1027</v>
      </c>
      <c r="H11">
        <f t="shared" si="0"/>
        <v>15.71629986</v>
      </c>
      <c r="I11" s="3">
        <f t="shared" si="1"/>
        <v>-0.00617829011058333</v>
      </c>
      <c r="J11" s="3">
        <f t="shared" si="2"/>
        <v>0.0109224544150789</v>
      </c>
      <c r="K11" s="4">
        <f t="shared" si="3"/>
        <v>0.177799999999991</v>
      </c>
      <c r="L11" s="4">
        <f t="shared" si="4"/>
        <v>0.0415</v>
      </c>
      <c r="M11">
        <v>0</v>
      </c>
    </row>
    <row r="12" spans="1:13">
      <c r="A12" s="1"/>
      <c r="B12">
        <v>16.6161</v>
      </c>
      <c r="C12">
        <v>220.0482</v>
      </c>
      <c r="D12">
        <v>0.0612</v>
      </c>
      <c r="E12">
        <v>16.5223</v>
      </c>
      <c r="F12">
        <v>221.0042</v>
      </c>
      <c r="G12">
        <v>0.1038</v>
      </c>
      <c r="H12">
        <f t="shared" si="0"/>
        <v>16.46030011</v>
      </c>
      <c r="I12" s="3">
        <f t="shared" si="1"/>
        <v>0.0094651913366601</v>
      </c>
      <c r="J12" s="3">
        <f t="shared" si="2"/>
        <v>-0.00564512731627747</v>
      </c>
      <c r="K12" s="4">
        <f t="shared" si="3"/>
        <v>0.955999999999989</v>
      </c>
      <c r="L12" s="4">
        <f t="shared" si="4"/>
        <v>0.0426</v>
      </c>
      <c r="M12">
        <v>0</v>
      </c>
    </row>
    <row r="13" spans="1:13">
      <c r="A13" s="1"/>
      <c r="B13">
        <v>18.4532</v>
      </c>
      <c r="C13">
        <v>220.0492</v>
      </c>
      <c r="D13">
        <v>0.0712</v>
      </c>
      <c r="E13">
        <v>18.1806</v>
      </c>
      <c r="F13">
        <v>220.6812</v>
      </c>
      <c r="G13">
        <v>0.1113</v>
      </c>
      <c r="H13">
        <f t="shared" si="0"/>
        <v>18.14463542</v>
      </c>
      <c r="I13" s="3">
        <f t="shared" si="1"/>
        <v>0.0170058297043479</v>
      </c>
      <c r="J13" s="3">
        <f t="shared" si="2"/>
        <v>-0.0147725055816878</v>
      </c>
      <c r="K13" s="4">
        <f t="shared" si="3"/>
        <v>0.631999999999977</v>
      </c>
      <c r="L13" s="4">
        <f t="shared" si="4"/>
        <v>0.0401</v>
      </c>
      <c r="M13">
        <v>0</v>
      </c>
    </row>
    <row r="14" spans="1:13">
      <c r="A14" s="1"/>
      <c r="B14">
        <v>20.2912</v>
      </c>
      <c r="C14">
        <v>220.0501</v>
      </c>
      <c r="D14">
        <v>0.0712</v>
      </c>
      <c r="E14">
        <v>20.3336</v>
      </c>
      <c r="F14">
        <v>220.95</v>
      </c>
      <c r="G14">
        <v>0.1164</v>
      </c>
      <c r="H14">
        <f t="shared" si="0"/>
        <v>20.33143752</v>
      </c>
      <c r="I14" s="3">
        <f t="shared" si="1"/>
        <v>-0.00197907894906201</v>
      </c>
      <c r="J14" s="3">
        <f t="shared" si="2"/>
        <v>0.00208957577669141</v>
      </c>
      <c r="K14" s="4">
        <f t="shared" si="3"/>
        <v>0.899900000000002</v>
      </c>
      <c r="L14" s="4">
        <f t="shared" si="4"/>
        <v>0.0452</v>
      </c>
      <c r="M14">
        <v>0</v>
      </c>
    </row>
    <row r="15" spans="1:13">
      <c r="A15" s="1"/>
      <c r="B15">
        <v>21.2752</v>
      </c>
      <c r="C15">
        <v>220.0502</v>
      </c>
      <c r="D15">
        <v>0.0811</v>
      </c>
      <c r="E15">
        <v>21.2703</v>
      </c>
      <c r="F15">
        <v>220.4405</v>
      </c>
      <c r="G15">
        <v>0.1213</v>
      </c>
      <c r="H15">
        <f t="shared" si="0"/>
        <v>21.28284371</v>
      </c>
      <c r="I15" s="3">
        <f t="shared" si="1"/>
        <v>-0.000359148904354587</v>
      </c>
      <c r="J15" s="3">
        <f t="shared" si="2"/>
        <v>-0.00023031510867126</v>
      </c>
      <c r="K15" s="4">
        <f t="shared" si="3"/>
        <v>0.390299999999996</v>
      </c>
      <c r="L15" s="4">
        <f t="shared" si="4"/>
        <v>0.0402</v>
      </c>
      <c r="M15">
        <v>0</v>
      </c>
    </row>
    <row r="16" spans="1:13">
      <c r="A16" s="1"/>
      <c r="B16">
        <v>23.0832</v>
      </c>
      <c r="C16">
        <v>220.0462</v>
      </c>
      <c r="D16">
        <v>0.0811</v>
      </c>
      <c r="E16">
        <v>23.1564</v>
      </c>
      <c r="F16">
        <v>219.8787</v>
      </c>
      <c r="G16">
        <v>0.1282</v>
      </c>
      <c r="H16">
        <f t="shared" si="0"/>
        <v>23.19855548</v>
      </c>
      <c r="I16" s="3">
        <f t="shared" si="1"/>
        <v>-0.00497252857400764</v>
      </c>
      <c r="J16" s="3">
        <f t="shared" si="2"/>
        <v>0.00317113745061343</v>
      </c>
      <c r="K16" s="4">
        <f t="shared" si="3"/>
        <v>-0.16749999999999</v>
      </c>
      <c r="L16" s="4">
        <f t="shared" si="4"/>
        <v>0.0471</v>
      </c>
      <c r="M16">
        <v>0</v>
      </c>
    </row>
    <row r="17" spans="1:13">
      <c r="A17" s="1"/>
      <c r="B17">
        <v>25.3561</v>
      </c>
      <c r="C17">
        <v>220.0492</v>
      </c>
      <c r="D17">
        <v>0.0911</v>
      </c>
      <c r="E17">
        <v>25.1823</v>
      </c>
      <c r="F17">
        <v>220.6008</v>
      </c>
      <c r="G17">
        <v>0.1349</v>
      </c>
      <c r="H17">
        <f t="shared" si="0"/>
        <v>25.25626211</v>
      </c>
      <c r="I17" s="3">
        <f t="shared" si="1"/>
        <v>0.00395299548148377</v>
      </c>
      <c r="J17" s="3">
        <f t="shared" si="2"/>
        <v>-0.0068543664049282</v>
      </c>
      <c r="K17" s="4">
        <f t="shared" si="3"/>
        <v>0.551599999999979</v>
      </c>
      <c r="L17" s="4">
        <f t="shared" si="4"/>
        <v>0.0438</v>
      </c>
      <c r="M17">
        <v>0</v>
      </c>
    </row>
    <row r="18" spans="1:13">
      <c r="A18" s="1"/>
      <c r="B18">
        <v>26.3392</v>
      </c>
      <c r="C18">
        <v>220.0512</v>
      </c>
      <c r="D18">
        <v>0.1011</v>
      </c>
      <c r="E18">
        <v>26.1883</v>
      </c>
      <c r="F18">
        <v>221.1118</v>
      </c>
      <c r="G18">
        <v>0.1385</v>
      </c>
      <c r="H18">
        <f t="shared" si="0"/>
        <v>26.27805631</v>
      </c>
      <c r="I18" s="3">
        <f t="shared" si="1"/>
        <v>0.00232679652097138</v>
      </c>
      <c r="J18" s="3">
        <f t="shared" si="2"/>
        <v>-0.00572910338962459</v>
      </c>
      <c r="K18" s="4">
        <f t="shared" si="3"/>
        <v>1.06059999999999</v>
      </c>
      <c r="L18" s="4">
        <f t="shared" si="4"/>
        <v>0.0374</v>
      </c>
      <c r="M18">
        <v>0</v>
      </c>
    </row>
    <row r="19" spans="1:13">
      <c r="A19" s="1"/>
      <c r="B19">
        <v>28.1172</v>
      </c>
      <c r="C19">
        <v>220.0482</v>
      </c>
      <c r="D19">
        <v>0.1011</v>
      </c>
      <c r="E19">
        <v>27.9194</v>
      </c>
      <c r="F19">
        <v>220.1456</v>
      </c>
      <c r="G19">
        <v>0.1456</v>
      </c>
      <c r="H19">
        <f t="shared" si="0"/>
        <v>28.03633458</v>
      </c>
      <c r="I19" s="3">
        <f t="shared" si="1"/>
        <v>0.00288430785305597</v>
      </c>
      <c r="J19" s="3">
        <f t="shared" si="2"/>
        <v>-0.00703483988448355</v>
      </c>
      <c r="K19" s="4">
        <f t="shared" si="3"/>
        <v>0.0973999999999933</v>
      </c>
      <c r="L19" s="4">
        <f t="shared" si="4"/>
        <v>0.0445</v>
      </c>
      <c r="M19">
        <v>0</v>
      </c>
    </row>
    <row r="20" spans="1:13">
      <c r="A20" s="1"/>
      <c r="B20">
        <v>30.0412</v>
      </c>
      <c r="C20">
        <v>220.0502</v>
      </c>
      <c r="D20">
        <v>0.1112</v>
      </c>
      <c r="E20">
        <v>29.7986</v>
      </c>
      <c r="F20">
        <v>220.6812</v>
      </c>
      <c r="G20">
        <v>0.1541</v>
      </c>
      <c r="H20">
        <f t="shared" si="0"/>
        <v>29.94503802</v>
      </c>
      <c r="I20" s="3">
        <f t="shared" si="1"/>
        <v>0.00321128261502865</v>
      </c>
      <c r="J20" s="3">
        <f t="shared" si="2"/>
        <v>-0.0080755762086734</v>
      </c>
      <c r="K20" s="4">
        <f t="shared" si="3"/>
        <v>0.631</v>
      </c>
      <c r="L20" s="4">
        <f t="shared" si="4"/>
        <v>0.0429</v>
      </c>
      <c r="M20">
        <v>0</v>
      </c>
    </row>
    <row r="21" spans="1:13">
      <c r="A21" s="1"/>
      <c r="B21">
        <v>32.8302</v>
      </c>
      <c r="C21">
        <v>220.0542</v>
      </c>
      <c r="D21">
        <v>0.1212</v>
      </c>
      <c r="E21">
        <v>32.6001</v>
      </c>
      <c r="F21">
        <v>221.1656</v>
      </c>
      <c r="G21">
        <v>0.1638</v>
      </c>
      <c r="H21">
        <f t="shared" si="0"/>
        <v>32.79052157</v>
      </c>
      <c r="I21" s="3">
        <f t="shared" si="1"/>
        <v>0.00121005791003632</v>
      </c>
      <c r="J21" s="3">
        <f t="shared" si="2"/>
        <v>-0.00700879068662391</v>
      </c>
      <c r="K21" s="4">
        <f t="shared" si="3"/>
        <v>1.1114</v>
      </c>
      <c r="L21" s="4">
        <f t="shared" si="4"/>
        <v>0.0426</v>
      </c>
      <c r="M21">
        <v>0</v>
      </c>
    </row>
    <row r="22" spans="1:13">
      <c r="A22" s="1"/>
      <c r="B22">
        <v>33.7922</v>
      </c>
      <c r="C22">
        <v>220.0511</v>
      </c>
      <c r="D22">
        <v>0.1312</v>
      </c>
      <c r="E22">
        <v>33.5017</v>
      </c>
      <c r="F22">
        <v>220.4131</v>
      </c>
      <c r="G22">
        <v>0.1677</v>
      </c>
      <c r="H22">
        <f t="shared" si="0"/>
        <v>33.70627669</v>
      </c>
      <c r="I22" s="3">
        <f t="shared" si="1"/>
        <v>0.00254917832634686</v>
      </c>
      <c r="J22" s="3">
        <f t="shared" si="2"/>
        <v>-0.00859665840045932</v>
      </c>
      <c r="K22" s="4">
        <f t="shared" si="3"/>
        <v>0.361999999999995</v>
      </c>
      <c r="L22" s="4">
        <f t="shared" si="4"/>
        <v>0.0365</v>
      </c>
      <c r="M22">
        <v>0</v>
      </c>
    </row>
    <row r="23" spans="1:13">
      <c r="A23" s="1"/>
      <c r="B23">
        <v>36.0692</v>
      </c>
      <c r="C23">
        <v>220.0462</v>
      </c>
      <c r="D23">
        <v>0.1412</v>
      </c>
      <c r="E23">
        <v>35.7483</v>
      </c>
      <c r="F23">
        <v>219.8787</v>
      </c>
      <c r="G23">
        <v>0.1767</v>
      </c>
      <c r="H23">
        <f t="shared" si="0"/>
        <v>35.98814831</v>
      </c>
      <c r="I23" s="3">
        <f t="shared" si="1"/>
        <v>0.00225217728074866</v>
      </c>
      <c r="J23" s="3">
        <f t="shared" si="2"/>
        <v>-0.00889678728666013</v>
      </c>
      <c r="K23" s="4">
        <f t="shared" si="3"/>
        <v>-0.16749999999999</v>
      </c>
      <c r="L23" s="4">
        <f t="shared" si="4"/>
        <v>0.0355</v>
      </c>
      <c r="M23">
        <v>0</v>
      </c>
    </row>
    <row r="24" spans="1:13">
      <c r="A24" s="1"/>
      <c r="B24">
        <v>37.8691</v>
      </c>
      <c r="C24">
        <v>220.0562</v>
      </c>
      <c r="D24">
        <v>0.1412</v>
      </c>
      <c r="E24">
        <v>37.5792</v>
      </c>
      <c r="F24">
        <v>220.4131</v>
      </c>
      <c r="G24">
        <v>0.1847</v>
      </c>
      <c r="H24">
        <f t="shared" si="0"/>
        <v>37.84779344</v>
      </c>
      <c r="I24" s="3">
        <f t="shared" si="1"/>
        <v>0.000562953822757898</v>
      </c>
      <c r="J24" s="3">
        <f t="shared" si="2"/>
        <v>-0.00765531792411235</v>
      </c>
      <c r="K24" s="4">
        <f t="shared" si="3"/>
        <v>0.356899999999996</v>
      </c>
      <c r="L24" s="4">
        <f t="shared" si="4"/>
        <v>0.0435</v>
      </c>
      <c r="M24">
        <v>0</v>
      </c>
    </row>
    <row r="25" spans="1:13">
      <c r="A25" s="1"/>
      <c r="B25">
        <v>38.8432</v>
      </c>
      <c r="C25">
        <v>220.0472</v>
      </c>
      <c r="D25">
        <v>0.1512</v>
      </c>
      <c r="E25">
        <v>34.9353</v>
      </c>
      <c r="F25">
        <v>221.2195</v>
      </c>
      <c r="G25">
        <v>0.1887</v>
      </c>
      <c r="H25">
        <f t="shared" si="0"/>
        <v>35.16238421</v>
      </c>
      <c r="I25" s="3">
        <f t="shared" si="1"/>
        <v>0.104680495156901</v>
      </c>
      <c r="J25" s="3">
        <f t="shared" si="2"/>
        <v>-0.100607056061293</v>
      </c>
      <c r="K25" s="4">
        <f t="shared" si="3"/>
        <v>1.17230000000001</v>
      </c>
      <c r="L25" s="4">
        <f t="shared" si="4"/>
        <v>0.0375</v>
      </c>
      <c r="M25">
        <v>0</v>
      </c>
    </row>
    <row r="26" spans="1:13">
      <c r="A26" s="1"/>
      <c r="B26">
        <v>51.4412</v>
      </c>
      <c r="C26">
        <v>220.0412</v>
      </c>
      <c r="D26">
        <v>0.2012</v>
      </c>
      <c r="E26">
        <v>51.0692</v>
      </c>
      <c r="F26">
        <v>220.6812</v>
      </c>
      <c r="G26">
        <v>0.2408</v>
      </c>
      <c r="H26">
        <f t="shared" si="0"/>
        <v>51.54958644</v>
      </c>
      <c r="I26" s="3">
        <f t="shared" si="1"/>
        <v>-0.0021025666253629</v>
      </c>
      <c r="J26" s="3">
        <f t="shared" si="2"/>
        <v>-0.00723155758419321</v>
      </c>
      <c r="K26" s="4">
        <f t="shared" si="3"/>
        <v>0.639999999999986</v>
      </c>
      <c r="L26" s="4">
        <f t="shared" si="4"/>
        <v>0.0396</v>
      </c>
      <c r="M26">
        <v>0</v>
      </c>
    </row>
    <row r="27" spans="1:13">
      <c r="A27" s="1"/>
      <c r="B27">
        <v>61.1712</v>
      </c>
      <c r="C27">
        <v>220.0511</v>
      </c>
      <c r="D27">
        <v>0.2412</v>
      </c>
      <c r="E27">
        <v>60.719</v>
      </c>
      <c r="F27">
        <v>220.4131</v>
      </c>
      <c r="G27">
        <v>0.2825</v>
      </c>
      <c r="H27">
        <f t="shared" si="0"/>
        <v>61.3508883</v>
      </c>
      <c r="I27" s="3">
        <f t="shared" si="1"/>
        <v>-0.00292886223784325</v>
      </c>
      <c r="J27" s="3">
        <f t="shared" si="2"/>
        <v>-0.00739236765013597</v>
      </c>
      <c r="K27" s="4">
        <f t="shared" si="3"/>
        <v>0.361999999999995</v>
      </c>
      <c r="L27" s="4">
        <f t="shared" si="4"/>
        <v>0.0413</v>
      </c>
      <c r="M27">
        <v>0</v>
      </c>
    </row>
    <row r="28" spans="1:13">
      <c r="A28" s="1"/>
      <c r="B28">
        <v>70.9311</v>
      </c>
      <c r="C28">
        <v>220.0511</v>
      </c>
      <c r="D28">
        <v>0.2912</v>
      </c>
      <c r="E28">
        <v>70.3279</v>
      </c>
      <c r="F28">
        <v>220.1456</v>
      </c>
      <c r="G28">
        <v>0.3255</v>
      </c>
      <c r="H28">
        <f t="shared" si="0"/>
        <v>71.11064803</v>
      </c>
      <c r="I28" s="3">
        <f t="shared" si="1"/>
        <v>-0.00252491061429027</v>
      </c>
      <c r="J28" s="3">
        <f t="shared" si="2"/>
        <v>-0.00850402714747129</v>
      </c>
      <c r="K28" s="4">
        <f t="shared" si="3"/>
        <v>0.0945000000000107</v>
      </c>
      <c r="L28" s="4">
        <f t="shared" si="4"/>
        <v>0.0343</v>
      </c>
      <c r="M28">
        <v>0</v>
      </c>
    </row>
    <row r="29" spans="1:13">
      <c r="A29" s="1"/>
      <c r="B29">
        <v>80.5811</v>
      </c>
      <c r="C29">
        <v>220.0445</v>
      </c>
      <c r="D29">
        <v>0.3312</v>
      </c>
      <c r="E29">
        <v>80.015</v>
      </c>
      <c r="F29">
        <v>221.2195</v>
      </c>
      <c r="G29">
        <v>0.3681</v>
      </c>
      <c r="H29">
        <f t="shared" si="0"/>
        <v>80.9498355</v>
      </c>
      <c r="I29" s="3">
        <f t="shared" si="1"/>
        <v>-0.00455511117128829</v>
      </c>
      <c r="J29" s="3">
        <f t="shared" si="2"/>
        <v>-0.00702522055419951</v>
      </c>
      <c r="K29" s="4">
        <f t="shared" si="3"/>
        <v>1.17500000000001</v>
      </c>
      <c r="L29" s="4">
        <f t="shared" si="4"/>
        <v>0.0369</v>
      </c>
      <c r="M29">
        <v>0</v>
      </c>
    </row>
    <row r="30" spans="1:13">
      <c r="A30" s="1"/>
      <c r="B30">
        <v>102.3412</v>
      </c>
      <c r="C30">
        <v>220.0511</v>
      </c>
      <c r="D30">
        <v>0.4312</v>
      </c>
      <c r="E30">
        <v>101.5946</v>
      </c>
      <c r="F30">
        <v>220.1456</v>
      </c>
      <c r="G30">
        <v>0.4638</v>
      </c>
      <c r="H30">
        <f t="shared" si="0"/>
        <v>102.86823522</v>
      </c>
      <c r="I30" s="3">
        <f t="shared" si="1"/>
        <v>-0.00512340100783156</v>
      </c>
      <c r="J30" s="3">
        <f t="shared" si="2"/>
        <v>-0.00729520466830564</v>
      </c>
      <c r="K30" s="4">
        <f t="shared" si="3"/>
        <v>0.0945000000000107</v>
      </c>
      <c r="L30" s="4">
        <f t="shared" si="4"/>
        <v>0.0326</v>
      </c>
      <c r="M30">
        <v>0</v>
      </c>
    </row>
    <row r="31" spans="1:13">
      <c r="A31" s="1"/>
      <c r="B31">
        <v>131.5012</v>
      </c>
      <c r="C31">
        <v>220.0478</v>
      </c>
      <c r="D31">
        <v>0.5612</v>
      </c>
      <c r="E31">
        <v>130.3797</v>
      </c>
      <c r="F31">
        <v>220.4131</v>
      </c>
      <c r="G31">
        <v>0.593</v>
      </c>
      <c r="H31">
        <f t="shared" si="0"/>
        <v>132.10526129</v>
      </c>
      <c r="I31" s="3">
        <f t="shared" si="1"/>
        <v>-0.00457257556664573</v>
      </c>
      <c r="J31" s="3">
        <f t="shared" si="2"/>
        <v>-0.00852843928420423</v>
      </c>
      <c r="K31" s="4">
        <f t="shared" si="3"/>
        <v>0.365299999999991</v>
      </c>
      <c r="L31" s="4">
        <f t="shared" si="4"/>
        <v>0.0317999999999999</v>
      </c>
      <c r="M31">
        <v>0</v>
      </c>
    </row>
    <row r="32" spans="1:13">
      <c r="A32" s="1"/>
      <c r="B32">
        <v>487.6312</v>
      </c>
      <c r="C32">
        <v>220.11</v>
      </c>
      <c r="D32">
        <v>2.171</v>
      </c>
      <c r="E32">
        <v>483.0279</v>
      </c>
      <c r="F32">
        <v>220.3061</v>
      </c>
      <c r="G32">
        <v>2.1927</v>
      </c>
      <c r="H32">
        <f t="shared" si="0"/>
        <v>490.29003803</v>
      </c>
      <c r="I32" s="3">
        <f t="shared" si="1"/>
        <v>-0.00542299011557183</v>
      </c>
      <c r="J32" s="3">
        <f t="shared" si="2"/>
        <v>-0.00944012606248327</v>
      </c>
      <c r="K32" s="4">
        <f t="shared" si="3"/>
        <v>0.196099999999973</v>
      </c>
      <c r="L32" s="4">
        <f t="shared" si="4"/>
        <v>0.0217000000000001</v>
      </c>
      <c r="M32">
        <v>0</v>
      </c>
    </row>
    <row r="33" spans="1:13">
      <c r="A33" s="1"/>
      <c r="B33">
        <v>971.5212</v>
      </c>
      <c r="C33">
        <v>220.0578</v>
      </c>
      <c r="D33">
        <v>4.3812</v>
      </c>
      <c r="E33">
        <v>960.4486</v>
      </c>
      <c r="F33">
        <v>218.5542</v>
      </c>
      <c r="G33">
        <v>4.3671</v>
      </c>
      <c r="H33">
        <f t="shared" si="0"/>
        <v>975.20624302</v>
      </c>
      <c r="I33" s="3">
        <f t="shared" si="1"/>
        <v>-0.00377873198246589</v>
      </c>
      <c r="J33" s="3">
        <f t="shared" si="2"/>
        <v>-0.0113971779514435</v>
      </c>
      <c r="K33" s="4">
        <f t="shared" si="3"/>
        <v>-1.50359999999998</v>
      </c>
      <c r="L33" s="4">
        <f t="shared" si="4"/>
        <v>-0.0141</v>
      </c>
      <c r="M33">
        <v>0</v>
      </c>
    </row>
    <row r="34" spans="1:13">
      <c r="A34" s="1"/>
      <c r="B34">
        <v>1452.1412</v>
      </c>
      <c r="C34">
        <v>220.0545</v>
      </c>
      <c r="D34">
        <v>6.5612</v>
      </c>
      <c r="E34">
        <v>1431.3269</v>
      </c>
      <c r="F34">
        <v>219.0821</v>
      </c>
      <c r="G34">
        <v>6.5279</v>
      </c>
      <c r="H34">
        <f t="shared" si="0"/>
        <v>1453.47733233</v>
      </c>
      <c r="I34" s="3">
        <f t="shared" si="1"/>
        <v>-0.00091926602519364</v>
      </c>
      <c r="J34" s="3">
        <f t="shared" si="2"/>
        <v>-0.0143335234893136</v>
      </c>
      <c r="K34" s="4">
        <f t="shared" si="3"/>
        <v>-0.972399999999993</v>
      </c>
      <c r="L34" s="4">
        <f t="shared" si="4"/>
        <v>-0.0333000000000006</v>
      </c>
      <c r="M34">
        <v>0</v>
      </c>
    </row>
    <row r="35" spans="1:13">
      <c r="A35" s="1"/>
      <c r="B35">
        <v>1933.2778</v>
      </c>
      <c r="C35">
        <v>220.0478</v>
      </c>
      <c r="D35">
        <v>8.7512</v>
      </c>
      <c r="E35">
        <v>1900.2915</v>
      </c>
      <c r="F35">
        <v>218.2915</v>
      </c>
      <c r="G35">
        <v>8.7153</v>
      </c>
      <c r="H35">
        <f t="shared" si="0"/>
        <v>1929.80467655</v>
      </c>
      <c r="I35" s="3">
        <f t="shared" si="1"/>
        <v>0.00179972796843309</v>
      </c>
      <c r="J35" s="3">
        <f t="shared" si="2"/>
        <v>-0.0170623694121973</v>
      </c>
      <c r="K35" s="4">
        <f t="shared" si="3"/>
        <v>-1.75629999999998</v>
      </c>
      <c r="L35" s="4">
        <f t="shared" si="4"/>
        <v>-0.0359000000000016</v>
      </c>
      <c r="M35">
        <v>0</v>
      </c>
    </row>
    <row r="73" spans="1:12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10</v>
      </c>
      <c r="K73" s="2" t="s">
        <v>11</v>
      </c>
      <c r="L73" s="2" t="s">
        <v>12</v>
      </c>
    </row>
    <row r="74" spans="1:12">
      <c r="A74" s="1">
        <v>2</v>
      </c>
      <c r="B74">
        <v>1.8012</v>
      </c>
      <c r="C74">
        <v>220.0462</v>
      </c>
      <c r="D74">
        <v>0.0312</v>
      </c>
      <c r="E74">
        <v>1.7954</v>
      </c>
      <c r="F74">
        <v>220.1456</v>
      </c>
      <c r="G74">
        <v>0.074</v>
      </c>
      <c r="H74">
        <f>1.0159*E74-0.4622</f>
        <v>1.36174686</v>
      </c>
      <c r="I74" s="3">
        <f>(B74-H74)/H74</f>
        <v>0.322712798471222</v>
      </c>
      <c r="J74" s="3">
        <f>(E74-B74)/B74</f>
        <v>-0.00322007550521863</v>
      </c>
      <c r="K74" s="4">
        <f>F74-C74</f>
        <v>0.0994000000000028</v>
      </c>
      <c r="L74" s="4">
        <f>G74-D74</f>
        <v>0.0428</v>
      </c>
    </row>
    <row r="75" spans="1:12">
      <c r="A75" s="1"/>
      <c r="B75">
        <v>3.6212</v>
      </c>
      <c r="C75">
        <v>220.0482</v>
      </c>
      <c r="D75">
        <v>0.0312</v>
      </c>
      <c r="E75">
        <v>3.1918</v>
      </c>
      <c r="F75">
        <v>220.3799</v>
      </c>
      <c r="G75">
        <v>0.0739</v>
      </c>
      <c r="H75">
        <f t="shared" ref="H75:H105" si="5">1.0159*E75-0.4622</f>
        <v>2.78034962</v>
      </c>
      <c r="I75" s="3">
        <f t="shared" ref="I75:I105" si="6">(B75-H75)/H75</f>
        <v>0.302426131574057</v>
      </c>
      <c r="J75" s="3">
        <f t="shared" ref="J75:J105" si="7">(E75-B75)/B75</f>
        <v>-0.118579476416657</v>
      </c>
      <c r="K75" s="4">
        <f t="shared" ref="K75:K105" si="8">F75-C75</f>
        <v>0.331699999999984</v>
      </c>
      <c r="L75" s="4">
        <f t="shared" ref="L75:L105" si="9">G75-D75</f>
        <v>0.0427</v>
      </c>
    </row>
    <row r="76" spans="1:12">
      <c r="A76" s="1"/>
      <c r="B76">
        <v>4.0677</v>
      </c>
      <c r="C76">
        <v>195.5999</v>
      </c>
      <c r="D76">
        <v>0.0277</v>
      </c>
      <c r="E76">
        <v>4.3182</v>
      </c>
      <c r="F76">
        <v>220.4131</v>
      </c>
      <c r="G76">
        <v>0.0733</v>
      </c>
      <c r="H76">
        <f t="shared" si="5"/>
        <v>3.92465938</v>
      </c>
      <c r="I76" s="3">
        <f t="shared" si="6"/>
        <v>0.0364466329814336</v>
      </c>
      <c r="J76" s="3">
        <f t="shared" si="7"/>
        <v>0.0615827125894239</v>
      </c>
      <c r="K76" s="4">
        <f t="shared" si="8"/>
        <v>24.8132</v>
      </c>
      <c r="L76" s="4">
        <f t="shared" si="9"/>
        <v>0.0456</v>
      </c>
    </row>
    <row r="77" spans="1:12">
      <c r="A77" s="1"/>
      <c r="B77">
        <v>6.8772</v>
      </c>
      <c r="C77">
        <v>220.0462</v>
      </c>
      <c r="D77">
        <v>0.0412</v>
      </c>
      <c r="E77">
        <v>6.893</v>
      </c>
      <c r="F77">
        <v>220.1456</v>
      </c>
      <c r="G77">
        <v>0.0797</v>
      </c>
      <c r="H77">
        <f t="shared" si="5"/>
        <v>6.5403987</v>
      </c>
      <c r="I77" s="3">
        <f t="shared" si="6"/>
        <v>0.0514955303871613</v>
      </c>
      <c r="J77" s="3">
        <f t="shared" si="7"/>
        <v>0.00229744663525848</v>
      </c>
      <c r="K77" s="4">
        <f t="shared" si="8"/>
        <v>0.0994000000000028</v>
      </c>
      <c r="L77" s="4">
        <f t="shared" si="9"/>
        <v>0.0385</v>
      </c>
    </row>
    <row r="78" spans="1:12">
      <c r="A78" s="1"/>
      <c r="B78">
        <v>8.6782</v>
      </c>
      <c r="C78">
        <v>220.0502</v>
      </c>
      <c r="D78">
        <v>0.0412</v>
      </c>
      <c r="E78">
        <v>8.6899</v>
      </c>
      <c r="F78">
        <v>220.6812</v>
      </c>
      <c r="G78">
        <v>0.081</v>
      </c>
      <c r="H78">
        <f t="shared" si="5"/>
        <v>8.36586941</v>
      </c>
      <c r="I78" s="3">
        <f t="shared" si="6"/>
        <v>0.0373339069369958</v>
      </c>
      <c r="J78" s="3">
        <f t="shared" si="7"/>
        <v>0.00134820584913915</v>
      </c>
      <c r="K78" s="4">
        <f t="shared" si="8"/>
        <v>0.631</v>
      </c>
      <c r="L78" s="4">
        <f t="shared" si="9"/>
        <v>0.0398</v>
      </c>
    </row>
    <row r="79" spans="1:12">
      <c r="A79" s="1"/>
      <c r="B79">
        <v>10.5731</v>
      </c>
      <c r="C79">
        <v>220.0501</v>
      </c>
      <c r="D79">
        <v>0.0412</v>
      </c>
      <c r="E79">
        <v>10.2958</v>
      </c>
      <c r="F79">
        <v>220.6812</v>
      </c>
      <c r="G79">
        <v>0.0861</v>
      </c>
      <c r="H79">
        <f t="shared" si="5"/>
        <v>9.99730322</v>
      </c>
      <c r="I79" s="3">
        <f t="shared" si="6"/>
        <v>0.0575952101610857</v>
      </c>
      <c r="J79" s="3">
        <f t="shared" si="7"/>
        <v>-0.0262269343901032</v>
      </c>
      <c r="K79" s="4">
        <f t="shared" si="8"/>
        <v>0.631100000000004</v>
      </c>
      <c r="L79" s="4">
        <f t="shared" si="9"/>
        <v>0.0449</v>
      </c>
    </row>
    <row r="80" spans="1:12">
      <c r="A80" s="1"/>
      <c r="B80">
        <v>11.5431</v>
      </c>
      <c r="C80">
        <v>220.0492</v>
      </c>
      <c r="D80">
        <v>0.0512</v>
      </c>
      <c r="E80">
        <v>11.6921</v>
      </c>
      <c r="F80">
        <v>221.2195</v>
      </c>
      <c r="G80">
        <v>0.0908</v>
      </c>
      <c r="H80">
        <f t="shared" si="5"/>
        <v>11.41580439</v>
      </c>
      <c r="I80" s="3">
        <f t="shared" si="6"/>
        <v>0.0111508226359859</v>
      </c>
      <c r="J80" s="3">
        <f t="shared" si="7"/>
        <v>0.012908144259341</v>
      </c>
      <c r="K80" s="4">
        <f t="shared" si="8"/>
        <v>1.1703</v>
      </c>
      <c r="L80" s="4">
        <f t="shared" si="9"/>
        <v>0.0396</v>
      </c>
    </row>
    <row r="81" spans="1:12">
      <c r="A81" s="1"/>
      <c r="B81">
        <v>13.3532</v>
      </c>
      <c r="C81">
        <v>220.0522</v>
      </c>
      <c r="D81">
        <v>0.0512</v>
      </c>
      <c r="E81">
        <v>13.4952</v>
      </c>
      <c r="F81">
        <v>220.6812</v>
      </c>
      <c r="G81">
        <v>0.0951</v>
      </c>
      <c r="H81">
        <f t="shared" si="5"/>
        <v>13.24757368</v>
      </c>
      <c r="I81" s="3">
        <f t="shared" si="6"/>
        <v>0.00797325778677965</v>
      </c>
      <c r="J81" s="3">
        <f t="shared" si="7"/>
        <v>0.0106341551088879</v>
      </c>
      <c r="K81" s="4">
        <f t="shared" si="8"/>
        <v>0.628999999999991</v>
      </c>
      <c r="L81" s="4">
        <f t="shared" si="9"/>
        <v>0.0439</v>
      </c>
    </row>
    <row r="82" spans="1:12">
      <c r="A82" s="1"/>
      <c r="B82">
        <v>14.3052</v>
      </c>
      <c r="C82">
        <v>220.0481</v>
      </c>
      <c r="D82">
        <v>0.0512</v>
      </c>
      <c r="E82">
        <v>14.4012</v>
      </c>
      <c r="F82">
        <v>220.735</v>
      </c>
      <c r="G82">
        <v>0.0967</v>
      </c>
      <c r="H82">
        <f t="shared" si="5"/>
        <v>14.16797908</v>
      </c>
      <c r="I82" s="3">
        <f t="shared" si="6"/>
        <v>0.00968528533428629</v>
      </c>
      <c r="J82" s="3">
        <f t="shared" si="7"/>
        <v>0.0067108464055029</v>
      </c>
      <c r="K82" s="4">
        <f t="shared" si="8"/>
        <v>0.686900000000009</v>
      </c>
      <c r="L82" s="4">
        <f t="shared" si="9"/>
        <v>0.0455</v>
      </c>
    </row>
    <row r="83" spans="1:12">
      <c r="A83" s="1"/>
      <c r="B83">
        <v>15.6312</v>
      </c>
      <c r="C83">
        <v>220.0451</v>
      </c>
      <c r="D83">
        <v>0.0612</v>
      </c>
      <c r="E83">
        <v>15.4632</v>
      </c>
      <c r="F83">
        <v>220.95</v>
      </c>
      <c r="G83">
        <v>0.1012</v>
      </c>
      <c r="H83">
        <f t="shared" si="5"/>
        <v>15.24686488</v>
      </c>
      <c r="I83" s="3">
        <f t="shared" si="6"/>
        <v>0.0252074851469398</v>
      </c>
      <c r="J83" s="3">
        <f t="shared" si="7"/>
        <v>-0.0107477352986335</v>
      </c>
      <c r="K83" s="4">
        <f t="shared" si="8"/>
        <v>0.904899999999998</v>
      </c>
      <c r="L83" s="4">
        <f t="shared" si="9"/>
        <v>0.04</v>
      </c>
    </row>
    <row r="84" spans="1:12">
      <c r="A84" s="1"/>
      <c r="B84">
        <v>16.5892</v>
      </c>
      <c r="C84">
        <v>220.0511</v>
      </c>
      <c r="D84">
        <v>0.0612</v>
      </c>
      <c r="E84">
        <v>16.374</v>
      </c>
      <c r="F84">
        <v>220.4131</v>
      </c>
      <c r="G84">
        <v>0.1043</v>
      </c>
      <c r="H84">
        <f t="shared" si="5"/>
        <v>16.1721466</v>
      </c>
      <c r="I84" s="3">
        <f t="shared" si="6"/>
        <v>0.025788376170174</v>
      </c>
      <c r="J84" s="3">
        <f t="shared" si="7"/>
        <v>-0.0129722952282209</v>
      </c>
      <c r="K84" s="4">
        <f t="shared" si="8"/>
        <v>0.361999999999995</v>
      </c>
      <c r="L84" s="4">
        <f t="shared" si="9"/>
        <v>0.0431</v>
      </c>
    </row>
    <row r="85" spans="1:12">
      <c r="A85" s="1"/>
      <c r="B85">
        <v>18.4232</v>
      </c>
      <c r="C85">
        <v>220.0452</v>
      </c>
      <c r="D85">
        <v>0.0712</v>
      </c>
      <c r="E85">
        <v>18.3593</v>
      </c>
      <c r="F85">
        <v>220.7889</v>
      </c>
      <c r="G85">
        <v>0.1097</v>
      </c>
      <c r="H85">
        <f t="shared" si="5"/>
        <v>18.18901287</v>
      </c>
      <c r="I85" s="3">
        <f t="shared" si="6"/>
        <v>0.0128751973333448</v>
      </c>
      <c r="J85" s="3">
        <f t="shared" si="7"/>
        <v>-0.00346845282035696</v>
      </c>
      <c r="K85" s="4">
        <f t="shared" si="8"/>
        <v>0.743700000000018</v>
      </c>
      <c r="L85" s="4">
        <f t="shared" si="9"/>
        <v>0.0385</v>
      </c>
    </row>
    <row r="86" spans="1:12">
      <c r="A86" s="1"/>
      <c r="B86">
        <v>20.3142</v>
      </c>
      <c r="C86">
        <v>220.0412</v>
      </c>
      <c r="D86">
        <v>0.0712</v>
      </c>
      <c r="E86">
        <v>20.2428</v>
      </c>
      <c r="F86">
        <v>221.2195</v>
      </c>
      <c r="G86">
        <v>0.1158</v>
      </c>
      <c r="H86">
        <f t="shared" si="5"/>
        <v>20.10246052</v>
      </c>
      <c r="I86" s="3">
        <f t="shared" si="6"/>
        <v>0.0105330131000301</v>
      </c>
      <c r="J86" s="3">
        <f t="shared" si="7"/>
        <v>-0.0035147827627965</v>
      </c>
      <c r="K86" s="4">
        <f t="shared" si="8"/>
        <v>1.17830000000001</v>
      </c>
      <c r="L86" s="4">
        <f t="shared" si="9"/>
        <v>0.0446</v>
      </c>
    </row>
    <row r="87" spans="1:12">
      <c r="A87" s="1"/>
      <c r="B87">
        <v>21.2692</v>
      </c>
      <c r="C87">
        <v>220.0492</v>
      </c>
      <c r="D87">
        <v>0.0811</v>
      </c>
      <c r="E87">
        <v>21.2257</v>
      </c>
      <c r="F87">
        <v>220.6812</v>
      </c>
      <c r="G87">
        <v>0.1189</v>
      </c>
      <c r="H87">
        <f t="shared" si="5"/>
        <v>21.10098863</v>
      </c>
      <c r="I87" s="3">
        <f t="shared" si="6"/>
        <v>0.00797172933219109</v>
      </c>
      <c r="J87" s="3">
        <f t="shared" si="7"/>
        <v>-0.00204521091531424</v>
      </c>
      <c r="K87" s="4">
        <f t="shared" si="8"/>
        <v>0.631999999999977</v>
      </c>
      <c r="L87" s="4">
        <f t="shared" si="9"/>
        <v>0.0378</v>
      </c>
    </row>
    <row r="88" spans="1:12">
      <c r="A88" s="1"/>
      <c r="B88">
        <v>23.0652</v>
      </c>
      <c r="C88">
        <v>220.0422</v>
      </c>
      <c r="D88">
        <v>0.0811</v>
      </c>
      <c r="E88">
        <v>23.0219</v>
      </c>
      <c r="F88">
        <v>219.8787</v>
      </c>
      <c r="G88">
        <v>0.1261</v>
      </c>
      <c r="H88">
        <f t="shared" si="5"/>
        <v>22.92574821</v>
      </c>
      <c r="I88" s="3">
        <f t="shared" si="6"/>
        <v>0.00608275850901891</v>
      </c>
      <c r="J88" s="3">
        <f t="shared" si="7"/>
        <v>-0.00187728699512695</v>
      </c>
      <c r="K88" s="4">
        <f t="shared" si="8"/>
        <v>-0.163499999999999</v>
      </c>
      <c r="L88" s="4">
        <f t="shared" si="9"/>
        <v>0.045</v>
      </c>
    </row>
    <row r="89" spans="1:12">
      <c r="A89" s="1"/>
      <c r="B89">
        <v>25.3502</v>
      </c>
      <c r="C89">
        <v>220.0481</v>
      </c>
      <c r="D89">
        <v>0.0911</v>
      </c>
      <c r="E89">
        <v>25.2463</v>
      </c>
      <c r="F89">
        <v>220.6812</v>
      </c>
      <c r="G89">
        <v>0.1351</v>
      </c>
      <c r="H89">
        <f t="shared" si="5"/>
        <v>25.18551617</v>
      </c>
      <c r="I89" s="3">
        <f t="shared" si="6"/>
        <v>0.00653883084580822</v>
      </c>
      <c r="J89" s="3">
        <f t="shared" si="7"/>
        <v>-0.00409858699339648</v>
      </c>
      <c r="K89" s="4">
        <f t="shared" si="8"/>
        <v>0.633099999999985</v>
      </c>
      <c r="L89" s="4">
        <f t="shared" si="9"/>
        <v>0.044</v>
      </c>
    </row>
    <row r="90" spans="1:12">
      <c r="A90" s="1"/>
      <c r="B90">
        <v>26.3032</v>
      </c>
      <c r="C90">
        <v>220.0482</v>
      </c>
      <c r="D90">
        <v>0.1011</v>
      </c>
      <c r="E90">
        <v>26.1522</v>
      </c>
      <c r="F90">
        <v>220.6812</v>
      </c>
      <c r="G90">
        <v>0.1386</v>
      </c>
      <c r="H90">
        <f t="shared" si="5"/>
        <v>26.10581998</v>
      </c>
      <c r="I90" s="3">
        <f t="shared" si="6"/>
        <v>0.00756076691524007</v>
      </c>
      <c r="J90" s="3">
        <f t="shared" si="7"/>
        <v>-0.00574074637306487</v>
      </c>
      <c r="K90" s="4">
        <f t="shared" si="8"/>
        <v>0.632999999999981</v>
      </c>
      <c r="L90" s="4">
        <f t="shared" si="9"/>
        <v>0.0375</v>
      </c>
    </row>
    <row r="91" spans="1:12">
      <c r="A91" s="1"/>
      <c r="B91">
        <v>28.1412</v>
      </c>
      <c r="C91">
        <v>220.0492</v>
      </c>
      <c r="D91">
        <v>0.1011</v>
      </c>
      <c r="E91">
        <v>28.0248</v>
      </c>
      <c r="F91">
        <v>220.6812</v>
      </c>
      <c r="G91">
        <v>0.1451</v>
      </c>
      <c r="H91">
        <f t="shared" si="5"/>
        <v>28.00819432</v>
      </c>
      <c r="I91" s="3">
        <f t="shared" si="6"/>
        <v>0.00474881309663807</v>
      </c>
      <c r="J91" s="3">
        <f t="shared" si="7"/>
        <v>-0.00413628416698656</v>
      </c>
      <c r="K91" s="4">
        <f t="shared" si="8"/>
        <v>0.631999999999977</v>
      </c>
      <c r="L91" s="4">
        <f t="shared" si="9"/>
        <v>0.044</v>
      </c>
    </row>
    <row r="92" spans="1:12">
      <c r="A92" s="1"/>
      <c r="B92">
        <v>33.7622</v>
      </c>
      <c r="C92">
        <v>220.0512</v>
      </c>
      <c r="D92">
        <v>0.1312</v>
      </c>
      <c r="E92">
        <v>33.5396</v>
      </c>
      <c r="F92">
        <v>220.3598</v>
      </c>
      <c r="G92">
        <v>0.1695</v>
      </c>
      <c r="H92">
        <f t="shared" si="5"/>
        <v>33.61067964</v>
      </c>
      <c r="I92" s="3">
        <f t="shared" si="6"/>
        <v>0.00450810163980365</v>
      </c>
      <c r="J92" s="3">
        <f t="shared" si="7"/>
        <v>-0.00659317224588445</v>
      </c>
      <c r="K92" s="4">
        <f t="shared" si="8"/>
        <v>0.308600000000013</v>
      </c>
      <c r="L92" s="4">
        <f t="shared" si="9"/>
        <v>0.0383</v>
      </c>
    </row>
    <row r="93" spans="1:12">
      <c r="A93" s="1"/>
      <c r="B93">
        <v>36.0452</v>
      </c>
      <c r="C93">
        <v>220.0492</v>
      </c>
      <c r="D93">
        <v>0.1412</v>
      </c>
      <c r="E93">
        <v>35.9217</v>
      </c>
      <c r="F93">
        <v>220.3061</v>
      </c>
      <c r="G93">
        <v>0.1773</v>
      </c>
      <c r="H93">
        <f t="shared" si="5"/>
        <v>36.03065503</v>
      </c>
      <c r="I93" s="3">
        <f t="shared" si="6"/>
        <v>0.00040368319665275</v>
      </c>
      <c r="J93" s="3">
        <f t="shared" si="7"/>
        <v>-0.00342625370368315</v>
      </c>
      <c r="K93" s="4">
        <f t="shared" si="8"/>
        <v>0.256899999999973</v>
      </c>
      <c r="L93" s="4">
        <f t="shared" si="9"/>
        <v>0.0361</v>
      </c>
    </row>
    <row r="94" spans="1:12">
      <c r="A94" s="1"/>
      <c r="B94">
        <v>37.8752</v>
      </c>
      <c r="C94">
        <v>220.0442</v>
      </c>
      <c r="D94">
        <v>0.1412</v>
      </c>
      <c r="E94">
        <v>37.5589</v>
      </c>
      <c r="F94">
        <v>220.6812</v>
      </c>
      <c r="G94">
        <v>0.1855</v>
      </c>
      <c r="H94">
        <f t="shared" si="5"/>
        <v>37.69388651</v>
      </c>
      <c r="I94" s="3">
        <f t="shared" si="6"/>
        <v>0.00481015641493745</v>
      </c>
      <c r="J94" s="3">
        <f t="shared" si="7"/>
        <v>-0.00835111101723551</v>
      </c>
      <c r="K94" s="4">
        <f t="shared" si="8"/>
        <v>0.637</v>
      </c>
      <c r="L94" s="4">
        <f t="shared" si="9"/>
        <v>0.0443</v>
      </c>
    </row>
    <row r="95" spans="1:12">
      <c r="A95" s="1"/>
      <c r="B95">
        <v>38.8252</v>
      </c>
      <c r="C95">
        <v>220.0502</v>
      </c>
      <c r="D95">
        <v>0.1512</v>
      </c>
      <c r="E95">
        <v>38.6335</v>
      </c>
      <c r="F95">
        <v>221.058</v>
      </c>
      <c r="G95">
        <v>0.1894</v>
      </c>
      <c r="H95">
        <f t="shared" si="5"/>
        <v>38.78557265</v>
      </c>
      <c r="I95" s="3">
        <f t="shared" si="6"/>
        <v>0.00102170336268075</v>
      </c>
      <c r="J95" s="3">
        <f t="shared" si="7"/>
        <v>-0.0049375148099689</v>
      </c>
      <c r="K95" s="4">
        <f t="shared" si="8"/>
        <v>1.0078</v>
      </c>
      <c r="L95" s="4">
        <f t="shared" si="9"/>
        <v>0.0382</v>
      </c>
    </row>
    <row r="96" spans="1:12">
      <c r="A96" s="1"/>
      <c r="B96">
        <v>51.4011</v>
      </c>
      <c r="C96">
        <v>220.0445</v>
      </c>
      <c r="D96">
        <v>0.2012</v>
      </c>
      <c r="E96">
        <v>51.1018</v>
      </c>
      <c r="F96">
        <v>220.2527</v>
      </c>
      <c r="G96">
        <v>0.2405</v>
      </c>
      <c r="H96">
        <f t="shared" si="5"/>
        <v>51.45211862</v>
      </c>
      <c r="I96" s="3">
        <f t="shared" si="6"/>
        <v>-0.000991574717783576</v>
      </c>
      <c r="J96" s="3">
        <f t="shared" si="7"/>
        <v>-0.00582283258529491</v>
      </c>
      <c r="K96" s="4">
        <f t="shared" si="8"/>
        <v>0.208200000000005</v>
      </c>
      <c r="L96" s="4">
        <f t="shared" si="9"/>
        <v>0.0393</v>
      </c>
    </row>
    <row r="97" spans="1:12">
      <c r="A97" s="1"/>
      <c r="B97">
        <v>61.1312</v>
      </c>
      <c r="C97">
        <v>220.0445</v>
      </c>
      <c r="D97">
        <v>0.2412</v>
      </c>
      <c r="E97">
        <v>60.745</v>
      </c>
      <c r="F97">
        <v>220.1456</v>
      </c>
      <c r="G97">
        <v>0.2822</v>
      </c>
      <c r="H97">
        <f t="shared" si="5"/>
        <v>61.2486455</v>
      </c>
      <c r="I97" s="3">
        <f t="shared" si="6"/>
        <v>-0.00191751995560449</v>
      </c>
      <c r="J97" s="3">
        <f t="shared" si="7"/>
        <v>-0.00631755960949568</v>
      </c>
      <c r="K97" s="4">
        <f t="shared" si="8"/>
        <v>0.101100000000002</v>
      </c>
      <c r="L97" s="4">
        <f t="shared" si="9"/>
        <v>0.041</v>
      </c>
    </row>
    <row r="98" spans="1:12">
      <c r="A98" s="1"/>
      <c r="B98">
        <v>70.8912</v>
      </c>
      <c r="C98">
        <v>220.0511</v>
      </c>
      <c r="D98">
        <v>0.2912</v>
      </c>
      <c r="E98">
        <v>70.2916</v>
      </c>
      <c r="F98">
        <v>220.1456</v>
      </c>
      <c r="G98">
        <v>0.3252</v>
      </c>
      <c r="H98">
        <f t="shared" si="5"/>
        <v>70.94703644</v>
      </c>
      <c r="I98" s="3">
        <f t="shared" si="6"/>
        <v>-0.000787015819148813</v>
      </c>
      <c r="J98" s="3">
        <f t="shared" si="7"/>
        <v>-0.00845803146229709</v>
      </c>
      <c r="K98" s="4">
        <f t="shared" si="8"/>
        <v>0.0945000000000107</v>
      </c>
      <c r="L98" s="4">
        <f t="shared" si="9"/>
        <v>0.034</v>
      </c>
    </row>
    <row r="99" spans="1:12">
      <c r="A99" s="1"/>
      <c r="B99">
        <v>80.5612</v>
      </c>
      <c r="C99">
        <v>220.0412</v>
      </c>
      <c r="D99">
        <v>0.3312</v>
      </c>
      <c r="E99">
        <v>79.9407</v>
      </c>
      <c r="F99">
        <v>220.735</v>
      </c>
      <c r="G99">
        <v>0.3677</v>
      </c>
      <c r="H99">
        <f t="shared" si="5"/>
        <v>80.74955713</v>
      </c>
      <c r="I99" s="3">
        <f t="shared" si="6"/>
        <v>-0.00233260883024751</v>
      </c>
      <c r="J99" s="3">
        <f t="shared" si="7"/>
        <v>-0.00770221893417666</v>
      </c>
      <c r="K99" s="4">
        <f t="shared" si="8"/>
        <v>0.69380000000001</v>
      </c>
      <c r="L99" s="4">
        <f t="shared" si="9"/>
        <v>0.0365</v>
      </c>
    </row>
    <row r="100" spans="1:12">
      <c r="A100" s="1"/>
      <c r="B100">
        <v>102.3212</v>
      </c>
      <c r="C100">
        <v>220.0378</v>
      </c>
      <c r="D100">
        <v>0.4312</v>
      </c>
      <c r="E100">
        <v>101.5365</v>
      </c>
      <c r="F100">
        <v>220.6812</v>
      </c>
      <c r="G100">
        <v>0.4644</v>
      </c>
      <c r="H100">
        <f t="shared" si="5"/>
        <v>102.68873035</v>
      </c>
      <c r="I100" s="3">
        <f t="shared" si="6"/>
        <v>-0.0035790719073781</v>
      </c>
      <c r="J100" s="3">
        <f t="shared" si="7"/>
        <v>-0.00766898746300865</v>
      </c>
      <c r="K100" s="4">
        <f t="shared" si="8"/>
        <v>0.643399999999986</v>
      </c>
      <c r="L100" s="4">
        <f t="shared" si="9"/>
        <v>0.0332</v>
      </c>
    </row>
    <row r="101" spans="1:12">
      <c r="A101" s="1"/>
      <c r="B101">
        <v>131.4412</v>
      </c>
      <c r="C101">
        <v>220.0511</v>
      </c>
      <c r="D101">
        <v>0.5612</v>
      </c>
      <c r="E101">
        <v>130.4418</v>
      </c>
      <c r="F101">
        <v>220.0392</v>
      </c>
      <c r="G101">
        <v>0.5935</v>
      </c>
      <c r="H101">
        <f t="shared" si="5"/>
        <v>132.05362462</v>
      </c>
      <c r="I101" s="3">
        <f t="shared" si="6"/>
        <v>-0.00463769640373248</v>
      </c>
      <c r="J101" s="3">
        <f t="shared" si="7"/>
        <v>-0.00760339984723213</v>
      </c>
      <c r="K101" s="4">
        <f t="shared" si="8"/>
        <v>-0.0118999999999971</v>
      </c>
      <c r="L101" s="4">
        <f t="shared" si="9"/>
        <v>0.0323</v>
      </c>
    </row>
    <row r="102" spans="1:12">
      <c r="A102" s="1"/>
      <c r="B102">
        <v>487.6312</v>
      </c>
      <c r="C102">
        <v>220.11</v>
      </c>
      <c r="D102">
        <v>2.171</v>
      </c>
      <c r="E102">
        <v>483.3616</v>
      </c>
      <c r="F102">
        <v>220.1189</v>
      </c>
      <c r="G102">
        <v>2.193</v>
      </c>
      <c r="H102">
        <f t="shared" si="5"/>
        <v>490.58484944</v>
      </c>
      <c r="I102" s="3">
        <f t="shared" si="6"/>
        <v>-0.00602066990729865</v>
      </c>
      <c r="J102" s="3">
        <f t="shared" si="7"/>
        <v>-0.00875579741411126</v>
      </c>
      <c r="K102" s="4">
        <f t="shared" si="8"/>
        <v>0.00889999999998281</v>
      </c>
      <c r="L102" s="4">
        <f t="shared" si="9"/>
        <v>0.0220000000000002</v>
      </c>
    </row>
    <row r="103" spans="1:12">
      <c r="A103" s="1"/>
      <c r="B103">
        <v>971.4045</v>
      </c>
      <c r="C103">
        <v>220.0478</v>
      </c>
      <c r="D103">
        <v>4.3778</v>
      </c>
      <c r="E103">
        <v>960.0345</v>
      </c>
      <c r="F103">
        <v>218.7127</v>
      </c>
      <c r="G103">
        <v>4.365</v>
      </c>
      <c r="H103">
        <f t="shared" si="5"/>
        <v>974.83684855</v>
      </c>
      <c r="I103" s="3">
        <f t="shared" si="6"/>
        <v>-0.00352094666415748</v>
      </c>
      <c r="J103" s="3">
        <f t="shared" si="7"/>
        <v>-0.0117047018003314</v>
      </c>
      <c r="K103" s="4">
        <f t="shared" si="8"/>
        <v>-1.33509999999998</v>
      </c>
      <c r="L103" s="4">
        <f t="shared" si="9"/>
        <v>-0.0127999999999995</v>
      </c>
    </row>
    <row r="104" spans="1:12">
      <c r="A104" s="1"/>
      <c r="B104">
        <v>1451.8345</v>
      </c>
      <c r="C104">
        <v>220.0412</v>
      </c>
      <c r="D104">
        <v>6.5612</v>
      </c>
      <c r="E104">
        <v>1430.658</v>
      </c>
      <c r="F104">
        <v>218.5545</v>
      </c>
      <c r="G104">
        <v>6.5281</v>
      </c>
      <c r="H104">
        <f t="shared" si="5"/>
        <v>1452.9432622</v>
      </c>
      <c r="I104" s="3">
        <f t="shared" si="6"/>
        <v>-0.000763114588742543</v>
      </c>
      <c r="J104" s="3">
        <f t="shared" si="7"/>
        <v>-0.0145860289172079</v>
      </c>
      <c r="K104" s="4">
        <f t="shared" si="8"/>
        <v>-1.48670000000001</v>
      </c>
      <c r="L104" s="4">
        <f t="shared" si="9"/>
        <v>-0.0331000000000001</v>
      </c>
    </row>
    <row r="105" spans="1:12">
      <c r="A105" s="1"/>
      <c r="B105">
        <v>1933.1978</v>
      </c>
      <c r="C105">
        <v>220.0545</v>
      </c>
      <c r="D105">
        <v>8.7512</v>
      </c>
      <c r="E105">
        <v>1900.2175</v>
      </c>
      <c r="F105">
        <v>219.0821</v>
      </c>
      <c r="G105">
        <v>8.6907</v>
      </c>
      <c r="H105">
        <f t="shared" si="5"/>
        <v>1929.96875825</v>
      </c>
      <c r="I105" s="3">
        <f t="shared" si="6"/>
        <v>0.00167310571023325</v>
      </c>
      <c r="J105" s="3">
        <f t="shared" si="7"/>
        <v>-0.0170599718249214</v>
      </c>
      <c r="K105" s="4">
        <f t="shared" si="8"/>
        <v>-0.972399999999993</v>
      </c>
      <c r="L105" s="4">
        <f t="shared" si="9"/>
        <v>-0.0605000000000011</v>
      </c>
    </row>
    <row r="141" spans="1:12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 t="s">
        <v>6</v>
      </c>
      <c r="H141" t="s">
        <v>7</v>
      </c>
      <c r="I141" t="s">
        <v>8</v>
      </c>
      <c r="J141" t="s">
        <v>10</v>
      </c>
      <c r="K141" s="2" t="s">
        <v>11</v>
      </c>
      <c r="L141" s="2" t="s">
        <v>12</v>
      </c>
    </row>
    <row r="142" spans="1:12">
      <c r="A142" s="1">
        <v>3</v>
      </c>
      <c r="B142">
        <v>1.8311</v>
      </c>
      <c r="C142">
        <v>220.0472</v>
      </c>
      <c r="D142">
        <v>0.0312</v>
      </c>
      <c r="E142">
        <v>1.8187</v>
      </c>
      <c r="F142">
        <v>221.1388</v>
      </c>
      <c r="G142">
        <v>0.0724</v>
      </c>
      <c r="H142">
        <f>1.0159*E142-0.4651</f>
        <v>1.38251733</v>
      </c>
      <c r="I142" s="3">
        <f>(B142-H142)/H142</f>
        <v>0.324468026740757</v>
      </c>
      <c r="J142" s="3">
        <f>(E142-B142)/B142</f>
        <v>-0.00677188575173391</v>
      </c>
      <c r="K142" s="4">
        <f>F142-C142</f>
        <v>1.0916</v>
      </c>
      <c r="L142" s="4">
        <f>G142-D142</f>
        <v>0.0412</v>
      </c>
    </row>
    <row r="143" spans="1:12">
      <c r="A143" s="1"/>
      <c r="B143">
        <v>3.6152</v>
      </c>
      <c r="C143">
        <v>220.0482</v>
      </c>
      <c r="D143">
        <v>0.0312</v>
      </c>
      <c r="E143">
        <v>3.5414</v>
      </c>
      <c r="F143">
        <v>220.5744</v>
      </c>
      <c r="G143">
        <v>0.0741</v>
      </c>
      <c r="H143">
        <f t="shared" ref="H143:H176" si="10">1.0159*E143-0.4651</f>
        <v>3.13260826</v>
      </c>
      <c r="I143" s="3">
        <f t="shared" ref="I143:I176" si="11">(B143-H143)/H143</f>
        <v>0.154054289571464</v>
      </c>
      <c r="J143" s="3">
        <f t="shared" ref="J143:J176" si="12">(E143-B143)/B143</f>
        <v>-0.0204138083646825</v>
      </c>
      <c r="K143" s="4">
        <f t="shared" ref="K143:K176" si="13">F143-C143</f>
        <v>0.526199999999989</v>
      </c>
      <c r="L143" s="4">
        <f t="shared" ref="L143:L176" si="14">G143-D143</f>
        <v>0.0429</v>
      </c>
    </row>
    <row r="144" spans="1:12">
      <c r="A144" s="1"/>
      <c r="B144">
        <v>4.5822</v>
      </c>
      <c r="C144">
        <v>220.0511</v>
      </c>
      <c r="D144">
        <v>0.0312</v>
      </c>
      <c r="E144">
        <v>4.422</v>
      </c>
      <c r="F144">
        <v>220.1456</v>
      </c>
      <c r="G144">
        <v>0.0733</v>
      </c>
      <c r="H144">
        <f t="shared" si="10"/>
        <v>4.0272098</v>
      </c>
      <c r="I144" s="3">
        <f t="shared" si="11"/>
        <v>0.137810103660356</v>
      </c>
      <c r="J144" s="3">
        <f t="shared" si="12"/>
        <v>-0.034961372266597</v>
      </c>
      <c r="K144" s="4">
        <f t="shared" si="13"/>
        <v>0.0945000000000107</v>
      </c>
      <c r="L144" s="4">
        <f t="shared" si="14"/>
        <v>0.0421</v>
      </c>
    </row>
    <row r="145" spans="1:12">
      <c r="A145" s="1"/>
      <c r="B145">
        <v>6.8471</v>
      </c>
      <c r="C145">
        <v>220.0442</v>
      </c>
      <c r="D145">
        <v>0.0412</v>
      </c>
      <c r="E145">
        <v>6.6783</v>
      </c>
      <c r="F145">
        <v>221.2195</v>
      </c>
      <c r="G145">
        <v>0.0804</v>
      </c>
      <c r="H145">
        <f t="shared" si="10"/>
        <v>6.31938497</v>
      </c>
      <c r="I145" s="3">
        <f t="shared" si="11"/>
        <v>0.0835073401138275</v>
      </c>
      <c r="J145" s="3">
        <f t="shared" si="12"/>
        <v>-0.0246527727066934</v>
      </c>
      <c r="K145" s="4">
        <f t="shared" si="13"/>
        <v>1.17530000000002</v>
      </c>
      <c r="L145" s="4">
        <f t="shared" si="14"/>
        <v>0.0392</v>
      </c>
    </row>
    <row r="146" spans="1:12">
      <c r="A146" s="1"/>
      <c r="B146">
        <v>8.6722</v>
      </c>
      <c r="C146">
        <v>220.0452</v>
      </c>
      <c r="D146">
        <v>0.0412</v>
      </c>
      <c r="E146">
        <v>8.7976</v>
      </c>
      <c r="F146">
        <v>220.6812</v>
      </c>
      <c r="G146">
        <v>0.0815</v>
      </c>
      <c r="H146">
        <f t="shared" si="10"/>
        <v>8.47238184</v>
      </c>
      <c r="I146" s="3">
        <f t="shared" si="11"/>
        <v>0.0235846499571836</v>
      </c>
      <c r="J146" s="3">
        <f t="shared" si="12"/>
        <v>0.014459998616268</v>
      </c>
      <c r="K146" s="4">
        <f t="shared" si="13"/>
        <v>0.635999999999996</v>
      </c>
      <c r="L146" s="4">
        <f t="shared" si="14"/>
        <v>0.0403</v>
      </c>
    </row>
    <row r="147" spans="1:12">
      <c r="A147" s="1"/>
      <c r="B147">
        <v>10.5731</v>
      </c>
      <c r="C147">
        <v>220.0501</v>
      </c>
      <c r="D147">
        <v>0.0412</v>
      </c>
      <c r="E147">
        <v>10.7027</v>
      </c>
      <c r="F147">
        <v>221.2195</v>
      </c>
      <c r="G147">
        <v>0.0888</v>
      </c>
      <c r="H147">
        <f t="shared" si="10"/>
        <v>10.40777293</v>
      </c>
      <c r="I147" s="3">
        <f t="shared" si="11"/>
        <v>0.0158849612796078</v>
      </c>
      <c r="J147" s="3">
        <f t="shared" si="12"/>
        <v>0.0122575214459335</v>
      </c>
      <c r="K147" s="4">
        <f t="shared" si="13"/>
        <v>1.16940000000002</v>
      </c>
      <c r="L147" s="4">
        <f t="shared" si="14"/>
        <v>0.0476</v>
      </c>
    </row>
    <row r="148" spans="1:12">
      <c r="A148" s="1"/>
      <c r="B148">
        <v>11.5372</v>
      </c>
      <c r="C148">
        <v>220.0482</v>
      </c>
      <c r="D148">
        <v>0.0512</v>
      </c>
      <c r="E148">
        <v>11.5526</v>
      </c>
      <c r="F148">
        <v>220.4131</v>
      </c>
      <c r="G148">
        <v>0.0883</v>
      </c>
      <c r="H148">
        <f t="shared" si="10"/>
        <v>11.27118634</v>
      </c>
      <c r="I148" s="3">
        <f t="shared" si="11"/>
        <v>0.0236012121506635</v>
      </c>
      <c r="J148" s="3">
        <f t="shared" si="12"/>
        <v>0.00133481260617824</v>
      </c>
      <c r="K148" s="4">
        <f t="shared" si="13"/>
        <v>0.364899999999977</v>
      </c>
      <c r="L148" s="4">
        <f t="shared" si="14"/>
        <v>0.0371</v>
      </c>
    </row>
    <row r="149" spans="1:12">
      <c r="A149" s="1"/>
      <c r="B149">
        <v>13.3352</v>
      </c>
      <c r="C149">
        <v>220.0462</v>
      </c>
      <c r="D149">
        <v>0.0512</v>
      </c>
      <c r="E149">
        <v>13.3314</v>
      </c>
      <c r="F149">
        <v>220.6812</v>
      </c>
      <c r="G149">
        <v>0.0947</v>
      </c>
      <c r="H149">
        <f t="shared" si="10"/>
        <v>13.07826926</v>
      </c>
      <c r="I149" s="3">
        <f t="shared" si="11"/>
        <v>0.0196456224361296</v>
      </c>
      <c r="J149" s="3">
        <f t="shared" si="12"/>
        <v>-0.00028496010558522</v>
      </c>
      <c r="K149" s="4">
        <f t="shared" si="13"/>
        <v>0.634999999999991</v>
      </c>
      <c r="L149" s="4">
        <f t="shared" si="14"/>
        <v>0.0435</v>
      </c>
    </row>
    <row r="150" spans="1:12">
      <c r="A150" s="1"/>
      <c r="B150">
        <v>14.2932</v>
      </c>
      <c r="C150">
        <v>220.0482</v>
      </c>
      <c r="D150">
        <v>0.0512</v>
      </c>
      <c r="E150">
        <v>14.1621</v>
      </c>
      <c r="F150">
        <v>220.1456</v>
      </c>
      <c r="G150">
        <v>0.0975</v>
      </c>
      <c r="H150">
        <f t="shared" si="10"/>
        <v>13.92217739</v>
      </c>
      <c r="I150" s="3">
        <f t="shared" si="11"/>
        <v>0.0266497545323978</v>
      </c>
      <c r="J150" s="3">
        <f t="shared" si="12"/>
        <v>-0.00917219377046428</v>
      </c>
      <c r="K150" s="4">
        <f t="shared" si="13"/>
        <v>0.0973999999999933</v>
      </c>
      <c r="L150" s="4">
        <f t="shared" si="14"/>
        <v>0.0463</v>
      </c>
    </row>
    <row r="151" spans="1:12">
      <c r="A151" s="1"/>
      <c r="B151">
        <v>15.6372</v>
      </c>
      <c r="C151">
        <v>220.0481</v>
      </c>
      <c r="D151">
        <v>0.0612</v>
      </c>
      <c r="E151">
        <v>15.3751</v>
      </c>
      <c r="F151">
        <v>220.6812</v>
      </c>
      <c r="G151">
        <v>0.1005</v>
      </c>
      <c r="H151">
        <f t="shared" si="10"/>
        <v>15.15446409</v>
      </c>
      <c r="I151" s="3">
        <f t="shared" si="11"/>
        <v>0.0318543702458302</v>
      </c>
      <c r="J151" s="3">
        <f t="shared" si="12"/>
        <v>-0.0167613127669915</v>
      </c>
      <c r="K151" s="4">
        <f t="shared" si="13"/>
        <v>0.633099999999985</v>
      </c>
      <c r="L151" s="4">
        <f t="shared" si="14"/>
        <v>0.0393</v>
      </c>
    </row>
    <row r="152" spans="1:12">
      <c r="A152" s="1"/>
      <c r="B152">
        <v>16.6052</v>
      </c>
      <c r="C152">
        <v>220.0502</v>
      </c>
      <c r="D152">
        <v>0.0612</v>
      </c>
      <c r="E152">
        <v>16.3426</v>
      </c>
      <c r="F152">
        <v>221.2195</v>
      </c>
      <c r="G152">
        <v>0.1041</v>
      </c>
      <c r="H152">
        <f t="shared" si="10"/>
        <v>16.13734734</v>
      </c>
      <c r="I152" s="3">
        <f t="shared" si="11"/>
        <v>0.0289919185689411</v>
      </c>
      <c r="J152" s="3">
        <f t="shared" si="12"/>
        <v>-0.0158143232240502</v>
      </c>
      <c r="K152" s="4">
        <f t="shared" si="13"/>
        <v>1.16930000000002</v>
      </c>
      <c r="L152" s="4">
        <f t="shared" si="14"/>
        <v>0.0429</v>
      </c>
    </row>
    <row r="153" spans="1:12">
      <c r="A153" s="1"/>
      <c r="B153">
        <v>18.3992</v>
      </c>
      <c r="C153">
        <v>220.0472</v>
      </c>
      <c r="D153">
        <v>0.0712</v>
      </c>
      <c r="E153">
        <v>18.5024</v>
      </c>
      <c r="F153">
        <v>219.8787</v>
      </c>
      <c r="G153">
        <v>0.1102</v>
      </c>
      <c r="H153">
        <f t="shared" si="10"/>
        <v>18.33148816</v>
      </c>
      <c r="I153" s="3">
        <f t="shared" si="11"/>
        <v>0.00369374485088163</v>
      </c>
      <c r="J153" s="3">
        <f t="shared" si="12"/>
        <v>0.00560893951910958</v>
      </c>
      <c r="K153" s="4">
        <f t="shared" si="13"/>
        <v>-0.168499999999995</v>
      </c>
      <c r="L153" s="4">
        <f t="shared" si="14"/>
        <v>0.039</v>
      </c>
    </row>
    <row r="154" spans="1:12">
      <c r="A154" s="1"/>
      <c r="B154">
        <v>20.2912</v>
      </c>
      <c r="C154">
        <v>220.0491</v>
      </c>
      <c r="D154">
        <v>0.0712</v>
      </c>
      <c r="E154">
        <v>20.3264</v>
      </c>
      <c r="F154">
        <v>221.1656</v>
      </c>
      <c r="G154">
        <v>0.1175</v>
      </c>
      <c r="H154">
        <f t="shared" si="10"/>
        <v>20.18448976</v>
      </c>
      <c r="I154" s="3">
        <f t="shared" si="11"/>
        <v>0.00528674448890296</v>
      </c>
      <c r="J154" s="3">
        <f t="shared" si="12"/>
        <v>0.00173474215423433</v>
      </c>
      <c r="K154" s="4">
        <f t="shared" si="13"/>
        <v>1.1165</v>
      </c>
      <c r="L154" s="4">
        <f t="shared" si="14"/>
        <v>0.0463</v>
      </c>
    </row>
    <row r="155" spans="1:12">
      <c r="A155" s="1"/>
      <c r="B155">
        <v>21.2811</v>
      </c>
      <c r="C155">
        <v>220.0472</v>
      </c>
      <c r="D155">
        <v>0.0811</v>
      </c>
      <c r="E155">
        <v>21.2833</v>
      </c>
      <c r="F155">
        <v>220.2527</v>
      </c>
      <c r="G155">
        <v>0.1187</v>
      </c>
      <c r="H155">
        <f t="shared" si="10"/>
        <v>21.15660447</v>
      </c>
      <c r="I155" s="3">
        <f t="shared" si="11"/>
        <v>0.00588447594114318</v>
      </c>
      <c r="J155" s="3">
        <f t="shared" si="12"/>
        <v>0.000103378114853179</v>
      </c>
      <c r="K155" s="4">
        <f t="shared" si="13"/>
        <v>0.205500000000001</v>
      </c>
      <c r="L155" s="4">
        <f t="shared" si="14"/>
        <v>0.0376</v>
      </c>
    </row>
    <row r="156" spans="1:12">
      <c r="A156" s="1"/>
      <c r="B156">
        <v>23.0592</v>
      </c>
      <c r="C156">
        <v>220.0542</v>
      </c>
      <c r="D156">
        <v>0.0811</v>
      </c>
      <c r="E156">
        <v>22.9115</v>
      </c>
      <c r="F156">
        <v>221.058</v>
      </c>
      <c r="G156">
        <v>0.1271</v>
      </c>
      <c r="H156">
        <f t="shared" si="10"/>
        <v>22.81069285</v>
      </c>
      <c r="I156" s="3">
        <f t="shared" si="11"/>
        <v>0.0108943271313216</v>
      </c>
      <c r="J156" s="3">
        <f t="shared" si="12"/>
        <v>-0.00640525256730504</v>
      </c>
      <c r="K156" s="4">
        <f t="shared" si="13"/>
        <v>1.00379999999998</v>
      </c>
      <c r="L156" s="4">
        <f t="shared" si="14"/>
        <v>0.046</v>
      </c>
    </row>
    <row r="157" spans="1:12">
      <c r="A157" s="1"/>
      <c r="B157">
        <v>25.3552</v>
      </c>
      <c r="C157">
        <v>220.0482</v>
      </c>
      <c r="D157">
        <v>0.0911</v>
      </c>
      <c r="E157">
        <v>25.1652</v>
      </c>
      <c r="F157">
        <v>220.6277</v>
      </c>
      <c r="G157">
        <v>0.1356</v>
      </c>
      <c r="H157">
        <f t="shared" si="10"/>
        <v>25.10022668</v>
      </c>
      <c r="I157" s="3">
        <f t="shared" si="11"/>
        <v>0.0101582078620495</v>
      </c>
      <c r="J157" s="3">
        <f t="shared" si="12"/>
        <v>-0.00749353189878215</v>
      </c>
      <c r="K157" s="4">
        <f t="shared" si="13"/>
        <v>0.579499999999996</v>
      </c>
      <c r="L157" s="4">
        <f t="shared" si="14"/>
        <v>0.0445</v>
      </c>
    </row>
    <row r="158" spans="1:12">
      <c r="A158" s="1"/>
      <c r="B158">
        <v>26.3332</v>
      </c>
      <c r="C158">
        <v>220.0531</v>
      </c>
      <c r="D158">
        <v>0.1011</v>
      </c>
      <c r="E158">
        <v>26.2815</v>
      </c>
      <c r="F158">
        <v>220.1456</v>
      </c>
      <c r="G158">
        <v>0.1386</v>
      </c>
      <c r="H158">
        <f t="shared" si="10"/>
        <v>26.23427585</v>
      </c>
      <c r="I158" s="3">
        <f t="shared" si="11"/>
        <v>0.00377079781296873</v>
      </c>
      <c r="J158" s="3">
        <f t="shared" si="12"/>
        <v>-0.00196330108000548</v>
      </c>
      <c r="K158" s="4">
        <f t="shared" si="13"/>
        <v>0.0925000000000011</v>
      </c>
      <c r="L158" s="4">
        <f t="shared" si="14"/>
        <v>0.0375</v>
      </c>
    </row>
    <row r="159" spans="1:12">
      <c r="A159" s="1"/>
      <c r="B159">
        <v>28.1232</v>
      </c>
      <c r="C159">
        <v>220.0482</v>
      </c>
      <c r="D159">
        <v>0.1011</v>
      </c>
      <c r="E159">
        <v>28.0902</v>
      </c>
      <c r="F159">
        <v>219.8787</v>
      </c>
      <c r="G159">
        <v>0.146</v>
      </c>
      <c r="H159">
        <f t="shared" si="10"/>
        <v>28.07173418</v>
      </c>
      <c r="I159" s="3">
        <f t="shared" si="11"/>
        <v>0.00183336803027538</v>
      </c>
      <c r="J159" s="3">
        <f t="shared" si="12"/>
        <v>-0.00117340843147299</v>
      </c>
      <c r="K159" s="4">
        <f t="shared" si="13"/>
        <v>-0.169499999999999</v>
      </c>
      <c r="L159" s="4">
        <f t="shared" si="14"/>
        <v>0.0449</v>
      </c>
    </row>
    <row r="160" spans="1:12">
      <c r="A160" s="1"/>
      <c r="B160">
        <v>30.0121</v>
      </c>
      <c r="C160">
        <v>220.0522</v>
      </c>
      <c r="D160">
        <v>0.1112</v>
      </c>
      <c r="E160">
        <v>29.9374</v>
      </c>
      <c r="F160">
        <v>221.1118</v>
      </c>
      <c r="G160">
        <v>0.152</v>
      </c>
      <c r="H160">
        <f t="shared" si="10"/>
        <v>29.94830466</v>
      </c>
      <c r="I160" s="3">
        <f t="shared" si="11"/>
        <v>0.00213018201611946</v>
      </c>
      <c r="J160" s="3">
        <f t="shared" si="12"/>
        <v>-0.00248899610490436</v>
      </c>
      <c r="K160" s="4">
        <f t="shared" si="13"/>
        <v>1.05959999999999</v>
      </c>
      <c r="L160" s="4">
        <f t="shared" si="14"/>
        <v>0.0408</v>
      </c>
    </row>
    <row r="161" spans="1:12">
      <c r="A161" s="1"/>
      <c r="B161">
        <v>32.8062</v>
      </c>
      <c r="C161">
        <v>220.0492</v>
      </c>
      <c r="D161">
        <v>0.1212</v>
      </c>
      <c r="E161">
        <v>32.5249</v>
      </c>
      <c r="F161">
        <v>220.1456</v>
      </c>
      <c r="G161">
        <v>0.1642</v>
      </c>
      <c r="H161">
        <f t="shared" si="10"/>
        <v>32.57694591</v>
      </c>
      <c r="I161" s="3">
        <f t="shared" si="11"/>
        <v>0.00703731069920884</v>
      </c>
      <c r="J161" s="3">
        <f t="shared" si="12"/>
        <v>-0.00857459870390337</v>
      </c>
      <c r="K161" s="4">
        <f t="shared" si="13"/>
        <v>0.0963999999999885</v>
      </c>
      <c r="L161" s="4">
        <f t="shared" si="14"/>
        <v>0.043</v>
      </c>
    </row>
    <row r="162" spans="1:12">
      <c r="A162" s="1"/>
      <c r="B162">
        <v>33.7622</v>
      </c>
      <c r="C162">
        <v>220.0512</v>
      </c>
      <c r="D162">
        <v>0.1312</v>
      </c>
      <c r="E162">
        <v>33.5578</v>
      </c>
      <c r="F162">
        <v>220.1456</v>
      </c>
      <c r="G162">
        <v>0.168</v>
      </c>
      <c r="H162">
        <f t="shared" si="10"/>
        <v>33.62626902</v>
      </c>
      <c r="I162" s="3">
        <f t="shared" si="11"/>
        <v>0.00404240446417501</v>
      </c>
      <c r="J162" s="3">
        <f t="shared" si="12"/>
        <v>-0.00605410784842219</v>
      </c>
      <c r="K162" s="4">
        <f t="shared" si="13"/>
        <v>0.0944000000000074</v>
      </c>
      <c r="L162" s="4">
        <f t="shared" si="14"/>
        <v>0.0368</v>
      </c>
    </row>
    <row r="163" spans="1:12">
      <c r="A163" s="1"/>
      <c r="B163">
        <v>36.0392</v>
      </c>
      <c r="C163">
        <v>220.0531</v>
      </c>
      <c r="D163">
        <v>0.1412</v>
      </c>
      <c r="E163">
        <v>35.877</v>
      </c>
      <c r="F163">
        <v>220.2528</v>
      </c>
      <c r="G163">
        <v>0.1772</v>
      </c>
      <c r="H163">
        <f t="shared" si="10"/>
        <v>35.9823443</v>
      </c>
      <c r="I163" s="3">
        <f t="shared" si="11"/>
        <v>0.00158009993806879</v>
      </c>
      <c r="J163" s="3">
        <f t="shared" si="12"/>
        <v>-0.00450065484250479</v>
      </c>
      <c r="K163" s="4">
        <f t="shared" si="13"/>
        <v>0.199700000000007</v>
      </c>
      <c r="L163" s="4">
        <f t="shared" si="14"/>
        <v>0.036</v>
      </c>
    </row>
    <row r="164" spans="1:12">
      <c r="A164" s="1"/>
      <c r="B164">
        <v>37.8632</v>
      </c>
      <c r="C164">
        <v>220.0492</v>
      </c>
      <c r="D164">
        <v>0.1412</v>
      </c>
      <c r="E164">
        <v>37.5883</v>
      </c>
      <c r="F164">
        <v>220.1189</v>
      </c>
      <c r="G164">
        <v>0.1843</v>
      </c>
      <c r="H164">
        <f t="shared" si="10"/>
        <v>37.72085397</v>
      </c>
      <c r="I164" s="3">
        <f t="shared" si="11"/>
        <v>0.00377366933721089</v>
      </c>
      <c r="J164" s="3">
        <f t="shared" si="12"/>
        <v>-0.0072603477783178</v>
      </c>
      <c r="K164" s="4">
        <f t="shared" si="13"/>
        <v>0.0696999999999832</v>
      </c>
      <c r="L164" s="4">
        <f t="shared" si="14"/>
        <v>0.0431</v>
      </c>
    </row>
    <row r="165" spans="1:12">
      <c r="A165" s="1"/>
      <c r="B165">
        <v>38.8252</v>
      </c>
      <c r="C165">
        <v>220.0512</v>
      </c>
      <c r="D165">
        <v>0.1512</v>
      </c>
      <c r="E165">
        <v>38.5911</v>
      </c>
      <c r="F165">
        <v>220.3063</v>
      </c>
      <c r="G165">
        <v>0.1895</v>
      </c>
      <c r="H165">
        <f t="shared" si="10"/>
        <v>38.73959849</v>
      </c>
      <c r="I165" s="3">
        <f t="shared" si="11"/>
        <v>0.00220966435731388</v>
      </c>
      <c r="J165" s="3">
        <f t="shared" si="12"/>
        <v>-0.00602958902980551</v>
      </c>
      <c r="K165" s="4">
        <f t="shared" si="13"/>
        <v>0.255099999999999</v>
      </c>
      <c r="L165" s="4">
        <f t="shared" si="14"/>
        <v>0.0383</v>
      </c>
    </row>
    <row r="166" spans="1:12">
      <c r="A166" s="1"/>
      <c r="B166">
        <v>51.4011</v>
      </c>
      <c r="C166">
        <v>220.0478</v>
      </c>
      <c r="D166">
        <v>0.2012</v>
      </c>
      <c r="E166">
        <v>51.0976</v>
      </c>
      <c r="F166">
        <v>220.6812</v>
      </c>
      <c r="G166">
        <v>0.2407</v>
      </c>
      <c r="H166">
        <f t="shared" si="10"/>
        <v>51.44495184</v>
      </c>
      <c r="I166" s="3">
        <f t="shared" si="11"/>
        <v>-0.000852403169438016</v>
      </c>
      <c r="J166" s="3">
        <f t="shared" si="12"/>
        <v>-0.00590454289888737</v>
      </c>
      <c r="K166" s="4">
        <f t="shared" si="13"/>
        <v>0.633399999999995</v>
      </c>
      <c r="L166" s="4">
        <f t="shared" si="14"/>
        <v>0.0395</v>
      </c>
    </row>
    <row r="167" spans="1:12">
      <c r="A167" s="1"/>
      <c r="B167">
        <v>61.1312</v>
      </c>
      <c r="C167">
        <v>220.0545</v>
      </c>
      <c r="D167">
        <v>0.2412</v>
      </c>
      <c r="E167">
        <v>60.7211</v>
      </c>
      <c r="F167">
        <v>220.1456</v>
      </c>
      <c r="G167">
        <v>0.2826</v>
      </c>
      <c r="H167">
        <f t="shared" si="10"/>
        <v>61.22146549</v>
      </c>
      <c r="I167" s="3">
        <f t="shared" si="11"/>
        <v>-0.00147440916805143</v>
      </c>
      <c r="J167" s="3">
        <f t="shared" si="12"/>
        <v>-0.00670852199858665</v>
      </c>
      <c r="K167" s="4">
        <f t="shared" si="13"/>
        <v>0.0911000000000115</v>
      </c>
      <c r="L167" s="4">
        <f t="shared" si="14"/>
        <v>0.0414</v>
      </c>
    </row>
    <row r="168" spans="1:12">
      <c r="A168" s="1"/>
      <c r="B168">
        <v>70.8512</v>
      </c>
      <c r="C168">
        <v>220.0578</v>
      </c>
      <c r="D168">
        <v>0.2912</v>
      </c>
      <c r="E168">
        <v>70.3145</v>
      </c>
      <c r="F168">
        <v>221.0582</v>
      </c>
      <c r="G168">
        <v>0.3253</v>
      </c>
      <c r="H168">
        <f t="shared" si="10"/>
        <v>70.96740055</v>
      </c>
      <c r="I168" s="3">
        <f t="shared" si="11"/>
        <v>-0.00163737926286477</v>
      </c>
      <c r="J168" s="3">
        <f t="shared" si="12"/>
        <v>-0.00757503048642804</v>
      </c>
      <c r="K168" s="4">
        <f t="shared" si="13"/>
        <v>1.00040000000001</v>
      </c>
      <c r="L168" s="4">
        <f t="shared" si="14"/>
        <v>0.0341</v>
      </c>
    </row>
    <row r="169" spans="1:12">
      <c r="A169" s="1"/>
      <c r="B169">
        <v>80.5411</v>
      </c>
      <c r="C169">
        <v>220.0511</v>
      </c>
      <c r="D169">
        <v>0.3312</v>
      </c>
      <c r="E169">
        <v>79.9386</v>
      </c>
      <c r="F169">
        <v>220.574</v>
      </c>
      <c r="G169">
        <v>0.3681</v>
      </c>
      <c r="H169">
        <f t="shared" si="10"/>
        <v>80.74452374</v>
      </c>
      <c r="I169" s="3">
        <f t="shared" si="11"/>
        <v>-0.00251935029866573</v>
      </c>
      <c r="J169" s="3">
        <f t="shared" si="12"/>
        <v>-0.00748065273506329</v>
      </c>
      <c r="K169" s="4">
        <f t="shared" si="13"/>
        <v>0.522900000000021</v>
      </c>
      <c r="L169" s="4">
        <f t="shared" si="14"/>
        <v>0.0369</v>
      </c>
    </row>
    <row r="170" spans="1:12">
      <c r="A170" s="1"/>
      <c r="B170">
        <v>102.3412</v>
      </c>
      <c r="C170">
        <v>220.0511</v>
      </c>
      <c r="D170">
        <v>0.4312</v>
      </c>
      <c r="E170">
        <v>101.4656</v>
      </c>
      <c r="F170">
        <v>220.7356</v>
      </c>
      <c r="G170">
        <v>0.4637</v>
      </c>
      <c r="H170">
        <f t="shared" si="10"/>
        <v>102.61380304</v>
      </c>
      <c r="I170" s="3">
        <f t="shared" si="11"/>
        <v>-0.00265659230945499</v>
      </c>
      <c r="J170" s="3">
        <f t="shared" si="12"/>
        <v>-0.00855569408996578</v>
      </c>
      <c r="K170" s="4">
        <f t="shared" si="13"/>
        <v>0.684500000000014</v>
      </c>
      <c r="L170" s="4">
        <f t="shared" si="14"/>
        <v>0.0325</v>
      </c>
    </row>
    <row r="171" spans="1:12">
      <c r="A171" s="1"/>
      <c r="B171">
        <v>131.4412</v>
      </c>
      <c r="C171">
        <v>220.0412</v>
      </c>
      <c r="D171">
        <v>0.5612</v>
      </c>
      <c r="E171">
        <v>130.3238</v>
      </c>
      <c r="F171">
        <v>221.2195</v>
      </c>
      <c r="G171">
        <v>0.5937</v>
      </c>
      <c r="H171">
        <f t="shared" si="10"/>
        <v>131.93084842</v>
      </c>
      <c r="I171" s="3">
        <f t="shared" si="11"/>
        <v>-0.00371140204026576</v>
      </c>
      <c r="J171" s="3">
        <f t="shared" si="12"/>
        <v>-0.008501139673101</v>
      </c>
      <c r="K171" s="4">
        <f t="shared" si="13"/>
        <v>1.17830000000001</v>
      </c>
      <c r="L171" s="4">
        <f t="shared" si="14"/>
        <v>0.0325</v>
      </c>
    </row>
    <row r="172" spans="1:12">
      <c r="A172" s="1"/>
      <c r="B172">
        <v>140.2111</v>
      </c>
      <c r="C172">
        <v>220.0545</v>
      </c>
      <c r="D172">
        <v>0.6011</v>
      </c>
      <c r="E172">
        <v>139.1078</v>
      </c>
      <c r="F172">
        <v>220.1485</v>
      </c>
      <c r="G172">
        <v>0.6329</v>
      </c>
      <c r="H172">
        <f t="shared" si="10"/>
        <v>140.85451402</v>
      </c>
      <c r="I172" s="3">
        <f t="shared" si="11"/>
        <v>-0.00456793326416671</v>
      </c>
      <c r="J172" s="3">
        <f t="shared" si="12"/>
        <v>-0.00786884918526415</v>
      </c>
      <c r="K172" s="4">
        <f t="shared" si="13"/>
        <v>0.0940000000000225</v>
      </c>
      <c r="L172" s="4">
        <f t="shared" si="14"/>
        <v>0.0318000000000001</v>
      </c>
    </row>
    <row r="173" spans="1:12">
      <c r="A173" s="1"/>
      <c r="B173">
        <v>487.2612</v>
      </c>
      <c r="C173">
        <v>220.0511</v>
      </c>
      <c r="D173">
        <v>2.1711</v>
      </c>
      <c r="E173">
        <v>482.885</v>
      </c>
      <c r="F173">
        <v>220.4131</v>
      </c>
      <c r="G173">
        <v>2.1893</v>
      </c>
      <c r="H173">
        <f t="shared" si="10"/>
        <v>490.0977715</v>
      </c>
      <c r="I173" s="3">
        <f t="shared" si="11"/>
        <v>-0.00578776657424578</v>
      </c>
      <c r="J173" s="3">
        <f t="shared" si="12"/>
        <v>-0.00898121992885948</v>
      </c>
      <c r="K173" s="4">
        <f t="shared" si="13"/>
        <v>0.361999999999995</v>
      </c>
      <c r="L173" s="4">
        <f t="shared" si="14"/>
        <v>0.0181999999999998</v>
      </c>
    </row>
    <row r="174" spans="1:12">
      <c r="A174" s="1"/>
      <c r="B174">
        <v>970.6778</v>
      </c>
      <c r="C174">
        <v>220.0545</v>
      </c>
      <c r="D174">
        <v>4.3712</v>
      </c>
      <c r="E174">
        <v>959.6019</v>
      </c>
      <c r="F174">
        <v>219.6125</v>
      </c>
      <c r="G174">
        <v>4.3623</v>
      </c>
      <c r="H174">
        <f t="shared" si="10"/>
        <v>974.39447021</v>
      </c>
      <c r="I174" s="3">
        <f t="shared" si="11"/>
        <v>-0.00381433836462449</v>
      </c>
      <c r="J174" s="3">
        <f t="shared" si="12"/>
        <v>-0.0114104803880341</v>
      </c>
      <c r="K174" s="4">
        <f t="shared" si="13"/>
        <v>-0.441999999999979</v>
      </c>
      <c r="L174" s="4">
        <f t="shared" si="14"/>
        <v>-0.00889999999999969</v>
      </c>
    </row>
    <row r="175" spans="1:12">
      <c r="A175" s="1"/>
      <c r="B175">
        <v>1450.7012</v>
      </c>
      <c r="C175">
        <v>220.0612</v>
      </c>
      <c r="D175">
        <v>6.5545</v>
      </c>
      <c r="E175">
        <v>1429.3222</v>
      </c>
      <c r="F175">
        <v>218.5805</v>
      </c>
      <c r="G175">
        <v>6.5226</v>
      </c>
      <c r="H175">
        <f t="shared" si="10"/>
        <v>1451.58332298</v>
      </c>
      <c r="I175" s="3">
        <f t="shared" si="11"/>
        <v>-0.0006076971029051</v>
      </c>
      <c r="J175" s="3">
        <f t="shared" si="12"/>
        <v>-0.0147370113156313</v>
      </c>
      <c r="K175" s="4">
        <f t="shared" si="13"/>
        <v>-1.48070000000001</v>
      </c>
      <c r="L175" s="4">
        <f t="shared" si="14"/>
        <v>-0.0319000000000003</v>
      </c>
    </row>
    <row r="176" spans="1:12">
      <c r="A176" s="1"/>
      <c r="B176">
        <v>1931.7545</v>
      </c>
      <c r="C176">
        <v>220.0478</v>
      </c>
      <c r="D176">
        <v>8.7445</v>
      </c>
      <c r="E176">
        <v>1898.8178</v>
      </c>
      <c r="F176">
        <v>218.5542</v>
      </c>
      <c r="G176">
        <v>8.6995</v>
      </c>
      <c r="H176">
        <f t="shared" si="10"/>
        <v>1928.54390302</v>
      </c>
      <c r="I176" s="3">
        <f t="shared" si="11"/>
        <v>0.00166477775018351</v>
      </c>
      <c r="J176" s="3">
        <f t="shared" si="12"/>
        <v>-0.0170501479354649</v>
      </c>
      <c r="K176" s="4">
        <f t="shared" si="13"/>
        <v>-1.49359999999999</v>
      </c>
      <c r="L176" s="4">
        <f t="shared" si="14"/>
        <v>-0.0449999999999999</v>
      </c>
    </row>
  </sheetData>
  <mergeCells count="3">
    <mergeCell ref="A2:A35"/>
    <mergeCell ref="A74:A105"/>
    <mergeCell ref="A142:A176"/>
  </mergeCell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2"/>
  <sheetViews>
    <sheetView topLeftCell="A22" workbookViewId="0">
      <selection activeCell="E214" sqref="E214"/>
    </sheetView>
  </sheetViews>
  <sheetFormatPr defaultColWidth="9" defaultRowHeight="13.5"/>
  <cols>
    <col min="2" max="2" width="10.375"/>
    <col min="3" max="3" width="9.375"/>
    <col min="5" max="7" width="10.875" customWidth="1"/>
    <col min="8" max="8" width="19.625" customWidth="1"/>
    <col min="9" max="9" width="10.875" customWidth="1"/>
    <col min="10" max="10" width="49.375" customWidth="1"/>
    <col min="11" max="11" width="31.125" customWidth="1"/>
    <col min="12" max="12" width="49.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s="2" t="s">
        <v>11</v>
      </c>
      <c r="L1" s="2" t="s">
        <v>12</v>
      </c>
    </row>
    <row r="2" spans="1:13">
      <c r="A2" s="1">
        <v>1</v>
      </c>
      <c r="B2">
        <v>1.6077</v>
      </c>
      <c r="C2">
        <v>195.6032</v>
      </c>
      <c r="D2">
        <v>0.0277</v>
      </c>
      <c r="E2">
        <v>2.0186</v>
      </c>
      <c r="F2">
        <v>222.0639</v>
      </c>
      <c r="G2">
        <v>0.0751</v>
      </c>
      <c r="H2">
        <f>1.0061*E2-0.4339</f>
        <v>1.59701346</v>
      </c>
      <c r="I2" s="3">
        <f>(B2-H2)/H2</f>
        <v>0.00669157791569244</v>
      </c>
      <c r="J2" s="3">
        <f>(E2-B2)/B2</f>
        <v>0.255582509174597</v>
      </c>
      <c r="K2" s="4">
        <f>F2-C2</f>
        <v>26.4607</v>
      </c>
      <c r="L2" s="4">
        <f>G2-D2</f>
        <v>0.0474</v>
      </c>
      <c r="M2">
        <v>0</v>
      </c>
    </row>
    <row r="3" spans="1:13">
      <c r="A3" s="1"/>
      <c r="B3">
        <v>3.6031</v>
      </c>
      <c r="C3">
        <v>220.0461</v>
      </c>
      <c r="D3">
        <v>0.0312</v>
      </c>
      <c r="E3">
        <v>2.8946</v>
      </c>
      <c r="F3">
        <v>221.6416</v>
      </c>
      <c r="G3">
        <v>0.0766</v>
      </c>
      <c r="H3">
        <f t="shared" ref="H3:H36" si="0">1.0061*E3-0.4339</f>
        <v>2.47835706</v>
      </c>
      <c r="I3" s="3">
        <f t="shared" ref="I3:I36" si="1">(B3-H3)/H3</f>
        <v>0.453826027796011</v>
      </c>
      <c r="J3" s="3">
        <f t="shared" ref="J3:J36" si="2">(E3-B3)/B3</f>
        <v>-0.19663622991313</v>
      </c>
      <c r="K3" s="4">
        <f t="shared" ref="K3:K36" si="3">F3-C3</f>
        <v>1.59550000000002</v>
      </c>
      <c r="L3" s="4">
        <f t="shared" ref="L3:L36" si="4">G3-D3</f>
        <v>0.0454</v>
      </c>
      <c r="M3">
        <v>0</v>
      </c>
    </row>
    <row r="4" spans="1:13">
      <c r="A4" s="1"/>
      <c r="B4">
        <v>4.5992</v>
      </c>
      <c r="C4">
        <v>220.0522</v>
      </c>
      <c r="D4">
        <v>0.0312</v>
      </c>
      <c r="E4">
        <v>4.4918</v>
      </c>
      <c r="F4">
        <v>222.62</v>
      </c>
      <c r="G4">
        <v>0.0763</v>
      </c>
      <c r="H4">
        <f t="shared" si="0"/>
        <v>4.08529998</v>
      </c>
      <c r="I4" s="3">
        <f t="shared" si="1"/>
        <v>0.12579248097223</v>
      </c>
      <c r="J4" s="3">
        <f t="shared" si="2"/>
        <v>-0.0233518872847452</v>
      </c>
      <c r="K4" s="4">
        <f t="shared" si="3"/>
        <v>2.56780000000001</v>
      </c>
      <c r="L4" s="4">
        <f t="shared" si="4"/>
        <v>0.0451</v>
      </c>
      <c r="M4">
        <v>0</v>
      </c>
    </row>
    <row r="5" spans="1:13">
      <c r="A5" s="1"/>
      <c r="B5">
        <v>6.8892</v>
      </c>
      <c r="C5">
        <v>220.0452</v>
      </c>
      <c r="D5">
        <v>0.0412</v>
      </c>
      <c r="E5">
        <v>6.879</v>
      </c>
      <c r="F5">
        <v>222.4076</v>
      </c>
      <c r="G5">
        <v>0.0774</v>
      </c>
      <c r="H5">
        <f t="shared" si="0"/>
        <v>6.4870619</v>
      </c>
      <c r="I5" s="3">
        <f t="shared" si="1"/>
        <v>0.0619907912394055</v>
      </c>
      <c r="J5" s="3">
        <f t="shared" si="2"/>
        <v>-0.00148057829646406</v>
      </c>
      <c r="K5" s="4">
        <f t="shared" si="3"/>
        <v>2.36240000000001</v>
      </c>
      <c r="L5" s="4">
        <f t="shared" si="4"/>
        <v>0.0362</v>
      </c>
      <c r="M5">
        <v>0</v>
      </c>
    </row>
    <row r="6" spans="1:13">
      <c r="A6" s="1"/>
      <c r="B6">
        <v>8.6722</v>
      </c>
      <c r="C6">
        <v>220.0511</v>
      </c>
      <c r="D6">
        <v>0.0412</v>
      </c>
      <c r="E6">
        <v>8.9331</v>
      </c>
      <c r="F6">
        <v>221.6152</v>
      </c>
      <c r="G6">
        <v>0.0844</v>
      </c>
      <c r="H6">
        <f t="shared" si="0"/>
        <v>8.55369191</v>
      </c>
      <c r="I6" s="3">
        <f t="shared" si="1"/>
        <v>0.0138546128673929</v>
      </c>
      <c r="J6" s="3">
        <f t="shared" si="2"/>
        <v>0.0300846382694125</v>
      </c>
      <c r="K6" s="4">
        <f t="shared" si="3"/>
        <v>1.5641</v>
      </c>
      <c r="L6" s="4">
        <f t="shared" si="4"/>
        <v>0.0432</v>
      </c>
      <c r="M6">
        <v>0</v>
      </c>
    </row>
    <row r="7" spans="1:13">
      <c r="A7" s="1"/>
      <c r="B7">
        <v>10.5731</v>
      </c>
      <c r="C7">
        <v>220.0602</v>
      </c>
      <c r="D7">
        <v>0.0412</v>
      </c>
      <c r="E7">
        <v>10.7137</v>
      </c>
      <c r="F7">
        <v>221.3523</v>
      </c>
      <c r="G7">
        <v>0.086</v>
      </c>
      <c r="H7">
        <f t="shared" si="0"/>
        <v>10.34515357</v>
      </c>
      <c r="I7" s="3">
        <f t="shared" si="1"/>
        <v>0.0220341272323907</v>
      </c>
      <c r="J7" s="3">
        <f t="shared" si="2"/>
        <v>0.0132978974945852</v>
      </c>
      <c r="K7" s="4">
        <f t="shared" si="3"/>
        <v>1.2921</v>
      </c>
      <c r="L7" s="4">
        <f t="shared" si="4"/>
        <v>0.0448</v>
      </c>
      <c r="M7">
        <v>0</v>
      </c>
    </row>
    <row r="8" spans="1:13">
      <c r="A8" s="1"/>
      <c r="B8">
        <v>11.5252</v>
      </c>
      <c r="C8">
        <v>220.0502</v>
      </c>
      <c r="D8">
        <v>0.0512</v>
      </c>
      <c r="E8">
        <v>11.2451</v>
      </c>
      <c r="F8">
        <v>222.1428</v>
      </c>
      <c r="G8">
        <v>0.0903</v>
      </c>
      <c r="H8">
        <f t="shared" si="0"/>
        <v>10.87979511</v>
      </c>
      <c r="I8" s="3">
        <f t="shared" si="1"/>
        <v>0.059321419518901</v>
      </c>
      <c r="J8" s="3">
        <f t="shared" si="2"/>
        <v>-0.024303265886926</v>
      </c>
      <c r="K8" s="4">
        <f t="shared" si="3"/>
        <v>2.0926</v>
      </c>
      <c r="L8" s="4">
        <f t="shared" si="4"/>
        <v>0.0391</v>
      </c>
      <c r="M8">
        <v>0</v>
      </c>
    </row>
    <row r="9" spans="1:13">
      <c r="A9" s="1"/>
      <c r="B9">
        <v>13.3412</v>
      </c>
      <c r="C9">
        <v>220.0592</v>
      </c>
      <c r="D9">
        <v>0.0512</v>
      </c>
      <c r="E9">
        <v>13.4297</v>
      </c>
      <c r="F9">
        <v>222.2222</v>
      </c>
      <c r="G9">
        <v>0.0946</v>
      </c>
      <c r="H9">
        <f t="shared" si="0"/>
        <v>13.07772117</v>
      </c>
      <c r="I9" s="3">
        <f t="shared" si="1"/>
        <v>0.0201471515239532</v>
      </c>
      <c r="J9" s="3">
        <f t="shared" si="2"/>
        <v>0.00663358618415134</v>
      </c>
      <c r="K9" s="4">
        <f t="shared" si="3"/>
        <v>2.16299999999998</v>
      </c>
      <c r="L9" s="4">
        <f t="shared" si="4"/>
        <v>0.0434</v>
      </c>
      <c r="M9">
        <v>0</v>
      </c>
    </row>
    <row r="10" spans="1:13">
      <c r="A10" s="1"/>
      <c r="B10">
        <v>14.3351</v>
      </c>
      <c r="C10">
        <v>220.0542</v>
      </c>
      <c r="D10">
        <v>0.0512</v>
      </c>
      <c r="E10">
        <v>14.5741</v>
      </c>
      <c r="F10">
        <v>221.6679</v>
      </c>
      <c r="G10">
        <v>0.0986</v>
      </c>
      <c r="H10">
        <f t="shared" si="0"/>
        <v>14.22910201</v>
      </c>
      <c r="I10" s="3">
        <f t="shared" si="1"/>
        <v>0.00744938014538843</v>
      </c>
      <c r="J10" s="3">
        <f t="shared" si="2"/>
        <v>0.0166723636389003</v>
      </c>
      <c r="K10" s="4">
        <f t="shared" si="3"/>
        <v>1.61369999999999</v>
      </c>
      <c r="L10" s="4">
        <f t="shared" si="4"/>
        <v>0.0474</v>
      </c>
      <c r="M10">
        <v>0</v>
      </c>
    </row>
    <row r="11" spans="1:13">
      <c r="A11" s="1"/>
      <c r="B11">
        <v>15.6492</v>
      </c>
      <c r="C11">
        <v>220.0502</v>
      </c>
      <c r="D11">
        <v>0.0612</v>
      </c>
      <c r="E11">
        <v>15.8344</v>
      </c>
      <c r="F11">
        <v>221.7469</v>
      </c>
      <c r="G11">
        <v>0.1013</v>
      </c>
      <c r="H11">
        <f t="shared" si="0"/>
        <v>15.49708984</v>
      </c>
      <c r="I11" s="3">
        <f t="shared" si="1"/>
        <v>0.00981540157348662</v>
      </c>
      <c r="J11" s="3">
        <f t="shared" si="2"/>
        <v>0.0118344707716688</v>
      </c>
      <c r="K11" s="4">
        <f t="shared" si="3"/>
        <v>1.69670000000002</v>
      </c>
      <c r="L11" s="4">
        <f t="shared" si="4"/>
        <v>0.0401</v>
      </c>
      <c r="M11">
        <v>0</v>
      </c>
    </row>
    <row r="12" spans="1:13">
      <c r="A12" s="1"/>
      <c r="B12">
        <v>16.5822</v>
      </c>
      <c r="C12">
        <v>220.0472</v>
      </c>
      <c r="D12">
        <v>0.0612</v>
      </c>
      <c r="E12">
        <v>16.5754</v>
      </c>
      <c r="F12">
        <v>222.1428</v>
      </c>
      <c r="G12">
        <v>0.1032</v>
      </c>
      <c r="H12">
        <f t="shared" si="0"/>
        <v>16.24260994</v>
      </c>
      <c r="I12" s="3">
        <f t="shared" si="1"/>
        <v>0.0209073579464411</v>
      </c>
      <c r="J12" s="3">
        <f t="shared" si="2"/>
        <v>-0.000410078276706463</v>
      </c>
      <c r="K12" s="4">
        <f t="shared" si="3"/>
        <v>2.09559999999999</v>
      </c>
      <c r="L12" s="4">
        <f t="shared" si="4"/>
        <v>0.042</v>
      </c>
      <c r="M12">
        <v>0</v>
      </c>
    </row>
    <row r="13" spans="1:13">
      <c r="A13" s="1"/>
      <c r="B13">
        <v>18.4112</v>
      </c>
      <c r="C13">
        <v>220.0562</v>
      </c>
      <c r="D13">
        <v>0.0712</v>
      </c>
      <c r="E13">
        <v>18.2526</v>
      </c>
      <c r="F13">
        <v>222.1428</v>
      </c>
      <c r="G13">
        <v>0.1104</v>
      </c>
      <c r="H13">
        <f t="shared" si="0"/>
        <v>17.93004086</v>
      </c>
      <c r="I13" s="3">
        <f t="shared" si="1"/>
        <v>0.02683536215879</v>
      </c>
      <c r="J13" s="3">
        <f t="shared" si="2"/>
        <v>-0.0086143217172156</v>
      </c>
      <c r="K13" s="4">
        <f t="shared" si="3"/>
        <v>2.0866</v>
      </c>
      <c r="L13" s="4">
        <f t="shared" si="4"/>
        <v>0.0392</v>
      </c>
      <c r="M13">
        <v>0</v>
      </c>
    </row>
    <row r="14" spans="1:13">
      <c r="A14" s="1"/>
      <c r="B14">
        <v>20.3212</v>
      </c>
      <c r="C14">
        <v>220.0502</v>
      </c>
      <c r="D14">
        <v>0.0712</v>
      </c>
      <c r="E14">
        <v>20.4852</v>
      </c>
      <c r="F14">
        <v>221.8787</v>
      </c>
      <c r="G14">
        <v>0.1178</v>
      </c>
      <c r="H14">
        <f t="shared" si="0"/>
        <v>20.17625972</v>
      </c>
      <c r="I14" s="3">
        <f t="shared" si="1"/>
        <v>0.00718370411619601</v>
      </c>
      <c r="J14" s="3">
        <f t="shared" si="2"/>
        <v>0.00807038954392447</v>
      </c>
      <c r="K14" s="4">
        <f t="shared" si="3"/>
        <v>1.82850000000002</v>
      </c>
      <c r="L14" s="4">
        <f t="shared" si="4"/>
        <v>0.0466</v>
      </c>
      <c r="M14">
        <v>0</v>
      </c>
    </row>
    <row r="15" spans="1:13">
      <c r="A15" s="1"/>
      <c r="B15">
        <v>21.2811</v>
      </c>
      <c r="C15">
        <v>220.0472</v>
      </c>
      <c r="D15">
        <v>0.0811</v>
      </c>
      <c r="E15">
        <v>21.371</v>
      </c>
      <c r="F15">
        <v>222.4076</v>
      </c>
      <c r="G15">
        <v>0.1221</v>
      </c>
      <c r="H15">
        <f t="shared" si="0"/>
        <v>21.0674631</v>
      </c>
      <c r="I15" s="3">
        <f t="shared" si="1"/>
        <v>0.0101406087190442</v>
      </c>
      <c r="J15" s="3">
        <f t="shared" si="2"/>
        <v>0.00422440569331473</v>
      </c>
      <c r="K15" s="4">
        <f t="shared" si="3"/>
        <v>2.3604</v>
      </c>
      <c r="L15" s="4">
        <f t="shared" si="4"/>
        <v>0.041</v>
      </c>
      <c r="M15">
        <v>0</v>
      </c>
    </row>
    <row r="16" spans="1:13">
      <c r="A16" s="1"/>
      <c r="B16">
        <v>23.0652</v>
      </c>
      <c r="C16">
        <v>220.0522</v>
      </c>
      <c r="D16">
        <v>0.0811</v>
      </c>
      <c r="E16">
        <v>23.1823</v>
      </c>
      <c r="F16">
        <v>221.7207</v>
      </c>
      <c r="G16">
        <v>0.1269</v>
      </c>
      <c r="H16">
        <f t="shared" si="0"/>
        <v>22.88981203</v>
      </c>
      <c r="I16" s="3">
        <f t="shared" si="1"/>
        <v>0.00766227218336835</v>
      </c>
      <c r="J16" s="3">
        <f t="shared" si="2"/>
        <v>0.00507691240483502</v>
      </c>
      <c r="K16" s="4">
        <f t="shared" si="3"/>
        <v>1.66849999999999</v>
      </c>
      <c r="L16" s="4">
        <f t="shared" si="4"/>
        <v>0.0458</v>
      </c>
      <c r="M16">
        <v>0</v>
      </c>
    </row>
    <row r="17" spans="1:13">
      <c r="A17" s="1"/>
      <c r="B17">
        <v>25.3661</v>
      </c>
      <c r="C17">
        <v>220.0522</v>
      </c>
      <c r="D17">
        <v>0.0911</v>
      </c>
      <c r="E17">
        <v>25.439</v>
      </c>
      <c r="F17">
        <v>222.1428</v>
      </c>
      <c r="G17">
        <v>0.1354</v>
      </c>
      <c r="H17">
        <f t="shared" si="0"/>
        <v>25.1602779</v>
      </c>
      <c r="I17" s="3">
        <f t="shared" si="1"/>
        <v>0.00818043826137558</v>
      </c>
      <c r="J17" s="3">
        <f t="shared" si="2"/>
        <v>0.00287391439756213</v>
      </c>
      <c r="K17" s="4">
        <f t="shared" si="3"/>
        <v>2.09059999999999</v>
      </c>
      <c r="L17" s="4">
        <f t="shared" si="4"/>
        <v>0.0443</v>
      </c>
      <c r="M17">
        <v>0</v>
      </c>
    </row>
    <row r="18" spans="1:13">
      <c r="A18" s="1"/>
      <c r="B18">
        <v>26.3392</v>
      </c>
      <c r="C18">
        <v>220.0502</v>
      </c>
      <c r="D18">
        <v>0.1011</v>
      </c>
      <c r="E18">
        <v>26.5218</v>
      </c>
      <c r="F18">
        <v>222.1428</v>
      </c>
      <c r="G18">
        <v>0.1398</v>
      </c>
      <c r="H18">
        <f t="shared" si="0"/>
        <v>26.24968298</v>
      </c>
      <c r="I18" s="3">
        <f t="shared" si="1"/>
        <v>0.00341021337546096</v>
      </c>
      <c r="J18" s="3">
        <f t="shared" si="2"/>
        <v>0.00693263272992335</v>
      </c>
      <c r="K18" s="4">
        <f t="shared" si="3"/>
        <v>2.0926</v>
      </c>
      <c r="L18" s="4">
        <f t="shared" si="4"/>
        <v>0.0387</v>
      </c>
      <c r="M18">
        <v>0</v>
      </c>
    </row>
    <row r="19" spans="1:13">
      <c r="A19" s="1"/>
      <c r="B19">
        <v>28.1292</v>
      </c>
      <c r="C19">
        <v>220.0442</v>
      </c>
      <c r="D19">
        <v>0.1011</v>
      </c>
      <c r="E19">
        <v>28.3321</v>
      </c>
      <c r="F19">
        <v>221.8787</v>
      </c>
      <c r="G19">
        <v>0.1482</v>
      </c>
      <c r="H19">
        <f t="shared" si="0"/>
        <v>28.07102581</v>
      </c>
      <c r="I19" s="3">
        <f t="shared" si="1"/>
        <v>0.00207239273668719</v>
      </c>
      <c r="J19" s="3">
        <f t="shared" si="2"/>
        <v>0.0072131450592267</v>
      </c>
      <c r="K19" s="4">
        <f t="shared" si="3"/>
        <v>1.83450000000002</v>
      </c>
      <c r="L19" s="4">
        <f t="shared" si="4"/>
        <v>0.0471</v>
      </c>
      <c r="M19">
        <v>0</v>
      </c>
    </row>
    <row r="20" spans="1:13">
      <c r="A20" s="1"/>
      <c r="B20">
        <v>30.0011</v>
      </c>
      <c r="C20">
        <v>220.0551</v>
      </c>
      <c r="D20">
        <v>0.1112</v>
      </c>
      <c r="E20">
        <v>30.1364</v>
      </c>
      <c r="F20">
        <v>222.1428</v>
      </c>
      <c r="G20">
        <v>0.1555</v>
      </c>
      <c r="H20">
        <f t="shared" si="0"/>
        <v>29.88633204</v>
      </c>
      <c r="I20" s="3">
        <f t="shared" si="1"/>
        <v>0.00384014872907118</v>
      </c>
      <c r="J20" s="3">
        <f t="shared" si="2"/>
        <v>0.00450983463939647</v>
      </c>
      <c r="K20" s="4">
        <f t="shared" si="3"/>
        <v>2.08769999999998</v>
      </c>
      <c r="L20" s="4">
        <f t="shared" si="4"/>
        <v>0.0443</v>
      </c>
      <c r="M20">
        <v>0</v>
      </c>
    </row>
    <row r="21" spans="1:13">
      <c r="A21" s="1"/>
      <c r="B21">
        <v>32.8012</v>
      </c>
      <c r="C21">
        <v>220.0462</v>
      </c>
      <c r="D21">
        <v>0.1212</v>
      </c>
      <c r="E21">
        <v>32.91</v>
      </c>
      <c r="F21">
        <v>222.1428</v>
      </c>
      <c r="G21">
        <v>0.1653</v>
      </c>
      <c r="H21">
        <f t="shared" si="0"/>
        <v>32.676851</v>
      </c>
      <c r="I21" s="3">
        <f t="shared" si="1"/>
        <v>0.00380541564424336</v>
      </c>
      <c r="J21" s="3">
        <f t="shared" si="2"/>
        <v>0.00331695181883575</v>
      </c>
      <c r="K21" s="4">
        <f t="shared" si="3"/>
        <v>2.0966</v>
      </c>
      <c r="L21" s="4">
        <f t="shared" si="4"/>
        <v>0.0441</v>
      </c>
      <c r="M21">
        <v>0</v>
      </c>
    </row>
    <row r="22" spans="1:13">
      <c r="A22" s="1"/>
      <c r="B22">
        <v>33.7792</v>
      </c>
      <c r="C22">
        <v>220.0472</v>
      </c>
      <c r="D22">
        <v>0.1312</v>
      </c>
      <c r="E22">
        <v>33.8043</v>
      </c>
      <c r="F22">
        <v>221.6152</v>
      </c>
      <c r="G22">
        <v>0.1701</v>
      </c>
      <c r="H22">
        <f t="shared" si="0"/>
        <v>33.57660623</v>
      </c>
      <c r="I22" s="3">
        <f t="shared" si="1"/>
        <v>0.00603377746435236</v>
      </c>
      <c r="J22" s="3">
        <f t="shared" si="2"/>
        <v>0.000743060818491699</v>
      </c>
      <c r="K22" s="4">
        <f t="shared" si="3"/>
        <v>1.56799999999998</v>
      </c>
      <c r="L22" s="4">
        <f t="shared" si="4"/>
        <v>0.0389</v>
      </c>
      <c r="M22">
        <v>0</v>
      </c>
    </row>
    <row r="23" spans="1:13">
      <c r="A23" s="1"/>
      <c r="B23">
        <v>36.0452</v>
      </c>
      <c r="C23">
        <v>220.0531</v>
      </c>
      <c r="D23">
        <v>0.1412</v>
      </c>
      <c r="E23">
        <v>36.1511</v>
      </c>
      <c r="F23">
        <v>222.3547</v>
      </c>
      <c r="G23">
        <v>0.1792</v>
      </c>
      <c r="H23">
        <f t="shared" si="0"/>
        <v>35.93772171</v>
      </c>
      <c r="I23" s="3">
        <f t="shared" si="1"/>
        <v>0.00299068179300015</v>
      </c>
      <c r="J23" s="3">
        <f t="shared" si="2"/>
        <v>0.00293797787222705</v>
      </c>
      <c r="K23" s="4">
        <f t="shared" si="3"/>
        <v>2.30160000000001</v>
      </c>
      <c r="L23" s="4">
        <f t="shared" si="4"/>
        <v>0.038</v>
      </c>
      <c r="M23">
        <v>0</v>
      </c>
    </row>
    <row r="24" spans="1:13">
      <c r="A24" s="1"/>
      <c r="B24">
        <v>37.8531</v>
      </c>
      <c r="C24">
        <v>220.0572</v>
      </c>
      <c r="D24">
        <v>0.1412</v>
      </c>
      <c r="E24">
        <v>37.9851</v>
      </c>
      <c r="F24">
        <v>222.1164</v>
      </c>
      <c r="G24">
        <v>0.186</v>
      </c>
      <c r="H24">
        <f t="shared" si="0"/>
        <v>37.78290911</v>
      </c>
      <c r="I24" s="3">
        <f t="shared" si="1"/>
        <v>0.00185774181113603</v>
      </c>
      <c r="J24" s="3">
        <f t="shared" si="2"/>
        <v>0.00348716485571869</v>
      </c>
      <c r="K24" s="4">
        <f t="shared" si="3"/>
        <v>2.0592</v>
      </c>
      <c r="L24" s="4">
        <f t="shared" si="4"/>
        <v>0.0448</v>
      </c>
      <c r="M24">
        <v>0</v>
      </c>
    </row>
    <row r="25" spans="1:13">
      <c r="A25" s="1"/>
      <c r="B25">
        <v>38.8192</v>
      </c>
      <c r="C25">
        <v>220.0531</v>
      </c>
      <c r="D25">
        <v>0.1512</v>
      </c>
      <c r="E25">
        <v>39.0594</v>
      </c>
      <c r="F25">
        <v>222.4076</v>
      </c>
      <c r="G25">
        <v>0.1916</v>
      </c>
      <c r="H25">
        <f t="shared" si="0"/>
        <v>38.86376234</v>
      </c>
      <c r="I25" s="3">
        <f t="shared" si="1"/>
        <v>-0.00114662959314483</v>
      </c>
      <c r="J25" s="3">
        <f t="shared" si="2"/>
        <v>0.00618765971478017</v>
      </c>
      <c r="K25" s="4">
        <f t="shared" si="3"/>
        <v>2.3545</v>
      </c>
      <c r="L25" s="4">
        <f t="shared" si="4"/>
        <v>0.0404</v>
      </c>
      <c r="M25">
        <v>0</v>
      </c>
    </row>
    <row r="26" spans="1:13">
      <c r="A26" s="1"/>
      <c r="B26">
        <v>51.7712</v>
      </c>
      <c r="C26">
        <v>220.0445</v>
      </c>
      <c r="D26">
        <v>0.2012</v>
      </c>
      <c r="E26">
        <v>51.9756</v>
      </c>
      <c r="F26">
        <v>222.3549</v>
      </c>
      <c r="G26">
        <v>0.2445</v>
      </c>
      <c r="H26">
        <f t="shared" si="0"/>
        <v>51.85875116</v>
      </c>
      <c r="I26" s="3">
        <f t="shared" si="1"/>
        <v>-0.0016882620202302</v>
      </c>
      <c r="J26" s="3">
        <f t="shared" si="2"/>
        <v>0.00394814105139536</v>
      </c>
      <c r="K26" s="4">
        <f t="shared" si="3"/>
        <v>2.31039999999999</v>
      </c>
      <c r="L26" s="4">
        <f t="shared" si="4"/>
        <v>0.0433</v>
      </c>
      <c r="M26">
        <v>0</v>
      </c>
    </row>
    <row r="27" spans="1:13">
      <c r="A27" s="1"/>
      <c r="B27">
        <v>61.4812</v>
      </c>
      <c r="C27">
        <v>220.0445</v>
      </c>
      <c r="D27">
        <v>0.2412</v>
      </c>
      <c r="E27">
        <v>61.677</v>
      </c>
      <c r="F27">
        <v>222.4076</v>
      </c>
      <c r="G27">
        <v>0.2871</v>
      </c>
      <c r="H27">
        <f t="shared" si="0"/>
        <v>61.6193297</v>
      </c>
      <c r="I27" s="3">
        <f t="shared" si="1"/>
        <v>-0.00224166184008317</v>
      </c>
      <c r="J27" s="3">
        <f t="shared" si="2"/>
        <v>0.00318471337579615</v>
      </c>
      <c r="K27" s="4">
        <f t="shared" si="3"/>
        <v>2.3631</v>
      </c>
      <c r="L27" s="4">
        <f t="shared" si="4"/>
        <v>0.0459</v>
      </c>
      <c r="M27">
        <v>0</v>
      </c>
    </row>
    <row r="28" spans="1:13">
      <c r="A28" s="1"/>
      <c r="B28">
        <v>71.1712</v>
      </c>
      <c r="C28">
        <v>220.0511</v>
      </c>
      <c r="D28">
        <v>0.2912</v>
      </c>
      <c r="E28">
        <v>71.3533</v>
      </c>
      <c r="F28">
        <v>221.8787</v>
      </c>
      <c r="G28">
        <v>0.3304</v>
      </c>
      <c r="H28">
        <f t="shared" si="0"/>
        <v>71.35465513</v>
      </c>
      <c r="I28" s="3">
        <f t="shared" si="1"/>
        <v>-0.00257103239677606</v>
      </c>
      <c r="J28" s="3">
        <f t="shared" si="2"/>
        <v>0.00255861921676191</v>
      </c>
      <c r="K28" s="4">
        <f t="shared" si="3"/>
        <v>1.82760000000002</v>
      </c>
      <c r="L28" s="4">
        <f t="shared" si="4"/>
        <v>0.0392</v>
      </c>
      <c r="M28">
        <v>0</v>
      </c>
    </row>
    <row r="29" spans="1:13">
      <c r="A29" s="1"/>
      <c r="B29">
        <v>80.9112</v>
      </c>
      <c r="C29">
        <v>220.0478</v>
      </c>
      <c r="D29">
        <v>0.3312</v>
      </c>
      <c r="E29">
        <v>81.0906</v>
      </c>
      <c r="F29">
        <v>222.5669</v>
      </c>
      <c r="G29">
        <v>0.3724</v>
      </c>
      <c r="H29">
        <f t="shared" si="0"/>
        <v>81.15135266</v>
      </c>
      <c r="I29" s="3">
        <f t="shared" si="1"/>
        <v>-0.00295931801662228</v>
      </c>
      <c r="J29" s="3">
        <f t="shared" si="2"/>
        <v>0.00221724557292441</v>
      </c>
      <c r="K29" s="4">
        <f t="shared" si="3"/>
        <v>2.51910000000001</v>
      </c>
      <c r="L29" s="4">
        <f t="shared" si="4"/>
        <v>0.0412</v>
      </c>
      <c r="M29">
        <v>0</v>
      </c>
    </row>
    <row r="30" spans="1:13">
      <c r="A30" s="1"/>
      <c r="B30">
        <v>102.2611</v>
      </c>
      <c r="C30">
        <v>220.0478</v>
      </c>
      <c r="D30">
        <v>0.4312</v>
      </c>
      <c r="E30">
        <v>102.4462</v>
      </c>
      <c r="F30">
        <v>222.09</v>
      </c>
      <c r="G30">
        <v>0.4687</v>
      </c>
      <c r="H30">
        <f t="shared" si="0"/>
        <v>102.63722182</v>
      </c>
      <c r="I30" s="3">
        <f t="shared" si="1"/>
        <v>-0.00366457522261887</v>
      </c>
      <c r="J30" s="3">
        <f t="shared" si="2"/>
        <v>0.00181007245179257</v>
      </c>
      <c r="K30" s="4">
        <f t="shared" si="3"/>
        <v>2.04220000000001</v>
      </c>
      <c r="L30" s="4">
        <f t="shared" si="4"/>
        <v>0.0375</v>
      </c>
      <c r="M30">
        <v>0</v>
      </c>
    </row>
    <row r="31" spans="1:13">
      <c r="A31" s="1"/>
      <c r="B31">
        <v>131.4211</v>
      </c>
      <c r="C31">
        <v>220.0478</v>
      </c>
      <c r="D31">
        <v>0.5612</v>
      </c>
      <c r="E31">
        <v>131.6398</v>
      </c>
      <c r="F31">
        <v>221.6152</v>
      </c>
      <c r="G31">
        <v>0.599</v>
      </c>
      <c r="H31">
        <f t="shared" si="0"/>
        <v>132.00890278</v>
      </c>
      <c r="I31" s="3">
        <f t="shared" si="1"/>
        <v>-0.00445275104649275</v>
      </c>
      <c r="J31" s="3">
        <f t="shared" si="2"/>
        <v>0.00166411634052684</v>
      </c>
      <c r="K31" s="4">
        <f t="shared" si="3"/>
        <v>1.56739999999999</v>
      </c>
      <c r="L31" s="4">
        <f t="shared" si="4"/>
        <v>0.0377999999999999</v>
      </c>
      <c r="M31">
        <v>0</v>
      </c>
    </row>
    <row r="32" spans="1:13">
      <c r="A32" s="1"/>
      <c r="B32">
        <v>140.1912</v>
      </c>
      <c r="C32">
        <v>220.0378</v>
      </c>
      <c r="D32">
        <v>0.6011</v>
      </c>
      <c r="E32">
        <v>140.4239</v>
      </c>
      <c r="F32">
        <v>221.6152</v>
      </c>
      <c r="G32">
        <v>0.6386</v>
      </c>
      <c r="H32">
        <f t="shared" si="0"/>
        <v>140.84658579</v>
      </c>
      <c r="I32" s="3">
        <f t="shared" si="1"/>
        <v>-0.00465318904483185</v>
      </c>
      <c r="J32" s="3">
        <f t="shared" si="2"/>
        <v>0.00165987594085787</v>
      </c>
      <c r="K32" s="4">
        <f t="shared" si="3"/>
        <v>1.57739999999998</v>
      </c>
      <c r="L32" s="4">
        <f t="shared" si="4"/>
        <v>0.0375</v>
      </c>
      <c r="M32">
        <v>0</v>
      </c>
    </row>
    <row r="33" spans="1:13">
      <c r="A33" s="1"/>
      <c r="B33">
        <v>488.8445</v>
      </c>
      <c r="C33">
        <v>220.0445</v>
      </c>
      <c r="D33">
        <v>2.1812</v>
      </c>
      <c r="E33">
        <v>488.7892</v>
      </c>
      <c r="F33">
        <v>221.09</v>
      </c>
      <c r="G33">
        <v>2.2176</v>
      </c>
      <c r="H33">
        <f t="shared" si="0"/>
        <v>491.33691412</v>
      </c>
      <c r="I33" s="3">
        <f t="shared" si="1"/>
        <v>-0.00507271904140162</v>
      </c>
      <c r="J33" s="3">
        <f t="shared" si="2"/>
        <v>-0.000113123907500214</v>
      </c>
      <c r="K33" s="4">
        <f t="shared" si="3"/>
        <v>1.0455</v>
      </c>
      <c r="L33" s="4">
        <f t="shared" si="4"/>
        <v>0.0364</v>
      </c>
      <c r="M33">
        <v>0</v>
      </c>
    </row>
    <row r="34" spans="1:13">
      <c r="A34" s="1"/>
      <c r="B34">
        <v>971.6945</v>
      </c>
      <c r="C34">
        <v>220.0445</v>
      </c>
      <c r="D34">
        <v>4.3812</v>
      </c>
      <c r="E34">
        <v>969.679</v>
      </c>
      <c r="F34">
        <v>221.3523</v>
      </c>
      <c r="G34">
        <v>4.4085</v>
      </c>
      <c r="H34">
        <f t="shared" si="0"/>
        <v>975.1601419</v>
      </c>
      <c r="I34" s="3">
        <f t="shared" si="1"/>
        <v>-0.00355392078807445</v>
      </c>
      <c r="J34" s="3">
        <f t="shared" si="2"/>
        <v>-0.00207421159634018</v>
      </c>
      <c r="K34" s="4">
        <f t="shared" si="3"/>
        <v>1.30780000000001</v>
      </c>
      <c r="L34" s="4">
        <f t="shared" si="4"/>
        <v>0.0273000000000003</v>
      </c>
      <c r="M34">
        <v>0</v>
      </c>
    </row>
    <row r="35" spans="1:13">
      <c r="A35" s="1"/>
      <c r="B35">
        <v>1452.1812</v>
      </c>
      <c r="C35">
        <v>220.0545</v>
      </c>
      <c r="D35">
        <v>6.5612</v>
      </c>
      <c r="E35">
        <v>1444.6257</v>
      </c>
      <c r="F35">
        <v>220.4632</v>
      </c>
      <c r="G35">
        <v>6.5985</v>
      </c>
      <c r="H35">
        <f t="shared" si="0"/>
        <v>1453.00401677</v>
      </c>
      <c r="I35" s="3">
        <f t="shared" si="1"/>
        <v>-0.000566286645118333</v>
      </c>
      <c r="J35" s="3">
        <f t="shared" si="2"/>
        <v>-0.00520286311377667</v>
      </c>
      <c r="K35" s="4">
        <f t="shared" si="3"/>
        <v>0.40870000000001</v>
      </c>
      <c r="L35" s="4">
        <f t="shared" si="4"/>
        <v>0.0372999999999992</v>
      </c>
      <c r="M35">
        <v>0</v>
      </c>
    </row>
    <row r="36" spans="1:13">
      <c r="A36" s="1"/>
      <c r="B36">
        <v>1933.7045</v>
      </c>
      <c r="C36">
        <v>220.0378</v>
      </c>
      <c r="D36">
        <v>8.7545</v>
      </c>
      <c r="E36">
        <v>1919.5086</v>
      </c>
      <c r="F36">
        <v>219.7879</v>
      </c>
      <c r="G36">
        <v>8.7745</v>
      </c>
      <c r="H36">
        <f t="shared" si="0"/>
        <v>1930.78370246</v>
      </c>
      <c r="I36" s="3">
        <f t="shared" si="1"/>
        <v>0.00151275232760605</v>
      </c>
      <c r="J36" s="3">
        <f t="shared" si="2"/>
        <v>-0.00734129749400705</v>
      </c>
      <c r="K36" s="4">
        <f t="shared" si="3"/>
        <v>-0.249899999999997</v>
      </c>
      <c r="L36" s="4">
        <f t="shared" si="4"/>
        <v>0.0199999999999996</v>
      </c>
      <c r="M36">
        <v>0</v>
      </c>
    </row>
    <row r="70" spans="1:12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10</v>
      </c>
      <c r="K70" s="2" t="s">
        <v>11</v>
      </c>
      <c r="L70" s="2" t="s">
        <v>12</v>
      </c>
    </row>
    <row r="71" spans="1:12">
      <c r="A71" s="1">
        <v>2</v>
      </c>
      <c r="B71">
        <v>1.8072</v>
      </c>
      <c r="C71">
        <v>220.0452</v>
      </c>
      <c r="D71">
        <v>0.0312</v>
      </c>
      <c r="E71">
        <v>2.004</v>
      </c>
      <c r="F71">
        <v>222.1428</v>
      </c>
      <c r="G71">
        <v>0.0746</v>
      </c>
      <c r="H71">
        <f>1.0059*E71-0.4847</f>
        <v>1.5311236</v>
      </c>
      <c r="I71" s="3">
        <f>(B71-H71)/H71</f>
        <v>0.180309675848508</v>
      </c>
      <c r="J71" s="3">
        <f>(E71-B71)/B71</f>
        <v>0.108897742363878</v>
      </c>
      <c r="K71" s="4">
        <f>F71-C71</f>
        <v>2.0976</v>
      </c>
      <c r="L71" s="4">
        <f>G71-D71</f>
        <v>0.0434</v>
      </c>
    </row>
    <row r="72" spans="1:12">
      <c r="A72" s="1"/>
      <c r="B72">
        <v>3.6092</v>
      </c>
      <c r="C72">
        <v>220.0462</v>
      </c>
      <c r="D72">
        <v>0.0312</v>
      </c>
      <c r="E72">
        <v>3.831</v>
      </c>
      <c r="F72">
        <v>222.2488</v>
      </c>
      <c r="G72">
        <v>0.0754</v>
      </c>
      <c r="H72">
        <f t="shared" ref="H72:H104" si="5">1.0059*E72-0.4847</f>
        <v>3.3689029</v>
      </c>
      <c r="I72" s="3">
        <f t="shared" ref="I72:I104" si="6">(B72-H72)/H72</f>
        <v>0.071327998203807</v>
      </c>
      <c r="J72" s="3">
        <f t="shared" ref="J72:J104" si="7">(E72-B72)/B72</f>
        <v>0.0614540618419594</v>
      </c>
      <c r="K72" s="4">
        <f t="shared" ref="K72:K104" si="8">F72-C72</f>
        <v>2.20259999999999</v>
      </c>
      <c r="L72" s="4">
        <f t="shared" ref="L72:L104" si="9">G72-D72</f>
        <v>0.0442</v>
      </c>
    </row>
    <row r="73" spans="1:12">
      <c r="A73" s="1"/>
      <c r="B73">
        <v>4.5842</v>
      </c>
      <c r="C73">
        <v>220.0502</v>
      </c>
      <c r="D73">
        <v>0.0312</v>
      </c>
      <c r="E73">
        <v>4.6811</v>
      </c>
      <c r="F73">
        <v>222.3811</v>
      </c>
      <c r="G73">
        <v>0.0757</v>
      </c>
      <c r="H73">
        <f t="shared" si="5"/>
        <v>4.22401849</v>
      </c>
      <c r="I73" s="3">
        <f t="shared" si="6"/>
        <v>0.0852698705871433</v>
      </c>
      <c r="J73" s="3">
        <f t="shared" si="7"/>
        <v>0.021137821211989</v>
      </c>
      <c r="K73" s="4">
        <f t="shared" si="8"/>
        <v>2.33090000000001</v>
      </c>
      <c r="L73" s="4">
        <f t="shared" si="9"/>
        <v>0.0445</v>
      </c>
    </row>
    <row r="74" spans="1:12">
      <c r="A74" s="1"/>
      <c r="B74">
        <v>6.8532</v>
      </c>
      <c r="C74">
        <v>220.0472</v>
      </c>
      <c r="D74">
        <v>0.0412</v>
      </c>
      <c r="E74">
        <v>6.8873</v>
      </c>
      <c r="F74">
        <v>221.8523</v>
      </c>
      <c r="G74">
        <v>0.0774</v>
      </c>
      <c r="H74">
        <f t="shared" si="5"/>
        <v>6.44323507</v>
      </c>
      <c r="I74" s="3">
        <f t="shared" si="6"/>
        <v>0.0636271881354781</v>
      </c>
      <c r="J74" s="3">
        <f t="shared" si="7"/>
        <v>0.00497577773886645</v>
      </c>
      <c r="K74" s="4">
        <f t="shared" si="8"/>
        <v>1.80510000000001</v>
      </c>
      <c r="L74" s="4">
        <f t="shared" si="9"/>
        <v>0.0362</v>
      </c>
    </row>
    <row r="75" spans="1:12">
      <c r="A75" s="1"/>
      <c r="B75">
        <v>8.6611</v>
      </c>
      <c r="C75">
        <v>220.0531</v>
      </c>
      <c r="D75">
        <v>0.0412</v>
      </c>
      <c r="E75">
        <v>8.8049</v>
      </c>
      <c r="F75">
        <v>222.673</v>
      </c>
      <c r="G75">
        <v>0.0835</v>
      </c>
      <c r="H75">
        <f t="shared" si="5"/>
        <v>8.37214891</v>
      </c>
      <c r="I75" s="3">
        <f t="shared" si="6"/>
        <v>0.0345133720274452</v>
      </c>
      <c r="J75" s="3">
        <f t="shared" si="7"/>
        <v>0.01660297190888</v>
      </c>
      <c r="K75" s="4">
        <f t="shared" si="8"/>
        <v>2.6199</v>
      </c>
      <c r="L75" s="4">
        <f t="shared" si="9"/>
        <v>0.0423</v>
      </c>
    </row>
    <row r="76" spans="1:12">
      <c r="A76" s="1"/>
      <c r="B76">
        <v>10.5612</v>
      </c>
      <c r="C76">
        <v>220.0472</v>
      </c>
      <c r="D76">
        <v>0.0412</v>
      </c>
      <c r="E76">
        <v>10.8735</v>
      </c>
      <c r="F76">
        <v>222.0114</v>
      </c>
      <c r="G76">
        <v>0.0857</v>
      </c>
      <c r="H76">
        <f t="shared" si="5"/>
        <v>10.45295365</v>
      </c>
      <c r="I76" s="3">
        <f t="shared" si="6"/>
        <v>0.0103555754310649</v>
      </c>
      <c r="J76" s="3">
        <f t="shared" si="7"/>
        <v>0.0295705033518919</v>
      </c>
      <c r="K76" s="4">
        <f t="shared" si="8"/>
        <v>1.96420000000001</v>
      </c>
      <c r="L76" s="4">
        <f t="shared" si="9"/>
        <v>0.0445</v>
      </c>
    </row>
    <row r="77" spans="1:12">
      <c r="A77" s="1"/>
      <c r="B77">
        <v>11.5552</v>
      </c>
      <c r="C77">
        <v>220.0481</v>
      </c>
      <c r="D77">
        <v>0.0512</v>
      </c>
      <c r="E77">
        <v>11.6529</v>
      </c>
      <c r="F77">
        <v>222.4076</v>
      </c>
      <c r="G77">
        <v>0.0916</v>
      </c>
      <c r="H77">
        <f t="shared" si="5"/>
        <v>11.23695211</v>
      </c>
      <c r="I77" s="3">
        <f t="shared" si="6"/>
        <v>0.0283215490183306</v>
      </c>
      <c r="J77" s="3">
        <f t="shared" si="7"/>
        <v>0.00845506784824161</v>
      </c>
      <c r="K77" s="4">
        <f t="shared" si="8"/>
        <v>2.3595</v>
      </c>
      <c r="L77" s="4">
        <f t="shared" si="9"/>
        <v>0.0404</v>
      </c>
    </row>
    <row r="78" spans="1:12">
      <c r="A78" s="1"/>
      <c r="B78">
        <v>13.3422</v>
      </c>
      <c r="C78">
        <v>220.0452</v>
      </c>
      <c r="D78">
        <v>0.0512</v>
      </c>
      <c r="E78">
        <v>13.3959</v>
      </c>
      <c r="F78">
        <v>221.8787</v>
      </c>
      <c r="G78">
        <v>0.0941</v>
      </c>
      <c r="H78">
        <f t="shared" si="5"/>
        <v>12.99023581</v>
      </c>
      <c r="I78" s="3">
        <f t="shared" si="6"/>
        <v>0.0270945189254421</v>
      </c>
      <c r="J78" s="3">
        <f t="shared" si="7"/>
        <v>0.00402482349237751</v>
      </c>
      <c r="K78" s="4">
        <f t="shared" si="8"/>
        <v>1.83350000000002</v>
      </c>
      <c r="L78" s="4">
        <f t="shared" si="9"/>
        <v>0.0429</v>
      </c>
    </row>
    <row r="79" spans="1:12">
      <c r="A79" s="1"/>
      <c r="B79">
        <v>14.2932</v>
      </c>
      <c r="C79">
        <v>220.0432</v>
      </c>
      <c r="D79">
        <v>0.0512</v>
      </c>
      <c r="E79">
        <v>14.6324</v>
      </c>
      <c r="F79">
        <v>221.9317</v>
      </c>
      <c r="G79">
        <v>0.0965</v>
      </c>
      <c r="H79">
        <f t="shared" si="5"/>
        <v>14.23403116</v>
      </c>
      <c r="I79" s="3">
        <f t="shared" si="6"/>
        <v>0.00415685755742015</v>
      </c>
      <c r="J79" s="3">
        <f t="shared" si="7"/>
        <v>0.0237315646601181</v>
      </c>
      <c r="K79" s="4">
        <f t="shared" si="8"/>
        <v>1.88849999999999</v>
      </c>
      <c r="L79" s="4">
        <f t="shared" si="9"/>
        <v>0.0453</v>
      </c>
    </row>
    <row r="80" spans="1:12">
      <c r="A80" s="1"/>
      <c r="B80">
        <v>15.6432</v>
      </c>
      <c r="C80">
        <v>220.0542</v>
      </c>
      <c r="D80">
        <v>0.0612</v>
      </c>
      <c r="E80">
        <v>15.912</v>
      </c>
      <c r="F80">
        <v>222.4076</v>
      </c>
      <c r="G80">
        <v>0.101</v>
      </c>
      <c r="H80">
        <f t="shared" si="5"/>
        <v>15.5211808</v>
      </c>
      <c r="I80" s="3">
        <f t="shared" si="6"/>
        <v>0.00786146373605805</v>
      </c>
      <c r="J80" s="3">
        <f t="shared" si="7"/>
        <v>0.0171831850260817</v>
      </c>
      <c r="K80" s="4">
        <f t="shared" si="8"/>
        <v>2.35339999999999</v>
      </c>
      <c r="L80" s="4">
        <f t="shared" si="9"/>
        <v>0.0398</v>
      </c>
    </row>
    <row r="81" spans="1:12">
      <c r="A81" s="1"/>
      <c r="B81">
        <v>16.6402</v>
      </c>
      <c r="C81">
        <v>220.0492</v>
      </c>
      <c r="D81">
        <v>0.0612</v>
      </c>
      <c r="E81">
        <v>16.6353</v>
      </c>
      <c r="F81">
        <v>221.9317</v>
      </c>
      <c r="G81">
        <v>0.1045</v>
      </c>
      <c r="H81">
        <f t="shared" si="5"/>
        <v>16.24874827</v>
      </c>
      <c r="I81" s="3">
        <f t="shared" si="6"/>
        <v>0.0240911929642443</v>
      </c>
      <c r="J81" s="3">
        <f t="shared" si="7"/>
        <v>-0.000294467614571894</v>
      </c>
      <c r="K81" s="4">
        <f t="shared" si="8"/>
        <v>1.88249999999999</v>
      </c>
      <c r="L81" s="4">
        <f t="shared" si="9"/>
        <v>0.0433</v>
      </c>
    </row>
    <row r="82" spans="1:12">
      <c r="A82" s="1"/>
      <c r="B82">
        <v>18.4172</v>
      </c>
      <c r="C82">
        <v>220.0442</v>
      </c>
      <c r="D82">
        <v>0.0712</v>
      </c>
      <c r="E82">
        <v>18.4202</v>
      </c>
      <c r="F82">
        <v>222.0906</v>
      </c>
      <c r="G82">
        <v>0.1109</v>
      </c>
      <c r="H82">
        <f t="shared" si="5"/>
        <v>18.04417918</v>
      </c>
      <c r="I82" s="3">
        <f t="shared" si="6"/>
        <v>0.0206726399842811</v>
      </c>
      <c r="J82" s="3">
        <f t="shared" si="7"/>
        <v>0.000162891210390294</v>
      </c>
      <c r="K82" s="4">
        <f t="shared" si="8"/>
        <v>2.04640000000001</v>
      </c>
      <c r="L82" s="4">
        <f t="shared" si="9"/>
        <v>0.0397</v>
      </c>
    </row>
    <row r="83" spans="1:12">
      <c r="A83" s="1"/>
      <c r="B83">
        <v>20.3152</v>
      </c>
      <c r="C83">
        <v>220.0511</v>
      </c>
      <c r="D83">
        <v>0.0712</v>
      </c>
      <c r="E83">
        <v>20.6209</v>
      </c>
      <c r="F83">
        <v>222.673</v>
      </c>
      <c r="G83">
        <v>0.1175</v>
      </c>
      <c r="H83">
        <f t="shared" si="5"/>
        <v>20.25786331</v>
      </c>
      <c r="I83" s="3">
        <f t="shared" si="6"/>
        <v>0.00283034242667141</v>
      </c>
      <c r="J83" s="3">
        <f t="shared" si="7"/>
        <v>0.0150478459478616</v>
      </c>
      <c r="K83" s="4">
        <f t="shared" si="8"/>
        <v>2.62190000000001</v>
      </c>
      <c r="L83" s="4">
        <f t="shared" si="9"/>
        <v>0.0463</v>
      </c>
    </row>
    <row r="84" spans="1:12">
      <c r="A84" s="1"/>
      <c r="B84">
        <v>21.2632</v>
      </c>
      <c r="C84">
        <v>220.0492</v>
      </c>
      <c r="D84">
        <v>0.0811</v>
      </c>
      <c r="E84">
        <v>21.4816</v>
      </c>
      <c r="F84">
        <v>222.673</v>
      </c>
      <c r="G84">
        <v>0.1219</v>
      </c>
      <c r="H84">
        <f t="shared" si="5"/>
        <v>21.12364144</v>
      </c>
      <c r="I84" s="3">
        <f t="shared" si="6"/>
        <v>0.00660674725029801</v>
      </c>
      <c r="J84" s="3">
        <f t="shared" si="7"/>
        <v>0.0102712667895707</v>
      </c>
      <c r="K84" s="4">
        <f t="shared" si="8"/>
        <v>2.62379999999999</v>
      </c>
      <c r="L84" s="4">
        <f t="shared" si="9"/>
        <v>0.0408</v>
      </c>
    </row>
    <row r="85" spans="1:12">
      <c r="A85" s="1"/>
      <c r="B85">
        <v>23.0772</v>
      </c>
      <c r="C85">
        <v>220.0452</v>
      </c>
      <c r="D85">
        <v>0.0811</v>
      </c>
      <c r="E85">
        <v>23.1646</v>
      </c>
      <c r="F85">
        <v>222.1428</v>
      </c>
      <c r="G85">
        <v>0.1272</v>
      </c>
      <c r="H85">
        <f t="shared" si="5"/>
        <v>22.81657114</v>
      </c>
      <c r="I85" s="3">
        <f t="shared" si="6"/>
        <v>0.0114227882183002</v>
      </c>
      <c r="J85" s="3">
        <f t="shared" si="7"/>
        <v>0.00378728788587865</v>
      </c>
      <c r="K85" s="4">
        <f t="shared" si="8"/>
        <v>2.0976</v>
      </c>
      <c r="L85" s="4">
        <f t="shared" si="9"/>
        <v>0.0461</v>
      </c>
    </row>
    <row r="86" spans="1:12">
      <c r="A86" s="1"/>
      <c r="B86">
        <v>25.3511</v>
      </c>
      <c r="C86">
        <v>220.0502</v>
      </c>
      <c r="D86">
        <v>0.0911</v>
      </c>
      <c r="E86">
        <v>25.4665</v>
      </c>
      <c r="F86">
        <v>221.7475</v>
      </c>
      <c r="G86">
        <v>0.1368</v>
      </c>
      <c r="H86">
        <f t="shared" si="5"/>
        <v>25.13205235</v>
      </c>
      <c r="I86" s="3">
        <f t="shared" si="6"/>
        <v>0.00871586796611142</v>
      </c>
      <c r="J86" s="3">
        <f t="shared" si="7"/>
        <v>0.00455207071882487</v>
      </c>
      <c r="K86" s="4">
        <f t="shared" si="8"/>
        <v>1.69730000000001</v>
      </c>
      <c r="L86" s="4">
        <f t="shared" si="9"/>
        <v>0.0457</v>
      </c>
    </row>
    <row r="87" spans="1:12">
      <c r="A87" s="1"/>
      <c r="B87">
        <v>26.3332</v>
      </c>
      <c r="C87">
        <v>220.0472</v>
      </c>
      <c r="D87">
        <v>0.1011</v>
      </c>
      <c r="E87">
        <v>26.519</v>
      </c>
      <c r="F87">
        <v>222.1428</v>
      </c>
      <c r="G87">
        <v>0.1389</v>
      </c>
      <c r="H87">
        <f t="shared" si="5"/>
        <v>26.1907621</v>
      </c>
      <c r="I87" s="3">
        <f t="shared" si="6"/>
        <v>0.005438478630601</v>
      </c>
      <c r="J87" s="3">
        <f t="shared" si="7"/>
        <v>0.00705573192775648</v>
      </c>
      <c r="K87" s="4">
        <f t="shared" si="8"/>
        <v>2.09559999999999</v>
      </c>
      <c r="L87" s="4">
        <f t="shared" si="9"/>
        <v>0.0378</v>
      </c>
    </row>
    <row r="88" spans="1:12">
      <c r="A88" s="1"/>
      <c r="B88">
        <v>28.1232</v>
      </c>
      <c r="C88">
        <v>220.0452</v>
      </c>
      <c r="D88">
        <v>0.1011</v>
      </c>
      <c r="E88">
        <v>28.3368</v>
      </c>
      <c r="F88">
        <v>222.1428</v>
      </c>
      <c r="G88">
        <v>0.1473</v>
      </c>
      <c r="H88">
        <f t="shared" si="5"/>
        <v>28.01928712</v>
      </c>
      <c r="I88" s="3">
        <f t="shared" si="6"/>
        <v>0.00370861969310514</v>
      </c>
      <c r="J88" s="3">
        <f t="shared" si="7"/>
        <v>0.00759515275644306</v>
      </c>
      <c r="K88" s="4">
        <f t="shared" si="8"/>
        <v>2.0976</v>
      </c>
      <c r="L88" s="4">
        <f t="shared" si="9"/>
        <v>0.0462</v>
      </c>
    </row>
    <row r="89" spans="1:12">
      <c r="A89" s="1"/>
      <c r="B89">
        <v>30.0192</v>
      </c>
      <c r="C89">
        <v>220.0452</v>
      </c>
      <c r="D89">
        <v>0.1112</v>
      </c>
      <c r="E89">
        <v>30.129</v>
      </c>
      <c r="F89">
        <v>222.673</v>
      </c>
      <c r="G89">
        <v>0.1541</v>
      </c>
      <c r="H89">
        <f t="shared" si="5"/>
        <v>29.8220611</v>
      </c>
      <c r="I89" s="3">
        <f t="shared" si="6"/>
        <v>0.00661050553611798</v>
      </c>
      <c r="J89" s="3">
        <f t="shared" si="7"/>
        <v>0.00365765909817716</v>
      </c>
      <c r="K89" s="4">
        <f t="shared" si="8"/>
        <v>2.62780000000001</v>
      </c>
      <c r="L89" s="4">
        <f t="shared" si="9"/>
        <v>0.0429</v>
      </c>
    </row>
    <row r="90" spans="1:12">
      <c r="A90" s="1"/>
      <c r="B90">
        <v>32.8002</v>
      </c>
      <c r="C90">
        <v>220.0502</v>
      </c>
      <c r="D90">
        <v>0.1212</v>
      </c>
      <c r="E90">
        <v>33.2036</v>
      </c>
      <c r="F90">
        <v>221.8787</v>
      </c>
      <c r="G90">
        <v>0.166</v>
      </c>
      <c r="H90">
        <f t="shared" si="5"/>
        <v>32.91480124</v>
      </c>
      <c r="I90" s="3">
        <f t="shared" si="6"/>
        <v>-0.00348175397336855</v>
      </c>
      <c r="J90" s="3">
        <f t="shared" si="7"/>
        <v>0.0122987054956983</v>
      </c>
      <c r="K90" s="4">
        <f t="shared" si="8"/>
        <v>1.82850000000002</v>
      </c>
      <c r="L90" s="4">
        <f t="shared" si="9"/>
        <v>0.0448</v>
      </c>
    </row>
    <row r="91" spans="1:12">
      <c r="A91" s="1"/>
      <c r="B91">
        <v>33.7752</v>
      </c>
      <c r="C91">
        <v>220.0531</v>
      </c>
      <c r="D91">
        <v>0.1312</v>
      </c>
      <c r="E91">
        <v>33.8432</v>
      </c>
      <c r="F91">
        <v>222.4872</v>
      </c>
      <c r="G91">
        <v>0.1696</v>
      </c>
      <c r="H91">
        <f t="shared" si="5"/>
        <v>33.55817488</v>
      </c>
      <c r="I91" s="3">
        <f t="shared" si="6"/>
        <v>0.0064671312065106</v>
      </c>
      <c r="J91" s="3">
        <f t="shared" si="7"/>
        <v>0.00201331154219679</v>
      </c>
      <c r="K91" s="4">
        <f t="shared" si="8"/>
        <v>2.4341</v>
      </c>
      <c r="L91" s="4">
        <f t="shared" si="9"/>
        <v>0.0384</v>
      </c>
    </row>
    <row r="92" spans="1:12">
      <c r="A92" s="1"/>
      <c r="B92">
        <v>36.0331</v>
      </c>
      <c r="C92">
        <v>220.0532</v>
      </c>
      <c r="D92">
        <v>0.1412</v>
      </c>
      <c r="E92">
        <v>36.0604</v>
      </c>
      <c r="F92">
        <v>222.2752</v>
      </c>
      <c r="G92">
        <v>0.1784</v>
      </c>
      <c r="H92">
        <f t="shared" si="5"/>
        <v>35.78845636</v>
      </c>
      <c r="I92" s="3">
        <f t="shared" si="6"/>
        <v>0.00683582542759306</v>
      </c>
      <c r="J92" s="3">
        <f t="shared" si="7"/>
        <v>0.000757636728452558</v>
      </c>
      <c r="K92" s="4">
        <f t="shared" si="8"/>
        <v>2.22200000000001</v>
      </c>
      <c r="L92" s="4">
        <f t="shared" si="9"/>
        <v>0.0372</v>
      </c>
    </row>
    <row r="93" spans="1:12">
      <c r="A93" s="1"/>
      <c r="B93">
        <v>37.8522</v>
      </c>
      <c r="C93">
        <v>220.0531</v>
      </c>
      <c r="D93">
        <v>0.1412</v>
      </c>
      <c r="E93">
        <v>37.961</v>
      </c>
      <c r="F93">
        <v>221.6152</v>
      </c>
      <c r="G93">
        <v>0.1869</v>
      </c>
      <c r="H93">
        <f t="shared" si="5"/>
        <v>37.7002699</v>
      </c>
      <c r="I93" s="3">
        <f t="shared" si="6"/>
        <v>0.00402994727631913</v>
      </c>
      <c r="J93" s="3">
        <f t="shared" si="7"/>
        <v>0.00287433755501649</v>
      </c>
      <c r="K93" s="4">
        <f t="shared" si="8"/>
        <v>1.56209999999999</v>
      </c>
      <c r="L93" s="4">
        <f t="shared" si="9"/>
        <v>0.0457</v>
      </c>
    </row>
    <row r="94" spans="1:12">
      <c r="A94" s="1"/>
      <c r="B94">
        <v>38.8132</v>
      </c>
      <c r="C94">
        <v>220.0572</v>
      </c>
      <c r="D94">
        <v>0.1512</v>
      </c>
      <c r="E94">
        <v>38.9243</v>
      </c>
      <c r="F94">
        <v>222.1428</v>
      </c>
      <c r="G94">
        <v>0.192</v>
      </c>
      <c r="H94">
        <f t="shared" si="5"/>
        <v>38.66925337</v>
      </c>
      <c r="I94" s="3">
        <f t="shared" si="6"/>
        <v>0.00372250864589152</v>
      </c>
      <c r="J94" s="3">
        <f t="shared" si="7"/>
        <v>0.00286242824606063</v>
      </c>
      <c r="K94" s="4">
        <f t="shared" si="8"/>
        <v>2.0856</v>
      </c>
      <c r="L94" s="4">
        <f t="shared" si="9"/>
        <v>0.0408</v>
      </c>
    </row>
    <row r="95" spans="1:12">
      <c r="A95" s="1"/>
      <c r="B95">
        <v>51.8112</v>
      </c>
      <c r="C95">
        <v>220.0445</v>
      </c>
      <c r="D95">
        <v>0.2012</v>
      </c>
      <c r="E95">
        <v>52.0654</v>
      </c>
      <c r="F95">
        <v>221.8787</v>
      </c>
      <c r="G95">
        <v>0.2458</v>
      </c>
      <c r="H95">
        <f t="shared" si="5"/>
        <v>51.88788586</v>
      </c>
      <c r="I95" s="3">
        <f t="shared" si="6"/>
        <v>-0.00147791452145329</v>
      </c>
      <c r="J95" s="3">
        <f t="shared" si="7"/>
        <v>0.00490627509109994</v>
      </c>
      <c r="K95" s="4">
        <f t="shared" si="8"/>
        <v>1.83420000000001</v>
      </c>
      <c r="L95" s="4">
        <f t="shared" si="9"/>
        <v>0.0446</v>
      </c>
    </row>
    <row r="96" spans="1:12">
      <c r="A96" s="1"/>
      <c r="B96">
        <v>61.5012</v>
      </c>
      <c r="C96">
        <v>220.0578</v>
      </c>
      <c r="D96">
        <v>0.2412</v>
      </c>
      <c r="E96">
        <v>61.7697</v>
      </c>
      <c r="F96">
        <v>222.3549</v>
      </c>
      <c r="G96">
        <v>0.287</v>
      </c>
      <c r="H96">
        <f t="shared" si="5"/>
        <v>61.64944123</v>
      </c>
      <c r="I96" s="3">
        <f t="shared" si="6"/>
        <v>-0.00240458351353026</v>
      </c>
      <c r="J96" s="3">
        <f t="shared" si="7"/>
        <v>0.00436576847281034</v>
      </c>
      <c r="K96" s="4">
        <f t="shared" si="8"/>
        <v>2.2971</v>
      </c>
      <c r="L96" s="4">
        <f t="shared" si="9"/>
        <v>0.0458</v>
      </c>
    </row>
    <row r="97" spans="1:12">
      <c r="A97" s="1"/>
      <c r="B97">
        <v>71.1712</v>
      </c>
      <c r="C97">
        <v>220.0545</v>
      </c>
      <c r="D97">
        <v>0.2912</v>
      </c>
      <c r="E97">
        <v>71.2975</v>
      </c>
      <c r="F97">
        <v>221.6152</v>
      </c>
      <c r="G97">
        <v>0.3295</v>
      </c>
      <c r="H97">
        <f t="shared" si="5"/>
        <v>71.23345525</v>
      </c>
      <c r="I97" s="3">
        <f t="shared" si="6"/>
        <v>-0.000873960834575586</v>
      </c>
      <c r="J97" s="3">
        <f t="shared" si="7"/>
        <v>0.00177459421788589</v>
      </c>
      <c r="K97" s="4">
        <f t="shared" si="8"/>
        <v>1.5607</v>
      </c>
      <c r="L97" s="4">
        <f t="shared" si="9"/>
        <v>0.0383</v>
      </c>
    </row>
    <row r="98" spans="1:12">
      <c r="A98" s="1"/>
      <c r="B98">
        <v>80.9112</v>
      </c>
      <c r="C98">
        <v>220.0545</v>
      </c>
      <c r="D98">
        <v>0.3312</v>
      </c>
      <c r="E98">
        <v>81.0627</v>
      </c>
      <c r="F98">
        <v>222.673</v>
      </c>
      <c r="G98">
        <v>0.3727</v>
      </c>
      <c r="H98">
        <f t="shared" si="5"/>
        <v>81.05626993</v>
      </c>
      <c r="I98" s="3">
        <f t="shared" si="6"/>
        <v>-0.00178974347234689</v>
      </c>
      <c r="J98" s="3">
        <f t="shared" si="7"/>
        <v>0.00187242310088112</v>
      </c>
      <c r="K98" s="4">
        <f t="shared" si="8"/>
        <v>2.61850000000001</v>
      </c>
      <c r="L98" s="4">
        <f t="shared" si="9"/>
        <v>0.0415</v>
      </c>
    </row>
    <row r="99" spans="1:12">
      <c r="A99" s="1"/>
      <c r="B99">
        <v>102.3011</v>
      </c>
      <c r="C99">
        <v>220.0478</v>
      </c>
      <c r="D99">
        <v>0.4312</v>
      </c>
      <c r="E99">
        <v>102.4953</v>
      </c>
      <c r="F99">
        <v>222.4076</v>
      </c>
      <c r="G99">
        <v>0.4682</v>
      </c>
      <c r="H99">
        <f t="shared" si="5"/>
        <v>102.61532227</v>
      </c>
      <c r="I99" s="3">
        <f t="shared" si="6"/>
        <v>-0.00306213792491155</v>
      </c>
      <c r="J99" s="3">
        <f t="shared" si="7"/>
        <v>0.00189831780889937</v>
      </c>
      <c r="K99" s="4">
        <f t="shared" si="8"/>
        <v>2.35980000000001</v>
      </c>
      <c r="L99" s="4">
        <f t="shared" si="9"/>
        <v>0.037</v>
      </c>
    </row>
    <row r="100" spans="1:12">
      <c r="A100" s="1"/>
      <c r="B100">
        <v>131.4012</v>
      </c>
      <c r="C100">
        <v>220.0545</v>
      </c>
      <c r="D100">
        <v>0.5612</v>
      </c>
      <c r="E100">
        <v>131.6395</v>
      </c>
      <c r="F100">
        <v>221.6152</v>
      </c>
      <c r="G100">
        <v>0.5991</v>
      </c>
      <c r="H100">
        <f t="shared" si="5"/>
        <v>131.93147305</v>
      </c>
      <c r="I100" s="3">
        <f t="shared" si="6"/>
        <v>-0.00401930667293497</v>
      </c>
      <c r="J100" s="3">
        <f t="shared" si="7"/>
        <v>0.001813529861219</v>
      </c>
      <c r="K100" s="4">
        <f t="shared" si="8"/>
        <v>1.5607</v>
      </c>
      <c r="L100" s="4">
        <f t="shared" si="9"/>
        <v>0.0378999999999999</v>
      </c>
    </row>
    <row r="101" spans="1:12">
      <c r="A101" s="1"/>
      <c r="B101">
        <v>488.8445</v>
      </c>
      <c r="C101">
        <v>220.0445</v>
      </c>
      <c r="D101">
        <v>2.1812</v>
      </c>
      <c r="E101">
        <v>488.876</v>
      </c>
      <c r="F101">
        <v>221.6152</v>
      </c>
      <c r="G101">
        <v>2.2178</v>
      </c>
      <c r="H101">
        <f t="shared" si="5"/>
        <v>491.2756684</v>
      </c>
      <c r="I101" s="3">
        <f t="shared" si="6"/>
        <v>-0.00494868473319255</v>
      </c>
      <c r="J101" s="3">
        <f t="shared" si="7"/>
        <v>6.44376688292373e-5</v>
      </c>
      <c r="K101" s="4">
        <f t="shared" si="8"/>
        <v>1.57069999999999</v>
      </c>
      <c r="L101" s="4">
        <f t="shared" si="9"/>
        <v>0.0366</v>
      </c>
    </row>
    <row r="102" spans="1:12">
      <c r="A102" s="1"/>
      <c r="B102">
        <v>970.7745</v>
      </c>
      <c r="C102">
        <v>220.0612</v>
      </c>
      <c r="D102">
        <v>4.3712</v>
      </c>
      <c r="E102">
        <v>969.2838</v>
      </c>
      <c r="F102">
        <v>221.3523</v>
      </c>
      <c r="G102">
        <v>4.4081</v>
      </c>
      <c r="H102">
        <f t="shared" si="5"/>
        <v>974.51787442</v>
      </c>
      <c r="I102" s="3">
        <f t="shared" si="6"/>
        <v>-0.00384125783452464</v>
      </c>
      <c r="J102" s="3">
        <f t="shared" si="7"/>
        <v>-0.00153557803588779</v>
      </c>
      <c r="K102" s="4">
        <f t="shared" si="8"/>
        <v>1.2911</v>
      </c>
      <c r="L102" s="4">
        <f t="shared" si="9"/>
        <v>0.0369000000000002</v>
      </c>
    </row>
    <row r="103" spans="1:12">
      <c r="A103" s="1"/>
      <c r="B103">
        <v>1451.0512</v>
      </c>
      <c r="C103">
        <v>220.0712</v>
      </c>
      <c r="D103">
        <v>6.5578</v>
      </c>
      <c r="E103">
        <v>1443.9879</v>
      </c>
      <c r="F103">
        <v>220.8545</v>
      </c>
      <c r="G103">
        <v>6.5873</v>
      </c>
      <c r="H103">
        <f t="shared" si="5"/>
        <v>1452.02272861</v>
      </c>
      <c r="I103" s="3">
        <f t="shared" si="6"/>
        <v>-0.000669086365424858</v>
      </c>
      <c r="J103" s="3">
        <f t="shared" si="7"/>
        <v>-0.00486771245563218</v>
      </c>
      <c r="K103" s="4">
        <f t="shared" si="8"/>
        <v>0.783299999999997</v>
      </c>
      <c r="L103" s="4">
        <f t="shared" si="9"/>
        <v>0.0294999999999996</v>
      </c>
    </row>
    <row r="104" spans="1:12">
      <c r="A104" s="1"/>
      <c r="B104">
        <v>1932.1812</v>
      </c>
      <c r="C104">
        <v>220.0511</v>
      </c>
      <c r="D104">
        <v>8.7512</v>
      </c>
      <c r="E104">
        <v>1918.2414</v>
      </c>
      <c r="F104">
        <v>219.8398</v>
      </c>
      <c r="G104">
        <v>8.7837</v>
      </c>
      <c r="H104">
        <f t="shared" si="5"/>
        <v>1929.07432426</v>
      </c>
      <c r="I104" s="3">
        <f t="shared" si="6"/>
        <v>0.00161055263704868</v>
      </c>
      <c r="J104" s="3">
        <f t="shared" si="7"/>
        <v>-0.00721454074804158</v>
      </c>
      <c r="K104" s="4">
        <f t="shared" si="8"/>
        <v>-0.211299999999994</v>
      </c>
      <c r="L104" s="4">
        <f t="shared" si="9"/>
        <v>0.0324999999999989</v>
      </c>
    </row>
    <row r="137" spans="1:12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  <c r="H137" t="s">
        <v>7</v>
      </c>
      <c r="I137" t="s">
        <v>8</v>
      </c>
      <c r="J137" t="s">
        <v>10</v>
      </c>
      <c r="K137" s="2" t="s">
        <v>11</v>
      </c>
      <c r="L137" s="2" t="s">
        <v>12</v>
      </c>
    </row>
    <row r="138" spans="1:12">
      <c r="A138" s="1">
        <v>3</v>
      </c>
      <c r="B138">
        <v>1.7832</v>
      </c>
      <c r="C138">
        <v>220.0531</v>
      </c>
      <c r="D138">
        <v>0.0312</v>
      </c>
      <c r="E138">
        <v>1.8989</v>
      </c>
      <c r="F138">
        <v>222.62</v>
      </c>
      <c r="G138">
        <v>0.0753</v>
      </c>
      <c r="H138">
        <f>1.0058*E138-0.4779</f>
        <v>1.43201362</v>
      </c>
      <c r="I138" s="3">
        <f>(B138-H138)/H138</f>
        <v>0.245239552959</v>
      </c>
      <c r="J138" s="3">
        <f>(E138-B138)/B138</f>
        <v>0.0648833557649171</v>
      </c>
      <c r="K138" s="4">
        <f>F138-C138</f>
        <v>2.5669</v>
      </c>
      <c r="L138" s="4">
        <f>G138-D138</f>
        <v>0.0441</v>
      </c>
    </row>
    <row r="139" spans="1:12">
      <c r="A139" s="1"/>
      <c r="B139">
        <v>3.6212</v>
      </c>
      <c r="C139">
        <v>220.0522</v>
      </c>
      <c r="D139">
        <v>0.0312</v>
      </c>
      <c r="E139">
        <v>3.816</v>
      </c>
      <c r="F139">
        <v>222.1164</v>
      </c>
      <c r="G139">
        <v>0.0758</v>
      </c>
      <c r="H139">
        <f t="shared" ref="H139:H172" si="10">1.0058*E139-0.4779</f>
        <v>3.3602328</v>
      </c>
      <c r="I139" s="3">
        <f t="shared" ref="I139:I172" si="11">(B139-H139)/H139</f>
        <v>0.0776634285576881</v>
      </c>
      <c r="J139" s="3">
        <f t="shared" ref="J139:J172" si="12">(E139-B139)/B139</f>
        <v>0.0537943223240914</v>
      </c>
      <c r="K139" s="4">
        <f t="shared" ref="K139:K172" si="13">F139-C139</f>
        <v>2.0642</v>
      </c>
      <c r="L139" s="4">
        <f t="shared" ref="L139:L172" si="14">G139-D139</f>
        <v>0.0446</v>
      </c>
    </row>
    <row r="140" spans="1:12">
      <c r="A140" s="1"/>
      <c r="B140">
        <v>4.5702</v>
      </c>
      <c r="C140">
        <v>220.0532</v>
      </c>
      <c r="D140">
        <v>0.0312</v>
      </c>
      <c r="E140">
        <v>4.77</v>
      </c>
      <c r="F140">
        <v>222.1432</v>
      </c>
      <c r="G140">
        <v>0.0768</v>
      </c>
      <c r="H140">
        <f t="shared" si="10"/>
        <v>4.319766</v>
      </c>
      <c r="I140" s="3">
        <f t="shared" si="11"/>
        <v>0.0579739735902362</v>
      </c>
      <c r="J140" s="3">
        <f t="shared" si="12"/>
        <v>0.0437179992122882</v>
      </c>
      <c r="K140" s="4">
        <f t="shared" si="13"/>
        <v>2.09</v>
      </c>
      <c r="L140" s="4">
        <f t="shared" si="14"/>
        <v>0.0456</v>
      </c>
    </row>
    <row r="141" spans="1:12">
      <c r="A141" s="1"/>
      <c r="B141">
        <v>6.8772</v>
      </c>
      <c r="C141">
        <v>220.0492</v>
      </c>
      <c r="D141">
        <v>0.0412</v>
      </c>
      <c r="E141">
        <v>6.9214</v>
      </c>
      <c r="F141">
        <v>222.4076</v>
      </c>
      <c r="G141">
        <v>0.0767</v>
      </c>
      <c r="H141">
        <f t="shared" si="10"/>
        <v>6.48364412</v>
      </c>
      <c r="I141" s="3">
        <f t="shared" si="11"/>
        <v>0.0606997967063004</v>
      </c>
      <c r="J141" s="3">
        <f t="shared" si="12"/>
        <v>0.00642703425812831</v>
      </c>
      <c r="K141" s="4">
        <f t="shared" si="13"/>
        <v>2.35839999999999</v>
      </c>
      <c r="L141" s="4">
        <f t="shared" si="14"/>
        <v>0.0355</v>
      </c>
    </row>
    <row r="142" spans="1:12">
      <c r="A142" s="1"/>
      <c r="B142">
        <v>8.6611</v>
      </c>
      <c r="C142">
        <v>220.0462</v>
      </c>
      <c r="D142">
        <v>0.0412</v>
      </c>
      <c r="E142">
        <v>8.5816</v>
      </c>
      <c r="F142">
        <v>222.1428</v>
      </c>
      <c r="G142">
        <v>0.0845</v>
      </c>
      <c r="H142">
        <f t="shared" si="10"/>
        <v>8.15347328</v>
      </c>
      <c r="I142" s="3">
        <f t="shared" si="11"/>
        <v>0.0622589542600426</v>
      </c>
      <c r="J142" s="3">
        <f t="shared" si="12"/>
        <v>-0.00917897264781604</v>
      </c>
      <c r="K142" s="4">
        <f t="shared" si="13"/>
        <v>2.0966</v>
      </c>
      <c r="L142" s="4">
        <f t="shared" si="14"/>
        <v>0.0433</v>
      </c>
    </row>
    <row r="143" spans="1:12">
      <c r="A143" s="1"/>
      <c r="B143">
        <v>10.5672</v>
      </c>
      <c r="C143">
        <v>220.0502</v>
      </c>
      <c r="D143">
        <v>0.0412</v>
      </c>
      <c r="E143">
        <v>10.5622</v>
      </c>
      <c r="F143">
        <v>222.0107</v>
      </c>
      <c r="G143">
        <v>0.0856</v>
      </c>
      <c r="H143">
        <f t="shared" si="10"/>
        <v>10.14556076</v>
      </c>
      <c r="I143" s="3">
        <f t="shared" si="11"/>
        <v>0.0415589882091445</v>
      </c>
      <c r="J143" s="3">
        <f t="shared" si="12"/>
        <v>-0.000473162237868026</v>
      </c>
      <c r="K143" s="4">
        <f t="shared" si="13"/>
        <v>1.96050000000002</v>
      </c>
      <c r="L143" s="4">
        <f t="shared" si="14"/>
        <v>0.0444</v>
      </c>
    </row>
    <row r="144" spans="1:12">
      <c r="A144" s="1"/>
      <c r="B144">
        <v>11.5311</v>
      </c>
      <c r="C144">
        <v>220.0532</v>
      </c>
      <c r="D144">
        <v>0.0512</v>
      </c>
      <c r="E144">
        <v>11.726</v>
      </c>
      <c r="F144">
        <v>222.1428</v>
      </c>
      <c r="G144">
        <v>0.0904</v>
      </c>
      <c r="H144">
        <f t="shared" si="10"/>
        <v>11.3161108</v>
      </c>
      <c r="I144" s="3">
        <f t="shared" si="11"/>
        <v>0.0189985060945144</v>
      </c>
      <c r="J144" s="3">
        <f t="shared" si="12"/>
        <v>0.0169021168839053</v>
      </c>
      <c r="K144" s="4">
        <f t="shared" si="13"/>
        <v>2.08959999999999</v>
      </c>
      <c r="L144" s="4">
        <f t="shared" si="14"/>
        <v>0.0392</v>
      </c>
    </row>
    <row r="145" spans="1:12">
      <c r="A145" s="1"/>
      <c r="B145">
        <v>13.3532</v>
      </c>
      <c r="C145">
        <v>220.0551</v>
      </c>
      <c r="D145">
        <v>0.0512</v>
      </c>
      <c r="E145">
        <v>13.6057</v>
      </c>
      <c r="F145">
        <v>222.3283</v>
      </c>
      <c r="G145">
        <v>0.0942</v>
      </c>
      <c r="H145">
        <f t="shared" si="10"/>
        <v>13.20671306</v>
      </c>
      <c r="I145" s="3">
        <f t="shared" si="11"/>
        <v>0.0110918545238689</v>
      </c>
      <c r="J145" s="3">
        <f t="shared" si="12"/>
        <v>0.0189093251055928</v>
      </c>
      <c r="K145" s="4">
        <f t="shared" si="13"/>
        <v>2.2732</v>
      </c>
      <c r="L145" s="4">
        <f t="shared" si="14"/>
        <v>0.043</v>
      </c>
    </row>
    <row r="146" spans="1:12">
      <c r="A146" s="1"/>
      <c r="B146">
        <v>14.2991</v>
      </c>
      <c r="C146">
        <v>220.0542</v>
      </c>
      <c r="D146">
        <v>0.0512</v>
      </c>
      <c r="E146">
        <v>14.473</v>
      </c>
      <c r="F146">
        <v>222.0372</v>
      </c>
      <c r="G146">
        <v>0.0973</v>
      </c>
      <c r="H146">
        <f t="shared" si="10"/>
        <v>14.0790434</v>
      </c>
      <c r="I146" s="3">
        <f t="shared" si="11"/>
        <v>0.0156300817994494</v>
      </c>
      <c r="J146" s="3">
        <f t="shared" si="12"/>
        <v>0.0121616045765119</v>
      </c>
      <c r="K146" s="4">
        <f t="shared" si="13"/>
        <v>1.983</v>
      </c>
      <c r="L146" s="4">
        <f t="shared" si="14"/>
        <v>0.0461</v>
      </c>
    </row>
    <row r="147" spans="1:12">
      <c r="A147" s="1"/>
      <c r="B147">
        <v>15.6252</v>
      </c>
      <c r="C147">
        <v>220.0512</v>
      </c>
      <c r="D147">
        <v>0.0612</v>
      </c>
      <c r="E147">
        <v>15.7846</v>
      </c>
      <c r="F147">
        <v>222.0373</v>
      </c>
      <c r="G147">
        <v>0.1009</v>
      </c>
      <c r="H147">
        <f t="shared" si="10"/>
        <v>15.39825068</v>
      </c>
      <c r="I147" s="3">
        <f t="shared" si="11"/>
        <v>0.01473864302617</v>
      </c>
      <c r="J147" s="3">
        <f t="shared" si="12"/>
        <v>0.0102014694211914</v>
      </c>
      <c r="K147" s="4">
        <f t="shared" si="13"/>
        <v>1.98609999999999</v>
      </c>
      <c r="L147" s="4">
        <f t="shared" si="14"/>
        <v>0.0397</v>
      </c>
    </row>
    <row r="148" spans="1:12">
      <c r="A148" s="1"/>
      <c r="B148">
        <v>16.6092</v>
      </c>
      <c r="C148">
        <v>220.0472</v>
      </c>
      <c r="D148">
        <v>0.0612</v>
      </c>
      <c r="E148">
        <v>16.83</v>
      </c>
      <c r="F148">
        <v>221.9316</v>
      </c>
      <c r="G148">
        <v>0.1029</v>
      </c>
      <c r="H148">
        <f t="shared" si="10"/>
        <v>16.449714</v>
      </c>
      <c r="I148" s="3">
        <f t="shared" si="11"/>
        <v>0.00969536613220152</v>
      </c>
      <c r="J148" s="3">
        <f t="shared" si="12"/>
        <v>0.0132938371504947</v>
      </c>
      <c r="K148" s="4">
        <f t="shared" si="13"/>
        <v>1.8844</v>
      </c>
      <c r="L148" s="4">
        <f t="shared" si="14"/>
        <v>0.0417</v>
      </c>
    </row>
    <row r="149" spans="1:12">
      <c r="A149" s="1"/>
      <c r="B149">
        <v>18.4112</v>
      </c>
      <c r="C149">
        <v>220.0472</v>
      </c>
      <c r="D149">
        <v>0.0712</v>
      </c>
      <c r="E149">
        <v>18.5906</v>
      </c>
      <c r="F149">
        <v>222.62</v>
      </c>
      <c r="G149">
        <v>0.1105</v>
      </c>
      <c r="H149">
        <f t="shared" si="10"/>
        <v>18.22052548</v>
      </c>
      <c r="I149" s="3">
        <f t="shared" si="11"/>
        <v>0.0104648200299875</v>
      </c>
      <c r="J149" s="3">
        <f t="shared" si="12"/>
        <v>0.00974406882766998</v>
      </c>
      <c r="K149" s="4">
        <f t="shared" si="13"/>
        <v>2.5728</v>
      </c>
      <c r="L149" s="4">
        <f t="shared" si="14"/>
        <v>0.0393</v>
      </c>
    </row>
    <row r="150" spans="1:12">
      <c r="A150" s="1"/>
      <c r="B150">
        <v>20.3032</v>
      </c>
      <c r="C150">
        <v>220.0492</v>
      </c>
      <c r="D150">
        <v>0.0712</v>
      </c>
      <c r="E150">
        <v>20.4722</v>
      </c>
      <c r="F150">
        <v>222.2488</v>
      </c>
      <c r="G150">
        <v>0.1162</v>
      </c>
      <c r="H150">
        <f t="shared" si="10"/>
        <v>20.11303876</v>
      </c>
      <c r="I150" s="3">
        <f t="shared" si="11"/>
        <v>0.0094546250454299</v>
      </c>
      <c r="J150" s="3">
        <f t="shared" si="12"/>
        <v>0.0083238110248631</v>
      </c>
      <c r="K150" s="4">
        <f t="shared" si="13"/>
        <v>2.19959999999998</v>
      </c>
      <c r="L150" s="4">
        <f t="shared" si="14"/>
        <v>0.045</v>
      </c>
    </row>
    <row r="151" spans="1:12">
      <c r="A151" s="1"/>
      <c r="B151">
        <v>21.2632</v>
      </c>
      <c r="C151">
        <v>220.0472</v>
      </c>
      <c r="D151">
        <v>0.0811</v>
      </c>
      <c r="E151">
        <v>21.3198</v>
      </c>
      <c r="F151">
        <v>222.2489</v>
      </c>
      <c r="G151">
        <v>0.1205</v>
      </c>
      <c r="H151">
        <f t="shared" si="10"/>
        <v>20.96555484</v>
      </c>
      <c r="I151" s="3">
        <f t="shared" si="11"/>
        <v>0.0141968653952398</v>
      </c>
      <c r="J151" s="3">
        <f t="shared" si="12"/>
        <v>0.00266187591707737</v>
      </c>
      <c r="K151" s="4">
        <f t="shared" si="13"/>
        <v>2.20169999999999</v>
      </c>
      <c r="L151" s="4">
        <f t="shared" si="14"/>
        <v>0.0394</v>
      </c>
    </row>
    <row r="152" spans="1:12">
      <c r="A152" s="1"/>
      <c r="B152">
        <v>23.0712</v>
      </c>
      <c r="C152">
        <v>220.0482</v>
      </c>
      <c r="D152">
        <v>0.0811</v>
      </c>
      <c r="E152">
        <v>23.2621</v>
      </c>
      <c r="F152">
        <v>222.4076</v>
      </c>
      <c r="G152">
        <v>0.128</v>
      </c>
      <c r="H152">
        <f t="shared" si="10"/>
        <v>22.91912018</v>
      </c>
      <c r="I152" s="3">
        <f t="shared" si="11"/>
        <v>0.00663549991472669</v>
      </c>
      <c r="J152" s="3">
        <f t="shared" si="12"/>
        <v>0.00827438538090776</v>
      </c>
      <c r="K152" s="4">
        <f t="shared" si="13"/>
        <v>2.35939999999999</v>
      </c>
      <c r="L152" s="4">
        <f t="shared" si="14"/>
        <v>0.0469</v>
      </c>
    </row>
    <row r="153" spans="1:12">
      <c r="A153" s="1"/>
      <c r="B153">
        <v>25.3461</v>
      </c>
      <c r="C153">
        <v>220.0512</v>
      </c>
      <c r="D153">
        <v>0.0911</v>
      </c>
      <c r="E153">
        <v>25.4164</v>
      </c>
      <c r="F153">
        <v>222.0373</v>
      </c>
      <c r="G153">
        <v>0.1352</v>
      </c>
      <c r="H153">
        <f t="shared" si="10"/>
        <v>25.08591512</v>
      </c>
      <c r="I153" s="3">
        <f t="shared" si="11"/>
        <v>0.0103717515887057</v>
      </c>
      <c r="J153" s="3">
        <f t="shared" si="12"/>
        <v>0.00277360225044483</v>
      </c>
      <c r="K153" s="4">
        <f t="shared" si="13"/>
        <v>1.98609999999999</v>
      </c>
      <c r="L153" s="4">
        <f t="shared" si="14"/>
        <v>0.0441</v>
      </c>
    </row>
    <row r="154" spans="1:12">
      <c r="A154" s="1"/>
      <c r="B154">
        <v>26.3332</v>
      </c>
      <c r="C154">
        <v>220.0512</v>
      </c>
      <c r="D154">
        <v>0.1011</v>
      </c>
      <c r="E154">
        <v>26.4014</v>
      </c>
      <c r="F154">
        <v>221.6152</v>
      </c>
      <c r="G154">
        <v>0.1388</v>
      </c>
      <c r="H154">
        <f t="shared" si="10"/>
        <v>26.07662812</v>
      </c>
      <c r="I154" s="3">
        <f t="shared" si="11"/>
        <v>0.00983915093697318</v>
      </c>
      <c r="J154" s="3">
        <f t="shared" si="12"/>
        <v>0.00258988653107094</v>
      </c>
      <c r="K154" s="4">
        <f t="shared" si="13"/>
        <v>1.56399999999999</v>
      </c>
      <c r="L154" s="4">
        <f t="shared" si="14"/>
        <v>0.0377</v>
      </c>
    </row>
    <row r="155" spans="1:12">
      <c r="A155" s="1"/>
      <c r="B155">
        <v>28.1292</v>
      </c>
      <c r="C155">
        <v>220.0552</v>
      </c>
      <c r="D155">
        <v>0.1011</v>
      </c>
      <c r="E155">
        <v>28.2287</v>
      </c>
      <c r="F155">
        <v>221.7996</v>
      </c>
      <c r="G155">
        <v>0.1468</v>
      </c>
      <c r="H155">
        <f t="shared" si="10"/>
        <v>27.91452646</v>
      </c>
      <c r="I155" s="3">
        <f t="shared" si="11"/>
        <v>0.00769038802458708</v>
      </c>
      <c r="J155" s="3">
        <f t="shared" si="12"/>
        <v>0.00353724954851183</v>
      </c>
      <c r="K155" s="4">
        <f t="shared" si="13"/>
        <v>1.74439999999998</v>
      </c>
      <c r="L155" s="4">
        <f t="shared" si="14"/>
        <v>0.0457</v>
      </c>
    </row>
    <row r="156" spans="1:12">
      <c r="A156" s="1"/>
      <c r="B156">
        <v>30.0142</v>
      </c>
      <c r="C156">
        <v>220.0492</v>
      </c>
      <c r="D156">
        <v>0.1112</v>
      </c>
      <c r="E156">
        <v>30.1545</v>
      </c>
      <c r="F156">
        <v>221.6152</v>
      </c>
      <c r="G156">
        <v>0.1539</v>
      </c>
      <c r="H156">
        <f t="shared" si="10"/>
        <v>29.8514961</v>
      </c>
      <c r="I156" s="3">
        <f t="shared" si="11"/>
        <v>0.00545044373839609</v>
      </c>
      <c r="J156" s="3">
        <f t="shared" si="12"/>
        <v>0.00467445409172991</v>
      </c>
      <c r="K156" s="4">
        <f t="shared" si="13"/>
        <v>1.56599999999997</v>
      </c>
      <c r="L156" s="4">
        <f t="shared" si="14"/>
        <v>0.0427</v>
      </c>
    </row>
    <row r="157" spans="1:12">
      <c r="A157" s="1"/>
      <c r="B157">
        <v>32.8062</v>
      </c>
      <c r="C157">
        <v>220.0512</v>
      </c>
      <c r="D157">
        <v>0.1212</v>
      </c>
      <c r="E157">
        <v>32.8777</v>
      </c>
      <c r="F157">
        <v>222.4076</v>
      </c>
      <c r="G157">
        <v>0.1656</v>
      </c>
      <c r="H157">
        <f t="shared" si="10"/>
        <v>32.59049066</v>
      </c>
      <c r="I157" s="3">
        <f t="shared" si="11"/>
        <v>0.00661878160259636</v>
      </c>
      <c r="J157" s="3">
        <f t="shared" si="12"/>
        <v>0.00217946607653432</v>
      </c>
      <c r="K157" s="4">
        <f t="shared" si="13"/>
        <v>2.35640000000001</v>
      </c>
      <c r="L157" s="4">
        <f t="shared" si="14"/>
        <v>0.0444</v>
      </c>
    </row>
    <row r="158" spans="1:12">
      <c r="A158" s="1"/>
      <c r="B158">
        <v>33.7692</v>
      </c>
      <c r="C158">
        <v>220.0522</v>
      </c>
      <c r="D158">
        <v>0.1312</v>
      </c>
      <c r="E158">
        <v>33.8443</v>
      </c>
      <c r="F158">
        <v>222.3283</v>
      </c>
      <c r="G158">
        <v>0.17</v>
      </c>
      <c r="H158">
        <f t="shared" si="10"/>
        <v>33.56269694</v>
      </c>
      <c r="I158" s="3">
        <f t="shared" si="11"/>
        <v>0.00615275525590691</v>
      </c>
      <c r="J158" s="3">
        <f t="shared" si="12"/>
        <v>0.00222392002179498</v>
      </c>
      <c r="K158" s="4">
        <f t="shared" si="13"/>
        <v>2.27610000000001</v>
      </c>
      <c r="L158" s="4">
        <f t="shared" si="14"/>
        <v>0.0388</v>
      </c>
    </row>
    <row r="159" spans="1:12">
      <c r="A159" s="1"/>
      <c r="B159">
        <v>36.0632</v>
      </c>
      <c r="C159">
        <v>220.0532</v>
      </c>
      <c r="D159">
        <v>0.1412</v>
      </c>
      <c r="E159">
        <v>36.211</v>
      </c>
      <c r="F159">
        <v>222.4076</v>
      </c>
      <c r="G159">
        <v>0.1783</v>
      </c>
      <c r="H159">
        <f t="shared" si="10"/>
        <v>35.9431238</v>
      </c>
      <c r="I159" s="3">
        <f t="shared" si="11"/>
        <v>0.00334072799760381</v>
      </c>
      <c r="J159" s="3">
        <f t="shared" si="12"/>
        <v>0.00409836065573761</v>
      </c>
      <c r="K159" s="4">
        <f t="shared" si="13"/>
        <v>2.3544</v>
      </c>
      <c r="L159" s="4">
        <f t="shared" si="14"/>
        <v>0.0371</v>
      </c>
    </row>
    <row r="160" spans="1:12">
      <c r="A160" s="1"/>
      <c r="B160">
        <v>37.8652</v>
      </c>
      <c r="C160">
        <v>220.0482</v>
      </c>
      <c r="D160">
        <v>0.1412</v>
      </c>
      <c r="E160">
        <v>38.0743</v>
      </c>
      <c r="F160">
        <v>222.1428</v>
      </c>
      <c r="G160">
        <v>0.1862</v>
      </c>
      <c r="H160">
        <f t="shared" si="10"/>
        <v>37.81723094</v>
      </c>
      <c r="I160" s="3">
        <f t="shared" si="11"/>
        <v>0.00126844453725622</v>
      </c>
      <c r="J160" s="3">
        <f t="shared" si="12"/>
        <v>0.00552222093109239</v>
      </c>
      <c r="K160" s="4">
        <f t="shared" si="13"/>
        <v>2.09459999999999</v>
      </c>
      <c r="L160" s="4">
        <f t="shared" si="14"/>
        <v>0.045</v>
      </c>
    </row>
    <row r="161" spans="1:12">
      <c r="A161" s="1"/>
      <c r="B161">
        <v>38.8252</v>
      </c>
      <c r="C161">
        <v>220.0472</v>
      </c>
      <c r="D161">
        <v>0.1512</v>
      </c>
      <c r="E161">
        <v>38.8886</v>
      </c>
      <c r="F161">
        <v>222.4076</v>
      </c>
      <c r="G161">
        <v>0.1897</v>
      </c>
      <c r="H161">
        <f t="shared" si="10"/>
        <v>38.63625388</v>
      </c>
      <c r="I161" s="3">
        <f t="shared" si="11"/>
        <v>0.00489038405707889</v>
      </c>
      <c r="J161" s="3">
        <f t="shared" si="12"/>
        <v>0.00163296003626496</v>
      </c>
      <c r="K161" s="4">
        <f t="shared" si="13"/>
        <v>2.3604</v>
      </c>
      <c r="L161" s="4">
        <f t="shared" si="14"/>
        <v>0.0385</v>
      </c>
    </row>
    <row r="162" spans="1:12">
      <c r="A162" s="1"/>
      <c r="B162">
        <v>51.7712</v>
      </c>
      <c r="C162">
        <v>220.0511</v>
      </c>
      <c r="D162">
        <v>0.2012</v>
      </c>
      <c r="E162">
        <v>51.8916</v>
      </c>
      <c r="F162">
        <v>221.8267</v>
      </c>
      <c r="G162">
        <v>0.2441</v>
      </c>
      <c r="H162">
        <f t="shared" si="10"/>
        <v>51.71467128</v>
      </c>
      <c r="I162" s="3">
        <f t="shared" si="11"/>
        <v>0.00109308864584942</v>
      </c>
      <c r="J162" s="3">
        <f t="shared" si="12"/>
        <v>0.00232561733164378</v>
      </c>
      <c r="K162" s="4">
        <f t="shared" si="13"/>
        <v>1.7756</v>
      </c>
      <c r="L162" s="4">
        <f t="shared" si="14"/>
        <v>0.0429</v>
      </c>
    </row>
    <row r="163" spans="1:12">
      <c r="A163" s="1"/>
      <c r="B163">
        <v>61.5412</v>
      </c>
      <c r="C163">
        <v>220.0445</v>
      </c>
      <c r="D163">
        <v>0.2412</v>
      </c>
      <c r="E163">
        <v>61.5778</v>
      </c>
      <c r="F163">
        <v>222.1428</v>
      </c>
      <c r="G163">
        <v>0.2871</v>
      </c>
      <c r="H163">
        <f t="shared" si="10"/>
        <v>61.45705124</v>
      </c>
      <c r="I163" s="3">
        <f t="shared" si="11"/>
        <v>0.00136922872643829</v>
      </c>
      <c r="J163" s="3">
        <f t="shared" si="12"/>
        <v>0.000594723534802701</v>
      </c>
      <c r="K163" s="4">
        <f t="shared" si="13"/>
        <v>2.09829999999999</v>
      </c>
      <c r="L163" s="4">
        <f t="shared" si="14"/>
        <v>0.0459</v>
      </c>
    </row>
    <row r="164" spans="1:12">
      <c r="A164" s="1"/>
      <c r="B164">
        <v>71.1712</v>
      </c>
      <c r="C164">
        <v>220.0445</v>
      </c>
      <c r="D164">
        <v>0.2912</v>
      </c>
      <c r="E164">
        <v>71.3446</v>
      </c>
      <c r="F164">
        <v>221.8787</v>
      </c>
      <c r="G164">
        <v>0.3297</v>
      </c>
      <c r="H164">
        <f t="shared" si="10"/>
        <v>71.28049868</v>
      </c>
      <c r="I164" s="3">
        <f t="shared" si="11"/>
        <v>-0.0015333602040394</v>
      </c>
      <c r="J164" s="3">
        <f t="shared" si="12"/>
        <v>0.00243637875994786</v>
      </c>
      <c r="K164" s="4">
        <f t="shared" si="13"/>
        <v>1.83420000000001</v>
      </c>
      <c r="L164" s="4">
        <f t="shared" si="14"/>
        <v>0.0385</v>
      </c>
    </row>
    <row r="165" spans="1:12">
      <c r="A165" s="1"/>
      <c r="B165">
        <v>80.8712</v>
      </c>
      <c r="C165">
        <v>220.0445</v>
      </c>
      <c r="D165">
        <v>0.3312</v>
      </c>
      <c r="E165">
        <v>81.1418</v>
      </c>
      <c r="F165">
        <v>222.1428</v>
      </c>
      <c r="G165">
        <v>0.3727</v>
      </c>
      <c r="H165">
        <f t="shared" si="10"/>
        <v>81.13452244</v>
      </c>
      <c r="I165" s="3">
        <f t="shared" si="11"/>
        <v>-0.00324550428203637</v>
      </c>
      <c r="J165" s="3">
        <f t="shared" si="12"/>
        <v>0.00334606139144716</v>
      </c>
      <c r="K165" s="4">
        <f t="shared" si="13"/>
        <v>2.09829999999999</v>
      </c>
      <c r="L165" s="4">
        <f t="shared" si="14"/>
        <v>0.0415</v>
      </c>
    </row>
    <row r="166" spans="1:12">
      <c r="A166" s="1"/>
      <c r="B166">
        <v>102.2611</v>
      </c>
      <c r="C166">
        <v>220.0545</v>
      </c>
      <c r="D166">
        <v>0.4312</v>
      </c>
      <c r="E166">
        <v>102.4965</v>
      </c>
      <c r="F166">
        <v>222.1958</v>
      </c>
      <c r="G166">
        <v>0.4689</v>
      </c>
      <c r="H166">
        <f t="shared" si="10"/>
        <v>102.6130797</v>
      </c>
      <c r="I166" s="3">
        <f t="shared" si="11"/>
        <v>-0.0034301640787807</v>
      </c>
      <c r="J166" s="3">
        <f t="shared" si="12"/>
        <v>0.00230195059509431</v>
      </c>
      <c r="K166" s="4">
        <f t="shared" si="13"/>
        <v>2.1413</v>
      </c>
      <c r="L166" s="4">
        <f t="shared" si="14"/>
        <v>0.0377</v>
      </c>
    </row>
    <row r="167" spans="1:12">
      <c r="A167" s="1"/>
      <c r="B167">
        <v>131.4012</v>
      </c>
      <c r="C167">
        <v>220.0578</v>
      </c>
      <c r="D167">
        <v>0.5612</v>
      </c>
      <c r="E167">
        <v>131.6352</v>
      </c>
      <c r="F167">
        <v>222.673</v>
      </c>
      <c r="G167">
        <v>0.5992</v>
      </c>
      <c r="H167">
        <f t="shared" si="10"/>
        <v>131.92078416</v>
      </c>
      <c r="I167" s="3">
        <f t="shared" si="11"/>
        <v>-0.00393860727336048</v>
      </c>
      <c r="J167" s="3">
        <f t="shared" si="12"/>
        <v>0.00178080565474295</v>
      </c>
      <c r="K167" s="4">
        <f t="shared" si="13"/>
        <v>2.61520000000002</v>
      </c>
      <c r="L167" s="4">
        <f t="shared" si="14"/>
        <v>0.0379999999999999</v>
      </c>
    </row>
    <row r="168" spans="1:12">
      <c r="A168" s="1"/>
      <c r="B168">
        <v>140.1511</v>
      </c>
      <c r="C168">
        <v>220.0578</v>
      </c>
      <c r="D168">
        <v>0.6011</v>
      </c>
      <c r="E168">
        <v>140.4624</v>
      </c>
      <c r="F168">
        <v>222.1428</v>
      </c>
      <c r="G168">
        <v>0.6387</v>
      </c>
      <c r="H168">
        <f t="shared" si="10"/>
        <v>140.79918192</v>
      </c>
      <c r="I168" s="3">
        <f t="shared" si="11"/>
        <v>-0.00460288128924081</v>
      </c>
      <c r="J168" s="3">
        <f t="shared" si="12"/>
        <v>0.0022211741470455</v>
      </c>
      <c r="K168" s="4">
        <f t="shared" si="13"/>
        <v>2.08500000000001</v>
      </c>
      <c r="L168" s="4">
        <f t="shared" si="14"/>
        <v>0.0376000000000001</v>
      </c>
    </row>
    <row r="169" spans="1:12">
      <c r="A169" s="1"/>
      <c r="B169">
        <v>488.1412</v>
      </c>
      <c r="C169">
        <v>220.0478</v>
      </c>
      <c r="D169">
        <v>2.1812</v>
      </c>
      <c r="E169">
        <v>488.5656</v>
      </c>
      <c r="F169">
        <v>221.09</v>
      </c>
      <c r="G169">
        <v>2.2153</v>
      </c>
      <c r="H169">
        <f t="shared" si="10"/>
        <v>490.92138048</v>
      </c>
      <c r="I169" s="3">
        <f t="shared" si="11"/>
        <v>-0.0056631888333763</v>
      </c>
      <c r="J169" s="3">
        <f t="shared" si="12"/>
        <v>0.000869420569294277</v>
      </c>
      <c r="K169" s="4">
        <f t="shared" si="13"/>
        <v>1.04220000000001</v>
      </c>
      <c r="L169" s="4">
        <f t="shared" si="14"/>
        <v>0.0341</v>
      </c>
    </row>
    <row r="170" spans="1:12">
      <c r="A170" s="1"/>
      <c r="B170">
        <v>970.3278</v>
      </c>
      <c r="C170">
        <v>220.0545</v>
      </c>
      <c r="D170">
        <v>4.3712</v>
      </c>
      <c r="E170">
        <v>968.4047</v>
      </c>
      <c r="F170">
        <v>221.09</v>
      </c>
      <c r="G170">
        <v>4.405</v>
      </c>
      <c r="H170">
        <f t="shared" si="10"/>
        <v>973.54354726</v>
      </c>
      <c r="I170" s="3">
        <f t="shared" si="11"/>
        <v>-0.00330313653564923</v>
      </c>
      <c r="J170" s="3">
        <f t="shared" si="12"/>
        <v>-0.00198190755742542</v>
      </c>
      <c r="K170" s="4">
        <f t="shared" si="13"/>
        <v>1.03550000000001</v>
      </c>
      <c r="L170" s="4">
        <f t="shared" si="14"/>
        <v>0.0338000000000003</v>
      </c>
    </row>
    <row r="171" spans="1:12">
      <c r="A171" s="1"/>
      <c r="B171">
        <v>1450.3078</v>
      </c>
      <c r="C171">
        <v>220.0511</v>
      </c>
      <c r="D171">
        <v>6.5511</v>
      </c>
      <c r="E171">
        <v>1443.4698</v>
      </c>
      <c r="F171">
        <v>220.2034</v>
      </c>
      <c r="G171">
        <v>6.5794</v>
      </c>
      <c r="H171">
        <f t="shared" si="10"/>
        <v>1451.36402484</v>
      </c>
      <c r="I171" s="3">
        <f t="shared" si="11"/>
        <v>-0.00072774632822827</v>
      </c>
      <c r="J171" s="3">
        <f t="shared" si="12"/>
        <v>-0.00471486121773596</v>
      </c>
      <c r="K171" s="4">
        <f t="shared" si="13"/>
        <v>0.152299999999997</v>
      </c>
      <c r="L171" s="4">
        <f t="shared" si="14"/>
        <v>0.0282999999999998</v>
      </c>
    </row>
    <row r="172" spans="1:12">
      <c r="A172" s="1"/>
      <c r="B172">
        <v>1931.4412</v>
      </c>
      <c r="C172">
        <v>220.0478</v>
      </c>
      <c r="D172">
        <v>8.7445</v>
      </c>
      <c r="E172">
        <v>1917.5389</v>
      </c>
      <c r="F172">
        <v>219.3747</v>
      </c>
      <c r="G172">
        <v>8.7774</v>
      </c>
      <c r="H172">
        <f t="shared" si="10"/>
        <v>1928.18272562</v>
      </c>
      <c r="I172" s="3">
        <f t="shared" si="11"/>
        <v>0.00168991991096295</v>
      </c>
      <c r="J172" s="3">
        <f t="shared" si="12"/>
        <v>-0.00719788932741</v>
      </c>
      <c r="K172" s="4">
        <f t="shared" si="13"/>
        <v>-0.673100000000005</v>
      </c>
      <c r="L172" s="4">
        <f t="shared" si="14"/>
        <v>0.0328999999999997</v>
      </c>
    </row>
  </sheetData>
  <mergeCells count="3">
    <mergeCell ref="A2:A36"/>
    <mergeCell ref="A71:A104"/>
    <mergeCell ref="A138:A172"/>
  </mergeCell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9"/>
  <sheetViews>
    <sheetView workbookViewId="0">
      <selection activeCell="Q45" sqref="Q45"/>
    </sheetView>
  </sheetViews>
  <sheetFormatPr defaultColWidth="9" defaultRowHeight="13.5" outlineLevelCol="6"/>
  <cols>
    <col min="2" max="2" width="10.375"/>
    <col min="3" max="3" width="9.375"/>
    <col min="5" max="5" width="10.875" customWidth="1"/>
    <col min="6" max="6" width="9.375"/>
    <col min="7" max="7" width="10.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1</v>
      </c>
      <c r="B2">
        <v>1.5192</v>
      </c>
      <c r="C2">
        <v>220.0702</v>
      </c>
      <c r="D2">
        <v>0.0312</v>
      </c>
      <c r="E2">
        <v>1.7356</v>
      </c>
      <c r="F2">
        <v>216.8841</v>
      </c>
      <c r="G2">
        <v>0.0729</v>
      </c>
    </row>
    <row r="3" spans="1:1">
      <c r="A3" s="1"/>
    </row>
    <row r="4" spans="1:7">
      <c r="A4" s="1"/>
      <c r="B4">
        <v>2.8572</v>
      </c>
      <c r="C4">
        <v>220.0682</v>
      </c>
      <c r="D4">
        <v>0.0312</v>
      </c>
      <c r="E4">
        <v>3.3871</v>
      </c>
      <c r="F4">
        <v>216.8591</v>
      </c>
      <c r="G4">
        <v>0.0735</v>
      </c>
    </row>
    <row r="5" spans="1:1">
      <c r="A5" s="1"/>
    </row>
    <row r="6" spans="1:7">
      <c r="A6" s="1"/>
      <c r="B6">
        <v>3.8681</v>
      </c>
      <c r="C6">
        <v>220.0672</v>
      </c>
      <c r="D6">
        <v>0.0312</v>
      </c>
      <c r="E6">
        <v>4.5252</v>
      </c>
      <c r="F6">
        <v>217.3611</v>
      </c>
      <c r="G6">
        <v>0.0752</v>
      </c>
    </row>
    <row r="7" spans="1:1">
      <c r="A7" s="1"/>
    </row>
    <row r="8" spans="1:7">
      <c r="A8" s="1"/>
      <c r="B8">
        <v>6.8652</v>
      </c>
      <c r="C8">
        <v>220.0692</v>
      </c>
      <c r="D8">
        <v>0.0412</v>
      </c>
      <c r="E8">
        <v>6.5717</v>
      </c>
      <c r="F8">
        <v>217.1098</v>
      </c>
      <c r="G8">
        <v>0.0766</v>
      </c>
    </row>
    <row r="9" spans="1:1">
      <c r="A9" s="1"/>
    </row>
    <row r="10" spans="1:7">
      <c r="A10" s="1"/>
      <c r="B10">
        <v>8.6822</v>
      </c>
      <c r="C10">
        <v>220.0772</v>
      </c>
      <c r="D10">
        <v>0.0412</v>
      </c>
      <c r="E10">
        <v>8.5388</v>
      </c>
      <c r="F10">
        <v>216.8591</v>
      </c>
      <c r="G10">
        <v>0.0816</v>
      </c>
    </row>
    <row r="11" spans="1:1">
      <c r="A11" s="1"/>
    </row>
    <row r="12" spans="1:7">
      <c r="A12" s="1"/>
      <c r="B12">
        <v>10.5852</v>
      </c>
      <c r="C12">
        <v>220.0722</v>
      </c>
      <c r="D12">
        <v>0.0412</v>
      </c>
      <c r="E12">
        <v>10.3856</v>
      </c>
      <c r="F12">
        <v>216.8591</v>
      </c>
      <c r="G12">
        <v>0.0838</v>
      </c>
    </row>
    <row r="13" spans="1:1">
      <c r="A13" s="1"/>
    </row>
    <row r="14" spans="1:7">
      <c r="A14" s="1"/>
      <c r="B14">
        <v>11.5491</v>
      </c>
      <c r="C14">
        <v>220.0722</v>
      </c>
      <c r="D14">
        <v>0.0512</v>
      </c>
      <c r="E14">
        <v>11.2356</v>
      </c>
      <c r="F14">
        <v>216.8591</v>
      </c>
      <c r="G14">
        <v>0.0912</v>
      </c>
    </row>
    <row r="15" spans="1:1">
      <c r="A15" s="1"/>
    </row>
    <row r="16" spans="1:7">
      <c r="A16" s="1"/>
      <c r="B16">
        <v>13.3302</v>
      </c>
      <c r="C16">
        <v>220.0702</v>
      </c>
      <c r="D16">
        <v>0.0512</v>
      </c>
      <c r="E16">
        <v>13.0582</v>
      </c>
      <c r="F16">
        <v>217.236</v>
      </c>
      <c r="G16">
        <v>0.0921</v>
      </c>
    </row>
    <row r="17" spans="1:1">
      <c r="A17" s="1"/>
    </row>
    <row r="18" spans="1:7">
      <c r="A18" s="1"/>
      <c r="B18">
        <v>14.3231</v>
      </c>
      <c r="C18">
        <v>220.0682</v>
      </c>
      <c r="D18">
        <v>0.0512</v>
      </c>
      <c r="E18">
        <v>13.7538</v>
      </c>
      <c r="F18">
        <v>217.1098</v>
      </c>
      <c r="G18">
        <v>0.0967</v>
      </c>
    </row>
    <row r="19" spans="1:1">
      <c r="A19" s="1"/>
    </row>
    <row r="20" spans="1:7">
      <c r="A20" s="1"/>
      <c r="B20">
        <v>15.6312</v>
      </c>
      <c r="C20">
        <v>220.0772</v>
      </c>
      <c r="D20">
        <v>0.0612</v>
      </c>
      <c r="E20">
        <v>15.1452</v>
      </c>
      <c r="F20">
        <v>216.8591</v>
      </c>
      <c r="G20">
        <v>0.0985</v>
      </c>
    </row>
    <row r="21" spans="1:1">
      <c r="A21" s="1"/>
    </row>
    <row r="22" spans="1:7">
      <c r="A22" s="1"/>
      <c r="B22">
        <v>16.6041</v>
      </c>
      <c r="C22">
        <v>220.0732</v>
      </c>
      <c r="D22">
        <v>0.0612</v>
      </c>
      <c r="E22">
        <v>16.3427</v>
      </c>
      <c r="F22">
        <v>216.9098</v>
      </c>
      <c r="G22">
        <v>0.1042</v>
      </c>
    </row>
    <row r="23" spans="1:1">
      <c r="A23" s="1"/>
    </row>
    <row r="24" spans="1:7">
      <c r="A24" s="1"/>
      <c r="B24">
        <v>18.3812</v>
      </c>
      <c r="C24">
        <v>220.0692</v>
      </c>
      <c r="D24">
        <v>0.0712</v>
      </c>
      <c r="E24">
        <v>17.6954</v>
      </c>
      <c r="F24">
        <v>217.1098</v>
      </c>
      <c r="G24">
        <v>0.1087</v>
      </c>
    </row>
    <row r="25" spans="1:1">
      <c r="A25" s="1"/>
    </row>
    <row r="26" spans="1:7">
      <c r="A26" s="1"/>
      <c r="B26">
        <v>20.2912</v>
      </c>
      <c r="C26">
        <v>220.0732</v>
      </c>
      <c r="D26">
        <v>0.0712</v>
      </c>
      <c r="E26">
        <v>19.6822</v>
      </c>
      <c r="F26">
        <v>216.8591</v>
      </c>
      <c r="G26">
        <v>0.1145</v>
      </c>
    </row>
    <row r="27" spans="1:1">
      <c r="A27" s="1"/>
    </row>
    <row r="28" spans="1:7">
      <c r="A28" s="1"/>
      <c r="B28">
        <v>21.2692</v>
      </c>
      <c r="C28">
        <v>220.0732</v>
      </c>
      <c r="D28">
        <v>0.0811</v>
      </c>
      <c r="E28">
        <v>20.5773</v>
      </c>
      <c r="F28">
        <v>217.3611</v>
      </c>
      <c r="G28">
        <v>0.119</v>
      </c>
    </row>
    <row r="29" spans="1:1">
      <c r="A29" s="1"/>
    </row>
    <row r="30" spans="1:7">
      <c r="A30" s="1"/>
      <c r="B30">
        <v>23.0712</v>
      </c>
      <c r="C30">
        <v>220.0722</v>
      </c>
      <c r="D30">
        <v>0.0811</v>
      </c>
      <c r="E30">
        <v>22.3877</v>
      </c>
      <c r="F30">
        <v>216.6089</v>
      </c>
      <c r="G30">
        <v>0.1255</v>
      </c>
    </row>
    <row r="31" spans="1:1">
      <c r="A31" s="1"/>
    </row>
    <row r="32" spans="1:7">
      <c r="A32" s="1"/>
      <c r="B32">
        <v>25.3561</v>
      </c>
      <c r="C32">
        <v>220.0702</v>
      </c>
      <c r="D32">
        <v>0.0911</v>
      </c>
      <c r="E32">
        <v>24.7381</v>
      </c>
      <c r="F32">
        <v>217.16</v>
      </c>
      <c r="G32">
        <v>0.1345</v>
      </c>
    </row>
    <row r="33" spans="1:1">
      <c r="A33" s="1"/>
    </row>
    <row r="34" spans="1:7">
      <c r="A34" s="1"/>
      <c r="B34">
        <v>26.3152</v>
      </c>
      <c r="C34">
        <v>220.0732</v>
      </c>
      <c r="D34">
        <v>0.1011</v>
      </c>
      <c r="E34">
        <v>25.5406</v>
      </c>
      <c r="F34">
        <v>217.3611</v>
      </c>
      <c r="G34">
        <v>0.1379</v>
      </c>
    </row>
    <row r="35" spans="1:1">
      <c r="A35" s="1"/>
    </row>
    <row r="36" spans="1:7">
      <c r="A36" s="1"/>
      <c r="B36">
        <v>28.1172</v>
      </c>
      <c r="C36">
        <v>220.0772</v>
      </c>
      <c r="D36">
        <v>0.1011</v>
      </c>
      <c r="E36">
        <v>27.1692</v>
      </c>
      <c r="F36">
        <v>217.1098</v>
      </c>
      <c r="G36">
        <v>0.146</v>
      </c>
    </row>
    <row r="37" spans="1:1">
      <c r="A37" s="1"/>
    </row>
    <row r="38" spans="1:7">
      <c r="A38" s="1"/>
      <c r="B38">
        <v>30.0232</v>
      </c>
      <c r="C38">
        <v>220.0792</v>
      </c>
      <c r="D38">
        <v>0.1112</v>
      </c>
      <c r="E38">
        <v>29.1619</v>
      </c>
      <c r="F38">
        <v>217.1098</v>
      </c>
      <c r="G38">
        <v>0.1521</v>
      </c>
    </row>
    <row r="39" spans="1:1">
      <c r="A39" s="1"/>
    </row>
    <row r="40" spans="1:7">
      <c r="A40" s="1"/>
      <c r="B40">
        <v>32.8012</v>
      </c>
      <c r="C40">
        <v>220.0722</v>
      </c>
      <c r="D40">
        <v>0.1212</v>
      </c>
      <c r="E40">
        <v>31.8808</v>
      </c>
      <c r="F40">
        <v>217.1098</v>
      </c>
      <c r="G40">
        <v>0.1637</v>
      </c>
    </row>
    <row r="41" spans="1:1">
      <c r="A41" s="1"/>
    </row>
    <row r="42" spans="1:7">
      <c r="A42" s="1"/>
      <c r="B42">
        <v>33.7732</v>
      </c>
      <c r="C42">
        <v>220.0732</v>
      </c>
      <c r="D42">
        <v>0.1312</v>
      </c>
      <c r="E42">
        <v>32.7585</v>
      </c>
      <c r="F42">
        <v>217.1098</v>
      </c>
      <c r="G42">
        <v>0.1682</v>
      </c>
    </row>
    <row r="43" spans="1:1">
      <c r="A43" s="1"/>
    </row>
    <row r="44" spans="1:7">
      <c r="A44" s="1"/>
      <c r="B44">
        <v>36.0752</v>
      </c>
      <c r="C44">
        <v>220.0732</v>
      </c>
      <c r="D44">
        <v>0.1312</v>
      </c>
      <c r="E44">
        <v>35.0612</v>
      </c>
      <c r="F44">
        <v>217.3611</v>
      </c>
      <c r="G44">
        <v>0.1781</v>
      </c>
    </row>
    <row r="45" spans="1:1">
      <c r="A45" s="1"/>
    </row>
    <row r="46" spans="1:7">
      <c r="A46" s="1"/>
      <c r="B46">
        <v>37.8582</v>
      </c>
      <c r="C46">
        <v>220.0652</v>
      </c>
      <c r="D46">
        <v>0.1412</v>
      </c>
      <c r="E46">
        <v>36.7376</v>
      </c>
      <c r="F46">
        <v>216.8847</v>
      </c>
      <c r="G46">
        <v>0.1844</v>
      </c>
    </row>
    <row r="47" spans="1:1">
      <c r="A47" s="1"/>
    </row>
    <row r="48" spans="1:7">
      <c r="A48" s="1"/>
      <c r="B48">
        <v>38.8252</v>
      </c>
      <c r="C48">
        <v>220.0762</v>
      </c>
      <c r="D48">
        <v>0.1512</v>
      </c>
      <c r="E48">
        <v>37.6804</v>
      </c>
      <c r="F48">
        <v>217.1098</v>
      </c>
      <c r="G48">
        <v>0.1879</v>
      </c>
    </row>
    <row r="49" spans="1:1">
      <c r="A49" s="1"/>
    </row>
    <row r="50" spans="1:7">
      <c r="A50" s="1"/>
      <c r="B50">
        <v>51.7712</v>
      </c>
      <c r="C50">
        <v>220.0678</v>
      </c>
      <c r="D50">
        <v>0.2012</v>
      </c>
      <c r="E50">
        <v>50.3821</v>
      </c>
      <c r="F50">
        <v>217.0606</v>
      </c>
      <c r="G50">
        <v>0.2427</v>
      </c>
    </row>
    <row r="51" spans="1:1">
      <c r="A51" s="1"/>
    </row>
    <row r="52" spans="1:7">
      <c r="A52" s="1"/>
      <c r="B52">
        <v>61.4812</v>
      </c>
      <c r="C52">
        <v>220.0745</v>
      </c>
      <c r="D52">
        <v>0.2412</v>
      </c>
      <c r="E52">
        <v>59.7127</v>
      </c>
      <c r="F52">
        <v>217.1098</v>
      </c>
      <c r="G52">
        <v>0.2849</v>
      </c>
    </row>
    <row r="53" spans="1:1">
      <c r="A53" s="1"/>
    </row>
    <row r="54" spans="1:7">
      <c r="A54" s="1"/>
      <c r="B54">
        <v>71.2112</v>
      </c>
      <c r="C54">
        <v>220.0745</v>
      </c>
      <c r="D54">
        <v>0.2912</v>
      </c>
      <c r="E54">
        <v>69.2627</v>
      </c>
      <c r="F54">
        <v>216.9093</v>
      </c>
      <c r="G54">
        <v>0.3265</v>
      </c>
    </row>
    <row r="55" spans="1:1">
      <c r="A55" s="1"/>
    </row>
    <row r="56" spans="1:7">
      <c r="A56" s="1"/>
      <c r="B56">
        <v>80.9112</v>
      </c>
      <c r="C56">
        <v>220.0778</v>
      </c>
      <c r="D56">
        <v>0.3312</v>
      </c>
      <c r="E56">
        <v>78.5798</v>
      </c>
      <c r="F56">
        <v>217.0603</v>
      </c>
      <c r="G56">
        <v>0.3698</v>
      </c>
    </row>
    <row r="57" spans="1:1">
      <c r="A57" s="1"/>
    </row>
    <row r="58" spans="1:7">
      <c r="A58" s="1"/>
      <c r="B58">
        <v>102.3412</v>
      </c>
      <c r="C58">
        <v>220.0778</v>
      </c>
      <c r="D58">
        <v>0.4312</v>
      </c>
      <c r="E58">
        <v>99.444</v>
      </c>
      <c r="F58">
        <v>217.1098</v>
      </c>
      <c r="G58">
        <v>0.4642</v>
      </c>
    </row>
    <row r="59" spans="1:1">
      <c r="A59" s="1"/>
    </row>
    <row r="60" spans="1:7">
      <c r="A60" s="1"/>
      <c r="B60">
        <v>140.2111</v>
      </c>
      <c r="C60">
        <v>220.0612</v>
      </c>
      <c r="D60">
        <v>0.6011</v>
      </c>
      <c r="E60">
        <v>136.3099</v>
      </c>
      <c r="F60">
        <v>217.3611</v>
      </c>
      <c r="G60">
        <v>0.6349</v>
      </c>
    </row>
    <row r="61" spans="1:1">
      <c r="A61" s="1"/>
    </row>
    <row r="62" spans="1:7">
      <c r="A62" s="1"/>
      <c r="B62">
        <v>493.5678</v>
      </c>
      <c r="C62">
        <v>220.0678</v>
      </c>
      <c r="D62">
        <v>2.2012</v>
      </c>
      <c r="E62">
        <v>479.5248</v>
      </c>
      <c r="F62">
        <v>216.7591</v>
      </c>
      <c r="G62">
        <v>2.225</v>
      </c>
    </row>
    <row r="63" spans="1:1">
      <c r="A63" s="1"/>
    </row>
    <row r="64" spans="1:7">
      <c r="A64" s="1"/>
      <c r="B64">
        <v>973.7845</v>
      </c>
      <c r="C64">
        <v>220.0712</v>
      </c>
      <c r="D64">
        <v>4.3878</v>
      </c>
      <c r="E64">
        <v>944.7618</v>
      </c>
      <c r="F64">
        <v>216.4856</v>
      </c>
      <c r="G64">
        <v>4.3918</v>
      </c>
    </row>
    <row r="65" spans="1:1">
      <c r="A65" s="1"/>
    </row>
    <row r="66" spans="1:7">
      <c r="A66" s="1"/>
      <c r="B66">
        <v>1460.5812</v>
      </c>
      <c r="C66">
        <v>220.0778</v>
      </c>
      <c r="D66">
        <v>6.6012</v>
      </c>
      <c r="E66">
        <v>1413.2232</v>
      </c>
      <c r="F66">
        <v>215.565</v>
      </c>
      <c r="G66">
        <v>6.5914</v>
      </c>
    </row>
    <row r="67" spans="1:1">
      <c r="A67" s="1"/>
    </row>
    <row r="68" spans="1:7">
      <c r="A68" s="1"/>
      <c r="B68">
        <v>1938.9412</v>
      </c>
      <c r="C68">
        <v>220.0778</v>
      </c>
      <c r="D68">
        <v>8.7778</v>
      </c>
      <c r="E68">
        <v>1873.1801</v>
      </c>
      <c r="F68">
        <v>215.6142</v>
      </c>
      <c r="G68">
        <v>8.7596</v>
      </c>
    </row>
    <row r="70" spans="1:7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</row>
    <row r="71" spans="1:7">
      <c r="A71" s="1">
        <v>2</v>
      </c>
      <c r="B71">
        <v>1.6132</v>
      </c>
      <c r="C71">
        <v>220.0692</v>
      </c>
      <c r="D71">
        <v>0.0312</v>
      </c>
      <c r="E71">
        <v>1.8152</v>
      </c>
      <c r="F71">
        <v>217.6637</v>
      </c>
      <c r="G71">
        <v>0.0738</v>
      </c>
    </row>
    <row r="72" spans="1:1">
      <c r="A72" s="1"/>
    </row>
    <row r="73" spans="1:7">
      <c r="A73" s="1"/>
      <c r="B73">
        <v>3.4092</v>
      </c>
      <c r="C73">
        <v>220.0802</v>
      </c>
      <c r="D73">
        <v>0.0312</v>
      </c>
      <c r="E73">
        <v>3.5775</v>
      </c>
      <c r="F73">
        <v>217.16</v>
      </c>
      <c r="G73">
        <v>0.0737</v>
      </c>
    </row>
    <row r="74" spans="1:1">
      <c r="A74" s="1"/>
    </row>
    <row r="75" spans="1:7">
      <c r="A75" s="1"/>
      <c r="B75">
        <v>4.3372</v>
      </c>
      <c r="C75">
        <v>220.0712</v>
      </c>
      <c r="D75">
        <v>0.0312</v>
      </c>
      <c r="E75">
        <v>4.4396</v>
      </c>
      <c r="F75">
        <v>216.7591</v>
      </c>
      <c r="G75">
        <v>0.0747</v>
      </c>
    </row>
    <row r="76" spans="1:1">
      <c r="A76" s="1"/>
    </row>
    <row r="77" spans="1:7">
      <c r="A77" s="1"/>
      <c r="B77">
        <v>6.8652</v>
      </c>
      <c r="C77">
        <v>220.0692</v>
      </c>
      <c r="D77">
        <v>0.0412</v>
      </c>
      <c r="E77">
        <v>6.5235</v>
      </c>
      <c r="F77">
        <v>216.8591</v>
      </c>
      <c r="G77">
        <v>0.0764</v>
      </c>
    </row>
    <row r="78" spans="1:1">
      <c r="A78" s="1"/>
    </row>
    <row r="79" spans="1:7">
      <c r="A79" s="1"/>
      <c r="B79">
        <v>8.6672</v>
      </c>
      <c r="C79">
        <v>220.0792</v>
      </c>
      <c r="D79">
        <v>0.0412</v>
      </c>
      <c r="E79">
        <v>7.582</v>
      </c>
      <c r="F79">
        <v>217.5626</v>
      </c>
      <c r="G79">
        <v>0.0755</v>
      </c>
    </row>
    <row r="80" spans="1:1">
      <c r="A80" s="1"/>
    </row>
    <row r="81" spans="1:7">
      <c r="A81" s="1"/>
      <c r="B81">
        <v>10.5311</v>
      </c>
      <c r="C81">
        <v>220.0742</v>
      </c>
      <c r="D81">
        <v>0.0412</v>
      </c>
      <c r="E81">
        <v>10.3667</v>
      </c>
      <c r="F81">
        <v>217.8654</v>
      </c>
      <c r="G81">
        <v>0.084</v>
      </c>
    </row>
    <row r="82" spans="1:1">
      <c r="A82" s="1"/>
    </row>
    <row r="83" spans="1:7">
      <c r="A83" s="1"/>
      <c r="B83">
        <v>11.5311</v>
      </c>
      <c r="C83">
        <v>220.0732</v>
      </c>
      <c r="D83">
        <v>0.0512</v>
      </c>
      <c r="E83">
        <v>10.7704</v>
      </c>
      <c r="F83">
        <v>216.8591</v>
      </c>
      <c r="G83">
        <v>0.0907</v>
      </c>
    </row>
    <row r="84" spans="1:1">
      <c r="A84" s="1"/>
    </row>
    <row r="85" spans="1:7">
      <c r="A85" s="1"/>
      <c r="B85">
        <v>13.3352</v>
      </c>
      <c r="C85">
        <v>220.0702</v>
      </c>
      <c r="D85">
        <v>0.0512</v>
      </c>
      <c r="E85">
        <v>13.064</v>
      </c>
      <c r="F85">
        <v>217.3611</v>
      </c>
      <c r="G85">
        <v>0.0927</v>
      </c>
    </row>
    <row r="86" spans="1:1">
      <c r="A86" s="1"/>
    </row>
    <row r="87" spans="1:7">
      <c r="A87" s="1"/>
      <c r="B87">
        <v>14.3052</v>
      </c>
      <c r="C87">
        <v>220.0722</v>
      </c>
      <c r="D87">
        <v>0.0512</v>
      </c>
      <c r="E87">
        <v>13.7413</v>
      </c>
      <c r="F87">
        <v>217.2607</v>
      </c>
      <c r="G87">
        <v>0.0976</v>
      </c>
    </row>
    <row r="88" spans="1:1">
      <c r="A88" s="1"/>
    </row>
    <row r="89" spans="1:7">
      <c r="A89" s="1"/>
      <c r="B89">
        <v>15.6252</v>
      </c>
      <c r="C89">
        <v>220.0792</v>
      </c>
      <c r="D89">
        <v>0.0612</v>
      </c>
      <c r="E89">
        <v>14.9904</v>
      </c>
      <c r="F89">
        <v>217.6129</v>
      </c>
      <c r="G89">
        <v>0.0994</v>
      </c>
    </row>
    <row r="90" spans="1:1">
      <c r="A90" s="1"/>
    </row>
    <row r="91" spans="1:7">
      <c r="A91" s="1"/>
      <c r="B91">
        <v>16.5952</v>
      </c>
      <c r="C91">
        <v>220.0792</v>
      </c>
      <c r="D91">
        <v>0.0612</v>
      </c>
      <c r="E91">
        <v>16.0054</v>
      </c>
      <c r="F91">
        <v>216.8591</v>
      </c>
      <c r="G91">
        <v>0.1028</v>
      </c>
    </row>
    <row r="92" spans="1:1">
      <c r="A92" s="1"/>
    </row>
    <row r="93" spans="1:7">
      <c r="A93" s="1"/>
      <c r="B93">
        <v>18.3872</v>
      </c>
      <c r="C93">
        <v>220.0812</v>
      </c>
      <c r="D93">
        <v>0.0712</v>
      </c>
      <c r="E93">
        <v>17.9375</v>
      </c>
      <c r="F93">
        <v>217.2857</v>
      </c>
      <c r="G93">
        <v>0.1088</v>
      </c>
    </row>
    <row r="94" spans="1:1">
      <c r="A94" s="1"/>
    </row>
    <row r="95" spans="1:7">
      <c r="A95" s="1"/>
      <c r="B95">
        <v>20.3032</v>
      </c>
      <c r="C95">
        <v>220.0802</v>
      </c>
      <c r="D95">
        <v>0.0712</v>
      </c>
      <c r="E95">
        <v>19.8057</v>
      </c>
      <c r="F95">
        <v>216.8594</v>
      </c>
      <c r="G95">
        <v>0.1155</v>
      </c>
    </row>
    <row r="96" spans="1:1">
      <c r="A96" s="1"/>
    </row>
    <row r="97" spans="1:7">
      <c r="A97" s="1"/>
      <c r="B97">
        <v>21.2872</v>
      </c>
      <c r="C97">
        <v>220.0772</v>
      </c>
      <c r="D97">
        <v>0.0811</v>
      </c>
      <c r="E97">
        <v>20.6067</v>
      </c>
      <c r="F97">
        <v>216.9343</v>
      </c>
      <c r="G97">
        <v>0.1187</v>
      </c>
    </row>
    <row r="98" spans="1:1">
      <c r="A98" s="1"/>
    </row>
    <row r="99" spans="1:7">
      <c r="A99" s="1"/>
      <c r="B99">
        <v>23.0712</v>
      </c>
      <c r="C99">
        <v>220.0701</v>
      </c>
      <c r="D99">
        <v>0.0811</v>
      </c>
      <c r="E99">
        <v>22.4142</v>
      </c>
      <c r="F99">
        <v>216.9594</v>
      </c>
      <c r="G99">
        <v>0.1245</v>
      </c>
    </row>
    <row r="100" spans="1:1">
      <c r="A100" s="1"/>
    </row>
    <row r="101" spans="1:7">
      <c r="A101" s="1"/>
      <c r="B101">
        <v>25.3622</v>
      </c>
      <c r="C101">
        <v>220.0712</v>
      </c>
      <c r="D101">
        <v>0.0911</v>
      </c>
      <c r="E101">
        <v>24.6097</v>
      </c>
      <c r="F101">
        <v>217.2354</v>
      </c>
      <c r="G101">
        <v>0.1344</v>
      </c>
    </row>
    <row r="102" spans="1:1">
      <c r="A102" s="1"/>
    </row>
    <row r="103" spans="1:7">
      <c r="A103" s="1"/>
      <c r="B103">
        <v>26.3092</v>
      </c>
      <c r="C103">
        <v>220.0782</v>
      </c>
      <c r="D103">
        <v>0.1011</v>
      </c>
      <c r="E103">
        <v>25.488</v>
      </c>
      <c r="F103">
        <v>216.6089</v>
      </c>
      <c r="G103">
        <v>0.1386</v>
      </c>
    </row>
    <row r="104" spans="1:1">
      <c r="A104" s="1"/>
    </row>
    <row r="105" spans="1:7">
      <c r="A105" s="1"/>
      <c r="B105">
        <v>28.1232</v>
      </c>
      <c r="C105">
        <v>220.0652</v>
      </c>
      <c r="D105">
        <v>0.1011</v>
      </c>
      <c r="E105">
        <v>27.2195</v>
      </c>
      <c r="F105">
        <v>217.3611</v>
      </c>
      <c r="G105">
        <v>0.1455</v>
      </c>
    </row>
    <row r="106" spans="1:1">
      <c r="A106" s="1"/>
    </row>
    <row r="107" spans="1:7">
      <c r="A107" s="1"/>
      <c r="B107">
        <v>30.0352</v>
      </c>
      <c r="C107">
        <v>220.0702</v>
      </c>
      <c r="D107">
        <v>0.1112</v>
      </c>
      <c r="E107">
        <v>29.2057</v>
      </c>
      <c r="F107">
        <v>216.6089</v>
      </c>
      <c r="G107">
        <v>0.1521</v>
      </c>
    </row>
    <row r="108" spans="1:1">
      <c r="A108" s="1"/>
    </row>
    <row r="109" spans="1:7">
      <c r="A109" s="1"/>
      <c r="B109">
        <v>32.8242</v>
      </c>
      <c r="C109">
        <v>220.0762</v>
      </c>
      <c r="D109">
        <v>0.1212</v>
      </c>
      <c r="E109">
        <v>31.8712</v>
      </c>
      <c r="F109">
        <v>217.3611</v>
      </c>
      <c r="G109">
        <v>0.1646</v>
      </c>
    </row>
    <row r="110" spans="1:1">
      <c r="A110" s="1"/>
    </row>
    <row r="111" spans="1:7">
      <c r="A111" s="1"/>
      <c r="B111">
        <v>33.7512</v>
      </c>
      <c r="C111">
        <v>220.0772</v>
      </c>
      <c r="D111">
        <v>0.1312</v>
      </c>
      <c r="E111">
        <v>32.803</v>
      </c>
      <c r="F111">
        <v>217.6129</v>
      </c>
      <c r="G111">
        <v>0.1678</v>
      </c>
    </row>
    <row r="112" spans="1:1">
      <c r="A112" s="1"/>
    </row>
    <row r="113" spans="1:7">
      <c r="A113" s="1"/>
      <c r="B113">
        <v>36.0391</v>
      </c>
      <c r="C113">
        <v>220.0782</v>
      </c>
      <c r="D113">
        <v>0.1312</v>
      </c>
      <c r="E113">
        <v>35.0861</v>
      </c>
      <c r="F113">
        <v>217.6129</v>
      </c>
      <c r="G113">
        <v>0.1772</v>
      </c>
    </row>
    <row r="114" spans="1:1">
      <c r="A114" s="1"/>
    </row>
    <row r="115" spans="1:7">
      <c r="A115" s="1"/>
      <c r="B115">
        <v>37.8641</v>
      </c>
      <c r="C115">
        <v>220.0802</v>
      </c>
      <c r="D115">
        <v>0.1412</v>
      </c>
      <c r="E115">
        <v>36.6914</v>
      </c>
      <c r="F115">
        <v>217.2605</v>
      </c>
      <c r="G115">
        <v>0.1848</v>
      </c>
    </row>
    <row r="116" spans="1:1">
      <c r="A116" s="1"/>
    </row>
    <row r="117" spans="1:7">
      <c r="A117" s="1"/>
      <c r="B117">
        <v>61.5212</v>
      </c>
      <c r="C117">
        <v>220.0678</v>
      </c>
      <c r="D117">
        <v>0.2412</v>
      </c>
      <c r="E117">
        <v>59.7409</v>
      </c>
      <c r="F117">
        <v>217.1098</v>
      </c>
      <c r="G117">
        <v>0.2842</v>
      </c>
    </row>
    <row r="118" spans="1:1">
      <c r="A118" s="1"/>
    </row>
    <row r="119" spans="1:7">
      <c r="A119" s="1"/>
      <c r="B119">
        <v>71.2112</v>
      </c>
      <c r="C119">
        <v>220.0745</v>
      </c>
      <c r="D119">
        <v>0.2912</v>
      </c>
      <c r="E119">
        <v>69.2369</v>
      </c>
      <c r="F119">
        <v>217.1603</v>
      </c>
      <c r="G119">
        <v>0.3271</v>
      </c>
    </row>
    <row r="120" spans="1:1">
      <c r="A120" s="1"/>
    </row>
    <row r="121" spans="1:7">
      <c r="A121" s="1"/>
      <c r="B121">
        <v>80.9112</v>
      </c>
      <c r="C121">
        <v>220.0745</v>
      </c>
      <c r="D121">
        <v>0.3312</v>
      </c>
      <c r="E121">
        <v>78.6896</v>
      </c>
      <c r="F121">
        <v>217.3611</v>
      </c>
      <c r="G121">
        <v>0.3702</v>
      </c>
    </row>
    <row r="122" spans="1:1">
      <c r="A122" s="1"/>
    </row>
    <row r="123" spans="1:7">
      <c r="A123" s="1"/>
      <c r="B123">
        <v>102.3011</v>
      </c>
      <c r="C123">
        <v>220.0812</v>
      </c>
      <c r="D123">
        <v>0.4312</v>
      </c>
      <c r="E123">
        <v>99.3993</v>
      </c>
      <c r="F123">
        <v>216.8591</v>
      </c>
      <c r="G123">
        <v>0.4648</v>
      </c>
    </row>
    <row r="124" spans="1:1">
      <c r="A124" s="1"/>
    </row>
    <row r="125" spans="1:7">
      <c r="A125" s="1"/>
      <c r="B125">
        <v>131.4211</v>
      </c>
      <c r="C125">
        <v>220.0678</v>
      </c>
      <c r="D125">
        <v>0.5612</v>
      </c>
      <c r="E125">
        <v>127.7976</v>
      </c>
      <c r="F125">
        <v>216.9595</v>
      </c>
      <c r="G125">
        <v>0.5951</v>
      </c>
    </row>
    <row r="126" spans="1:1">
      <c r="A126" s="1"/>
    </row>
    <row r="127" spans="1:7">
      <c r="A127" s="1"/>
      <c r="B127">
        <v>140.2111</v>
      </c>
      <c r="C127">
        <v>220.0778</v>
      </c>
      <c r="D127">
        <v>0.6011</v>
      </c>
      <c r="E127">
        <v>136.4183</v>
      </c>
      <c r="F127">
        <v>217.0097</v>
      </c>
      <c r="G127">
        <v>0.6341</v>
      </c>
    </row>
    <row r="128" spans="1:1">
      <c r="A128" s="1"/>
    </row>
    <row r="129" spans="1:7">
      <c r="A129" s="1"/>
      <c r="B129">
        <v>493.5512</v>
      </c>
      <c r="C129">
        <v>220.0845</v>
      </c>
      <c r="D129">
        <v>2.2012</v>
      </c>
      <c r="E129">
        <v>479.7709</v>
      </c>
      <c r="F129">
        <v>216.8591</v>
      </c>
      <c r="G129">
        <v>2.225</v>
      </c>
    </row>
    <row r="130" spans="1:1">
      <c r="A130" s="1"/>
    </row>
    <row r="131" spans="1:7">
      <c r="A131" s="1"/>
      <c r="B131">
        <v>973.2778</v>
      </c>
      <c r="C131">
        <v>220.0812</v>
      </c>
      <c r="D131">
        <v>4.3812</v>
      </c>
      <c r="E131">
        <v>944.5362</v>
      </c>
      <c r="F131">
        <v>216.1358</v>
      </c>
      <c r="G131">
        <v>4.3906</v>
      </c>
    </row>
    <row r="132" spans="1:1">
      <c r="A132" s="1"/>
    </row>
    <row r="133" spans="1:7">
      <c r="A133" s="1"/>
      <c r="B133">
        <v>1459.6412</v>
      </c>
      <c r="C133">
        <v>220.0778</v>
      </c>
      <c r="D133">
        <v>6.5945</v>
      </c>
      <c r="E133">
        <v>1413.3396</v>
      </c>
      <c r="F133">
        <v>216.0111</v>
      </c>
      <c r="G133">
        <v>6.586</v>
      </c>
    </row>
    <row r="134" spans="1:1">
      <c r="A134" s="1"/>
    </row>
    <row r="135" spans="1:7">
      <c r="A135" s="1"/>
      <c r="B135">
        <v>1937.8078</v>
      </c>
      <c r="C135">
        <v>220.0778</v>
      </c>
      <c r="D135">
        <v>8.7712</v>
      </c>
      <c r="E135">
        <v>1872.8391</v>
      </c>
      <c r="F135">
        <v>215.5648</v>
      </c>
      <c r="G135">
        <v>8.7548</v>
      </c>
    </row>
    <row r="137" spans="1:7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</row>
    <row r="138" spans="1:7">
      <c r="A138" s="1">
        <v>3</v>
      </c>
      <c r="B138">
        <v>1.3132</v>
      </c>
      <c r="C138">
        <v>220.0782</v>
      </c>
      <c r="D138">
        <v>0.0312</v>
      </c>
      <c r="E138">
        <v>1.6003</v>
      </c>
      <c r="F138">
        <v>217.16</v>
      </c>
      <c r="G138">
        <v>0.0737</v>
      </c>
    </row>
    <row r="139" spans="1:1">
      <c r="A139" s="1"/>
    </row>
    <row r="140" spans="1:7">
      <c r="A140" s="1"/>
      <c r="B140">
        <v>3.5912</v>
      </c>
      <c r="C140">
        <v>220.0742</v>
      </c>
      <c r="D140">
        <v>0.0312</v>
      </c>
      <c r="E140">
        <v>2.828</v>
      </c>
      <c r="F140">
        <v>216.3594</v>
      </c>
      <c r="G140">
        <v>0.0741</v>
      </c>
    </row>
    <row r="141" spans="1:1">
      <c r="A141" s="1"/>
    </row>
    <row r="142" spans="1:7">
      <c r="A142" s="1"/>
      <c r="B142">
        <v>3.8572</v>
      </c>
      <c r="C142">
        <v>220.0682</v>
      </c>
      <c r="D142">
        <v>0.0312</v>
      </c>
      <c r="E142">
        <v>4.1054</v>
      </c>
      <c r="F142">
        <v>217.3611</v>
      </c>
      <c r="G142">
        <v>0.0759</v>
      </c>
    </row>
    <row r="143" spans="1:1">
      <c r="A143" s="1"/>
    </row>
    <row r="144" spans="1:7">
      <c r="A144" s="1"/>
      <c r="B144">
        <v>6.8592</v>
      </c>
      <c r="C144">
        <v>220.0772</v>
      </c>
      <c r="D144">
        <v>0.0412</v>
      </c>
      <c r="E144">
        <v>6.4364</v>
      </c>
      <c r="F144">
        <v>217.8149</v>
      </c>
      <c r="G144">
        <v>0.0752</v>
      </c>
    </row>
    <row r="145" spans="1:1">
      <c r="A145" s="1"/>
    </row>
    <row r="146" spans="1:7">
      <c r="A146" s="1"/>
      <c r="B146">
        <v>8.6431</v>
      </c>
      <c r="C146">
        <v>220.0742</v>
      </c>
      <c r="D146">
        <v>0.0412</v>
      </c>
      <c r="E146">
        <v>8.5286</v>
      </c>
      <c r="F146">
        <v>217.3359</v>
      </c>
      <c r="G146">
        <v>0.0813</v>
      </c>
    </row>
    <row r="147" spans="1:1">
      <c r="A147" s="1"/>
    </row>
    <row r="148" spans="1:7">
      <c r="A148" s="1"/>
      <c r="B148">
        <v>10.5552</v>
      </c>
      <c r="C148">
        <v>220.0792</v>
      </c>
      <c r="D148">
        <v>0.0412</v>
      </c>
      <c r="E148">
        <v>9.8259</v>
      </c>
      <c r="F148">
        <v>216.9098</v>
      </c>
      <c r="G148">
        <v>0.0849</v>
      </c>
    </row>
    <row r="149" spans="1:1">
      <c r="A149" s="1"/>
    </row>
    <row r="150" spans="1:7">
      <c r="A150" s="1"/>
      <c r="B150">
        <v>11.5191</v>
      </c>
      <c r="C150">
        <v>220.0782</v>
      </c>
      <c r="D150">
        <v>0.0512</v>
      </c>
      <c r="E150">
        <v>11.3125</v>
      </c>
      <c r="F150">
        <v>217.3611</v>
      </c>
      <c r="G150">
        <v>0.0917</v>
      </c>
    </row>
    <row r="151" spans="1:1">
      <c r="A151" s="1"/>
    </row>
    <row r="152" spans="1:7">
      <c r="A152" s="1"/>
      <c r="B152">
        <v>13.3242</v>
      </c>
      <c r="C152">
        <v>220.0752</v>
      </c>
      <c r="D152">
        <v>0.0512</v>
      </c>
      <c r="E152">
        <v>13.1795</v>
      </c>
      <c r="F152">
        <v>216.8602</v>
      </c>
      <c r="G152">
        <v>0.0923</v>
      </c>
    </row>
    <row r="153" spans="1:1">
      <c r="A153" s="1"/>
    </row>
    <row r="154" spans="1:7">
      <c r="A154" s="1"/>
      <c r="B154">
        <v>14.2991</v>
      </c>
      <c r="C154">
        <v>220.0762</v>
      </c>
      <c r="D154">
        <v>0.0512</v>
      </c>
      <c r="E154">
        <v>13.9297</v>
      </c>
      <c r="F154">
        <v>217.3611</v>
      </c>
      <c r="G154">
        <v>0.0975</v>
      </c>
    </row>
    <row r="155" spans="1:1">
      <c r="A155" s="1"/>
    </row>
    <row r="156" spans="1:7">
      <c r="A156" s="1"/>
      <c r="B156">
        <v>15.6312</v>
      </c>
      <c r="C156">
        <v>220.0782</v>
      </c>
      <c r="D156">
        <v>0.0612</v>
      </c>
      <c r="E156">
        <v>15.0179</v>
      </c>
      <c r="F156">
        <v>216.8841</v>
      </c>
      <c r="G156">
        <v>0.1001</v>
      </c>
    </row>
    <row r="157" spans="1:1">
      <c r="A157" s="1"/>
    </row>
    <row r="158" spans="1:7">
      <c r="A158" s="1"/>
      <c r="B158">
        <v>16.6052</v>
      </c>
      <c r="C158">
        <v>220.0772</v>
      </c>
      <c r="D158">
        <v>0.0612</v>
      </c>
      <c r="E158">
        <v>16.1837</v>
      </c>
      <c r="F158">
        <v>216.8346</v>
      </c>
      <c r="G158">
        <v>0.1041</v>
      </c>
    </row>
    <row r="159" spans="1:1">
      <c r="A159" s="1"/>
    </row>
    <row r="160" spans="1:7">
      <c r="A160" s="1"/>
      <c r="B160">
        <v>18.3932</v>
      </c>
      <c r="C160">
        <v>220.0772</v>
      </c>
      <c r="D160">
        <v>0.0712</v>
      </c>
      <c r="E160">
        <v>17.9886</v>
      </c>
      <c r="F160">
        <v>216.8591</v>
      </c>
      <c r="G160">
        <v>0.1092</v>
      </c>
    </row>
    <row r="161" spans="1:1">
      <c r="A161" s="1"/>
    </row>
    <row r="162" spans="1:7">
      <c r="A162" s="1"/>
      <c r="B162">
        <v>20.2972</v>
      </c>
      <c r="C162">
        <v>220.0782</v>
      </c>
      <c r="D162">
        <v>0.0712</v>
      </c>
      <c r="E162">
        <v>19.6957</v>
      </c>
      <c r="F162">
        <v>216.8591</v>
      </c>
      <c r="G162">
        <v>0.1141</v>
      </c>
    </row>
    <row r="163" spans="1:1">
      <c r="A163" s="1"/>
    </row>
    <row r="164" spans="1:7">
      <c r="A164" s="1"/>
      <c r="B164">
        <v>21.2811</v>
      </c>
      <c r="C164">
        <v>220.0792</v>
      </c>
      <c r="D164">
        <v>0.0811</v>
      </c>
      <c r="E164">
        <v>20.6325</v>
      </c>
      <c r="F164">
        <v>216.8591</v>
      </c>
      <c r="G164">
        <v>0.1199</v>
      </c>
    </row>
    <row r="165" spans="1:1">
      <c r="A165" s="1"/>
    </row>
    <row r="166" spans="1:7">
      <c r="A166" s="1"/>
      <c r="B166">
        <v>23.0592</v>
      </c>
      <c r="C166">
        <v>220.0772</v>
      </c>
      <c r="D166">
        <v>0.0811</v>
      </c>
      <c r="E166">
        <v>22.4008</v>
      </c>
      <c r="F166">
        <v>216.8591</v>
      </c>
      <c r="G166">
        <v>0.1258</v>
      </c>
    </row>
    <row r="167" spans="1:1">
      <c r="A167" s="1"/>
    </row>
    <row r="168" spans="1:7">
      <c r="A168" s="1"/>
      <c r="B168">
        <v>25.3612</v>
      </c>
      <c r="C168">
        <v>220.0822</v>
      </c>
      <c r="D168">
        <v>0.0911</v>
      </c>
      <c r="E168">
        <v>24.5317</v>
      </c>
      <c r="F168">
        <v>216.8591</v>
      </c>
      <c r="G168">
        <v>0.1341</v>
      </c>
    </row>
    <row r="169" spans="1:1">
      <c r="A169" s="1"/>
    </row>
    <row r="170" spans="1:7">
      <c r="A170" s="1"/>
      <c r="B170">
        <v>26.3212</v>
      </c>
      <c r="C170">
        <v>220.0792</v>
      </c>
      <c r="D170">
        <v>0.1011</v>
      </c>
      <c r="E170">
        <v>25.6851</v>
      </c>
      <c r="F170">
        <v>217.3359</v>
      </c>
      <c r="G170">
        <v>0.1373</v>
      </c>
    </row>
    <row r="171" spans="1:1">
      <c r="A171" s="1"/>
    </row>
    <row r="172" spans="1:7">
      <c r="A172" s="1"/>
      <c r="B172">
        <v>28.1232</v>
      </c>
      <c r="C172">
        <v>220.0772</v>
      </c>
      <c r="D172">
        <v>0.1011</v>
      </c>
      <c r="E172">
        <v>27.3298</v>
      </c>
      <c r="F172">
        <v>217.3611</v>
      </c>
      <c r="G172">
        <v>0.1448</v>
      </c>
    </row>
    <row r="173" spans="1:1">
      <c r="A173" s="1"/>
    </row>
    <row r="174" spans="1:7">
      <c r="A174" s="1"/>
      <c r="B174">
        <v>30.0182</v>
      </c>
      <c r="C174">
        <v>220.0802</v>
      </c>
      <c r="D174">
        <v>0.1112</v>
      </c>
      <c r="E174">
        <v>29.1</v>
      </c>
      <c r="F174">
        <v>217.3109</v>
      </c>
      <c r="G174">
        <v>0.1541</v>
      </c>
    </row>
    <row r="175" spans="1:1">
      <c r="A175" s="1"/>
    </row>
    <row r="176" spans="1:7">
      <c r="A176" s="1"/>
      <c r="B176">
        <v>32.7772</v>
      </c>
      <c r="C176">
        <v>220.0772</v>
      </c>
      <c r="D176">
        <v>0.1212</v>
      </c>
      <c r="E176">
        <v>31.8204</v>
      </c>
      <c r="F176">
        <v>217.8654</v>
      </c>
      <c r="G176">
        <v>0.1635</v>
      </c>
    </row>
    <row r="177" spans="1:1">
      <c r="A177" s="1"/>
    </row>
    <row r="178" spans="1:7">
      <c r="A178" s="1"/>
      <c r="B178">
        <v>33.7522</v>
      </c>
      <c r="C178">
        <v>220.0742</v>
      </c>
      <c r="D178">
        <v>0.1312</v>
      </c>
      <c r="E178">
        <v>32.7067</v>
      </c>
      <c r="F178">
        <v>217.6637</v>
      </c>
      <c r="G178">
        <v>0.1693</v>
      </c>
    </row>
    <row r="179" spans="1:1">
      <c r="A179" s="1"/>
    </row>
    <row r="180" spans="1:7">
      <c r="A180" s="1"/>
      <c r="B180">
        <v>36.0632</v>
      </c>
      <c r="C180">
        <v>220.0712</v>
      </c>
      <c r="D180">
        <v>0.1312</v>
      </c>
      <c r="E180">
        <v>35.097</v>
      </c>
      <c r="F180">
        <v>216.8591</v>
      </c>
      <c r="G180">
        <v>0.178</v>
      </c>
    </row>
    <row r="181" spans="1:1">
      <c r="A181" s="1"/>
    </row>
    <row r="182" spans="1:7">
      <c r="A182" s="1"/>
      <c r="B182">
        <v>37.8762</v>
      </c>
      <c r="C182">
        <v>220.0692</v>
      </c>
      <c r="D182">
        <v>0.1412</v>
      </c>
      <c r="E182">
        <v>36.6955</v>
      </c>
      <c r="F182">
        <v>217.3611</v>
      </c>
      <c r="G182">
        <v>0.1851</v>
      </c>
    </row>
    <row r="183" spans="1:1">
      <c r="A183" s="1"/>
    </row>
    <row r="184" spans="1:7">
      <c r="A184" s="1"/>
      <c r="B184">
        <v>38.8372</v>
      </c>
      <c r="C184">
        <v>220.0732</v>
      </c>
      <c r="D184">
        <v>0.1512</v>
      </c>
      <c r="E184">
        <v>37.7393</v>
      </c>
      <c r="F184">
        <v>217.3611</v>
      </c>
      <c r="G184">
        <v>0.1887</v>
      </c>
    </row>
    <row r="185" spans="1:1">
      <c r="A185" s="1"/>
    </row>
    <row r="186" spans="1:7">
      <c r="A186" s="1"/>
      <c r="B186">
        <v>51.8112</v>
      </c>
      <c r="C186">
        <v>220.0812</v>
      </c>
      <c r="D186">
        <v>0.2012</v>
      </c>
      <c r="E186">
        <v>50.4085</v>
      </c>
      <c r="F186">
        <v>217.6129</v>
      </c>
      <c r="G186">
        <v>0.2423</v>
      </c>
    </row>
    <row r="187" spans="1:1">
      <c r="A187" s="1"/>
    </row>
    <row r="188" spans="1:7">
      <c r="A188" s="1"/>
      <c r="B188">
        <v>61.5212</v>
      </c>
      <c r="C188">
        <v>220.0845</v>
      </c>
      <c r="D188">
        <v>0.2412</v>
      </c>
      <c r="E188">
        <v>59.8569</v>
      </c>
      <c r="F188">
        <v>217.3611</v>
      </c>
      <c r="G188">
        <v>0.2849</v>
      </c>
    </row>
    <row r="189" spans="1:1">
      <c r="A189" s="1"/>
    </row>
    <row r="190" spans="1:7">
      <c r="A190" s="1"/>
      <c r="B190">
        <v>71.2278</v>
      </c>
      <c r="C190">
        <v>220.0678</v>
      </c>
      <c r="D190">
        <v>0.2912</v>
      </c>
      <c r="E190">
        <v>69.3066</v>
      </c>
      <c r="F190">
        <v>217.3611</v>
      </c>
      <c r="G190">
        <v>0.327</v>
      </c>
    </row>
    <row r="191" spans="1:1">
      <c r="A191" s="1"/>
    </row>
    <row r="192" spans="1:7">
      <c r="A192" s="1"/>
      <c r="B192">
        <v>80.9312</v>
      </c>
      <c r="C192">
        <v>220.0812</v>
      </c>
      <c r="D192">
        <v>0.3312</v>
      </c>
      <c r="E192">
        <v>78.657</v>
      </c>
      <c r="F192">
        <v>216.8591</v>
      </c>
      <c r="G192">
        <v>0.3703</v>
      </c>
    </row>
    <row r="193" spans="1:1">
      <c r="A193" s="1"/>
    </row>
    <row r="194" spans="1:7">
      <c r="A194" s="1"/>
      <c r="B194">
        <v>102.3212</v>
      </c>
      <c r="C194">
        <v>220.0812</v>
      </c>
      <c r="D194">
        <v>0.4312</v>
      </c>
      <c r="E194">
        <v>99.4464</v>
      </c>
      <c r="F194">
        <v>216.5845</v>
      </c>
      <c r="G194">
        <v>0.4652</v>
      </c>
    </row>
    <row r="195" spans="1:1">
      <c r="A195" s="1"/>
    </row>
    <row r="196" spans="1:7">
      <c r="A196" s="1"/>
      <c r="B196">
        <v>131.4611</v>
      </c>
      <c r="C196">
        <v>220.0745</v>
      </c>
      <c r="D196">
        <v>0.5612</v>
      </c>
      <c r="E196">
        <v>127.8965</v>
      </c>
      <c r="F196">
        <v>217.3109</v>
      </c>
      <c r="G196">
        <v>0.596</v>
      </c>
    </row>
    <row r="197" spans="1:1">
      <c r="A197" s="1"/>
    </row>
    <row r="198" spans="1:7">
      <c r="A198" s="1"/>
      <c r="B198">
        <v>140.2311</v>
      </c>
      <c r="C198">
        <v>220.0678</v>
      </c>
      <c r="D198">
        <v>0.6011</v>
      </c>
      <c r="E198">
        <v>136.5186</v>
      </c>
      <c r="F198">
        <v>216.3594</v>
      </c>
      <c r="G198">
        <v>0.6346</v>
      </c>
    </row>
    <row r="199" spans="1:1">
      <c r="A199" s="1"/>
    </row>
    <row r="200" spans="1:7">
      <c r="A200" s="1"/>
      <c r="B200">
        <v>493.3745</v>
      </c>
      <c r="C200">
        <v>220.0845</v>
      </c>
      <c r="D200">
        <v>2.2012</v>
      </c>
      <c r="E200">
        <v>479.6053</v>
      </c>
      <c r="F200">
        <v>216.6345</v>
      </c>
      <c r="G200">
        <v>2.2269</v>
      </c>
    </row>
    <row r="201" spans="1:1">
      <c r="A201" s="1"/>
    </row>
    <row r="202" spans="1:7">
      <c r="A202" s="1"/>
      <c r="B202">
        <v>973.1178</v>
      </c>
      <c r="C202">
        <v>220.0778</v>
      </c>
      <c r="D202">
        <v>4.3812</v>
      </c>
      <c r="E202">
        <v>944.4495</v>
      </c>
      <c r="F202">
        <v>215.9365</v>
      </c>
      <c r="G202">
        <v>4.3906</v>
      </c>
    </row>
    <row r="203" spans="1:1">
      <c r="A203" s="1"/>
    </row>
    <row r="204" spans="1:7">
      <c r="A204" s="1"/>
      <c r="B204">
        <v>1459.7212</v>
      </c>
      <c r="C204">
        <v>220.0645</v>
      </c>
      <c r="D204">
        <v>6.5945</v>
      </c>
      <c r="E204">
        <v>1413.223</v>
      </c>
      <c r="F204">
        <v>215.862</v>
      </c>
      <c r="G204">
        <v>6.5871</v>
      </c>
    </row>
    <row r="205" spans="1:1">
      <c r="A205" s="1"/>
    </row>
    <row r="206" spans="1:7">
      <c r="A206" s="1"/>
      <c r="B206">
        <v>1937.7712</v>
      </c>
      <c r="C206">
        <v>220.0778</v>
      </c>
      <c r="D206">
        <v>8.7712</v>
      </c>
      <c r="E206">
        <v>1872.498</v>
      </c>
      <c r="F206">
        <v>215.6142</v>
      </c>
      <c r="G206">
        <v>8.7548</v>
      </c>
    </row>
    <row r="208" spans="1:7">
      <c r="A208" t="s">
        <v>0</v>
      </c>
      <c r="B208" t="s">
        <v>1</v>
      </c>
      <c r="C208" t="s">
        <v>2</v>
      </c>
      <c r="D208" t="s">
        <v>3</v>
      </c>
      <c r="E208" t="s">
        <v>4</v>
      </c>
      <c r="F208" t="s">
        <v>5</v>
      </c>
      <c r="G208" t="s">
        <v>6</v>
      </c>
    </row>
    <row r="209" spans="1:7">
      <c r="A209" s="1">
        <v>4</v>
      </c>
      <c r="B209">
        <v>1.5012</v>
      </c>
      <c r="C209">
        <v>220.0802</v>
      </c>
      <c r="D209">
        <v>0.0312</v>
      </c>
      <c r="E209">
        <v>1.5993</v>
      </c>
      <c r="F209">
        <v>216.8591</v>
      </c>
      <c r="G209">
        <v>0.0741</v>
      </c>
    </row>
    <row r="210" spans="1:1">
      <c r="A210" s="1"/>
    </row>
    <row r="211" spans="1:7">
      <c r="A211" s="1"/>
      <c r="B211">
        <v>3.4031</v>
      </c>
      <c r="C211">
        <v>220.0782</v>
      </c>
      <c r="D211">
        <v>0.0312</v>
      </c>
      <c r="E211">
        <v>3.5552</v>
      </c>
      <c r="F211">
        <v>217.3359</v>
      </c>
      <c r="G211">
        <v>0.0738</v>
      </c>
    </row>
    <row r="212" spans="1:1">
      <c r="A212" s="1"/>
    </row>
    <row r="213" spans="1:7">
      <c r="A213" s="1"/>
      <c r="B213">
        <v>4.1142</v>
      </c>
      <c r="C213">
        <v>220.0732</v>
      </c>
      <c r="D213">
        <v>0.0312</v>
      </c>
      <c r="E213">
        <v>4.3625</v>
      </c>
      <c r="F213">
        <v>217.0599</v>
      </c>
      <c r="G213">
        <v>0.0744</v>
      </c>
    </row>
    <row r="214" spans="1:1">
      <c r="A214" s="1"/>
    </row>
    <row r="215" spans="1:7">
      <c r="A215" s="1"/>
      <c r="B215">
        <v>6.8592</v>
      </c>
      <c r="C215">
        <v>220.0742</v>
      </c>
      <c r="D215">
        <v>0.0412</v>
      </c>
      <c r="E215">
        <v>6.7835</v>
      </c>
      <c r="F215">
        <v>217.3611</v>
      </c>
      <c r="G215">
        <v>0.0751</v>
      </c>
    </row>
    <row r="216" spans="1:1">
      <c r="A216" s="1"/>
    </row>
    <row r="217" spans="1:7">
      <c r="A217" s="1"/>
      <c r="B217">
        <v>8.6611</v>
      </c>
      <c r="C217">
        <v>220.0692</v>
      </c>
      <c r="D217">
        <v>0.0412</v>
      </c>
      <c r="E217">
        <v>8.51</v>
      </c>
      <c r="F217">
        <v>216.8591</v>
      </c>
      <c r="G217">
        <v>0.0811</v>
      </c>
    </row>
    <row r="218" spans="1:1">
      <c r="A218" s="1"/>
    </row>
    <row r="219" spans="1:7">
      <c r="A219" s="1"/>
      <c r="B219">
        <v>10.5552</v>
      </c>
      <c r="C219">
        <v>220.0702</v>
      </c>
      <c r="D219">
        <v>0.0412</v>
      </c>
      <c r="E219">
        <v>10.0978</v>
      </c>
      <c r="F219">
        <v>216.8591</v>
      </c>
      <c r="G219">
        <v>0.0849</v>
      </c>
    </row>
    <row r="220" spans="1:1">
      <c r="A220" s="1"/>
    </row>
    <row r="221" spans="1:7">
      <c r="A221" s="1"/>
      <c r="B221">
        <v>11.5431</v>
      </c>
      <c r="C221">
        <v>220.0792</v>
      </c>
      <c r="D221">
        <v>0.0512</v>
      </c>
      <c r="E221">
        <v>11.1134</v>
      </c>
      <c r="F221">
        <v>217.2607</v>
      </c>
      <c r="G221">
        <v>0.0857</v>
      </c>
    </row>
    <row r="222" spans="1:1">
      <c r="A222" s="1"/>
    </row>
    <row r="223" spans="1:7">
      <c r="A223" s="1"/>
      <c r="B223">
        <v>13.3242</v>
      </c>
      <c r="C223">
        <v>220.0792</v>
      </c>
      <c r="D223">
        <v>0.0512</v>
      </c>
      <c r="E223">
        <v>12.9019</v>
      </c>
      <c r="F223">
        <v>217.1098</v>
      </c>
      <c r="G223">
        <v>0.0918</v>
      </c>
    </row>
    <row r="224" spans="1:1">
      <c r="A224" s="1"/>
    </row>
    <row r="225" spans="1:7">
      <c r="A225" s="1"/>
      <c r="B225">
        <v>14.3412</v>
      </c>
      <c r="C225">
        <v>220.0692</v>
      </c>
      <c r="D225">
        <v>0.0512</v>
      </c>
      <c r="E225">
        <v>14.0345</v>
      </c>
      <c r="F225">
        <v>217.5124</v>
      </c>
      <c r="G225">
        <v>0.0944</v>
      </c>
    </row>
    <row r="226" spans="1:1">
      <c r="A226" s="1"/>
    </row>
    <row r="227" spans="1:7">
      <c r="A227" s="1"/>
      <c r="B227">
        <v>15.6252</v>
      </c>
      <c r="C227">
        <v>220.0752</v>
      </c>
      <c r="D227">
        <v>0.0612</v>
      </c>
      <c r="E227">
        <v>15.1843</v>
      </c>
      <c r="F227">
        <v>217.3611</v>
      </c>
      <c r="G227">
        <v>0.0992</v>
      </c>
    </row>
    <row r="228" spans="1:1">
      <c r="A228" s="1"/>
    </row>
    <row r="229" spans="1:7">
      <c r="A229" s="1"/>
      <c r="B229">
        <v>16.6052</v>
      </c>
      <c r="C229">
        <v>220.0762</v>
      </c>
      <c r="D229">
        <v>0.0612</v>
      </c>
      <c r="E229">
        <v>15.8193</v>
      </c>
      <c r="F229">
        <v>217.6637</v>
      </c>
      <c r="G229">
        <v>0.1031</v>
      </c>
    </row>
    <row r="230" spans="1:1">
      <c r="A230" s="1"/>
    </row>
    <row r="231" spans="1:7">
      <c r="A231" s="1"/>
      <c r="B231">
        <v>18.3812</v>
      </c>
      <c r="C231">
        <v>220.0732</v>
      </c>
      <c r="D231">
        <v>0.0712</v>
      </c>
      <c r="E231">
        <v>17.976</v>
      </c>
      <c r="F231">
        <v>216.8591</v>
      </c>
      <c r="G231">
        <v>0.109</v>
      </c>
    </row>
    <row r="232" spans="1:1">
      <c r="A232" s="1"/>
    </row>
    <row r="233" spans="1:7">
      <c r="A233" s="1"/>
      <c r="B233">
        <v>20.2972</v>
      </c>
      <c r="C233">
        <v>220.0732</v>
      </c>
      <c r="D233">
        <v>0.0712</v>
      </c>
      <c r="E233">
        <v>19.7184</v>
      </c>
      <c r="F233">
        <v>216.7092</v>
      </c>
      <c r="G233">
        <v>0.1138</v>
      </c>
    </row>
    <row r="234" spans="1:1">
      <c r="A234" s="1"/>
    </row>
    <row r="235" spans="1:7">
      <c r="A235" s="1"/>
      <c r="B235">
        <v>21.2572</v>
      </c>
      <c r="C235">
        <v>220.0732</v>
      </c>
      <c r="D235">
        <v>0.0811</v>
      </c>
      <c r="E235">
        <v>20.6246</v>
      </c>
      <c r="F235">
        <v>216.9345</v>
      </c>
      <c r="G235">
        <v>0.1197</v>
      </c>
    </row>
    <row r="236" spans="1:1">
      <c r="A236" s="1"/>
    </row>
    <row r="237" spans="1:7">
      <c r="A237" s="1"/>
      <c r="B237">
        <v>23.0652</v>
      </c>
      <c r="C237">
        <v>220.0652</v>
      </c>
      <c r="D237">
        <v>0.0811</v>
      </c>
      <c r="E237">
        <v>22.3962</v>
      </c>
      <c r="F237">
        <v>216.9595</v>
      </c>
      <c r="G237">
        <v>0.1249</v>
      </c>
    </row>
    <row r="238" spans="1:1">
      <c r="A238" s="1"/>
    </row>
    <row r="239" spans="1:7">
      <c r="A239" s="1"/>
      <c r="B239">
        <v>25.3461</v>
      </c>
      <c r="C239">
        <v>220.0752</v>
      </c>
      <c r="D239">
        <v>0.0911</v>
      </c>
      <c r="E239">
        <v>24.6083</v>
      </c>
      <c r="F239">
        <v>217.2354</v>
      </c>
      <c r="G239">
        <v>0.1345</v>
      </c>
    </row>
    <row r="240" spans="1:1">
      <c r="A240" s="1"/>
    </row>
    <row r="241" spans="1:7">
      <c r="A241" s="1"/>
      <c r="B241">
        <v>26.3392</v>
      </c>
      <c r="C241">
        <v>220.0742</v>
      </c>
      <c r="D241">
        <v>0.1011</v>
      </c>
      <c r="E241">
        <v>25.5044</v>
      </c>
      <c r="F241">
        <v>216.8591</v>
      </c>
      <c r="G241">
        <v>0.1372</v>
      </c>
    </row>
    <row r="242" spans="1:1">
      <c r="A242" s="1"/>
    </row>
    <row r="243" spans="1:7">
      <c r="A243" s="1"/>
      <c r="B243">
        <v>28.1172</v>
      </c>
      <c r="C243">
        <v>220.0712</v>
      </c>
      <c r="D243">
        <v>0.1011</v>
      </c>
      <c r="E243">
        <v>27.3917</v>
      </c>
      <c r="F243">
        <v>216.8591</v>
      </c>
      <c r="G243">
        <v>0.1451</v>
      </c>
    </row>
    <row r="244" spans="1:1">
      <c r="A244" s="1"/>
    </row>
    <row r="245" spans="1:7">
      <c r="A245" s="1"/>
      <c r="B245">
        <v>30.0072</v>
      </c>
      <c r="C245">
        <v>220.0722</v>
      </c>
      <c r="D245">
        <v>0.1112</v>
      </c>
      <c r="E245">
        <v>29.0698</v>
      </c>
      <c r="F245">
        <v>217.5877</v>
      </c>
      <c r="G245">
        <v>0.152</v>
      </c>
    </row>
    <row r="246" spans="1:1">
      <c r="A246" s="1"/>
    </row>
    <row r="247" spans="1:7">
      <c r="A247" s="1"/>
      <c r="B247">
        <v>32.7942</v>
      </c>
      <c r="C247">
        <v>220.0752</v>
      </c>
      <c r="D247">
        <v>0.1212</v>
      </c>
      <c r="E247">
        <v>31.7885</v>
      </c>
      <c r="F247">
        <v>217.3362</v>
      </c>
      <c r="G247">
        <v>0.1652</v>
      </c>
    </row>
    <row r="248" spans="1:1">
      <c r="A248" s="1"/>
    </row>
    <row r="249" spans="1:7">
      <c r="A249" s="1"/>
      <c r="B249">
        <v>33.7522</v>
      </c>
      <c r="C249">
        <v>220.0742</v>
      </c>
      <c r="D249">
        <v>0.1312</v>
      </c>
      <c r="E249">
        <v>32.683</v>
      </c>
      <c r="F249">
        <v>216.7594</v>
      </c>
      <c r="G249">
        <v>0.168</v>
      </c>
    </row>
    <row r="250" spans="1:1">
      <c r="A250" s="1"/>
    </row>
    <row r="251" spans="1:7">
      <c r="A251" s="1"/>
      <c r="B251">
        <v>36.0572</v>
      </c>
      <c r="C251">
        <v>220.0672</v>
      </c>
      <c r="D251">
        <v>0.1312</v>
      </c>
      <c r="E251">
        <v>35.0225</v>
      </c>
      <c r="F251">
        <v>216.8591</v>
      </c>
      <c r="G251">
        <v>0.1769</v>
      </c>
    </row>
    <row r="252" spans="1:1">
      <c r="A252" s="1"/>
    </row>
    <row r="253" spans="1:7">
      <c r="A253" s="1"/>
      <c r="B253">
        <v>37.8522</v>
      </c>
      <c r="C253">
        <v>220.0772</v>
      </c>
      <c r="D253">
        <v>0.1412</v>
      </c>
      <c r="E253">
        <v>36.7856</v>
      </c>
      <c r="F253">
        <v>217.3611</v>
      </c>
      <c r="G253">
        <v>0.1851</v>
      </c>
    </row>
    <row r="254" spans="1:1">
      <c r="A254" s="1"/>
    </row>
    <row r="255" spans="1:7">
      <c r="A255" s="1"/>
      <c r="B255">
        <v>38.8192</v>
      </c>
      <c r="C255">
        <v>220.0782</v>
      </c>
      <c r="D255">
        <v>0.1512</v>
      </c>
      <c r="E255">
        <v>37.6806</v>
      </c>
      <c r="F255">
        <v>217.3611</v>
      </c>
      <c r="G255">
        <v>0.1895</v>
      </c>
    </row>
    <row r="256" spans="1:1">
      <c r="A256" s="1"/>
    </row>
    <row r="257" spans="1:7">
      <c r="A257" s="1"/>
      <c r="B257">
        <v>51.7712</v>
      </c>
      <c r="C257">
        <v>220.0645</v>
      </c>
      <c r="D257">
        <v>0.2012</v>
      </c>
      <c r="E257">
        <v>50.3599</v>
      </c>
      <c r="F257">
        <v>217.1098</v>
      </c>
      <c r="G257">
        <v>0.2431</v>
      </c>
    </row>
    <row r="258" spans="1:1">
      <c r="A258" s="1"/>
    </row>
    <row r="259" spans="1:7">
      <c r="A259" s="1"/>
      <c r="B259">
        <v>61.5212</v>
      </c>
      <c r="C259">
        <v>220.0778</v>
      </c>
      <c r="D259">
        <v>0.2412</v>
      </c>
      <c r="E259">
        <v>59.7842</v>
      </c>
      <c r="F259">
        <v>217.3611</v>
      </c>
      <c r="G259">
        <v>0.2799</v>
      </c>
    </row>
    <row r="260" spans="1:1">
      <c r="A260" s="1"/>
    </row>
    <row r="261" spans="1:7">
      <c r="A261" s="1"/>
      <c r="B261">
        <v>71.1712</v>
      </c>
      <c r="C261">
        <v>220.0778</v>
      </c>
      <c r="D261">
        <v>0.2912</v>
      </c>
      <c r="E261">
        <v>69.339</v>
      </c>
      <c r="F261">
        <v>217.3611</v>
      </c>
      <c r="G261">
        <v>0.3268</v>
      </c>
    </row>
    <row r="262" spans="1:1">
      <c r="A262" s="1"/>
    </row>
    <row r="263" spans="1:7">
      <c r="A263" s="1"/>
      <c r="B263">
        <v>80.9112</v>
      </c>
      <c r="C263">
        <v>220.0778</v>
      </c>
      <c r="D263">
        <v>0.3312</v>
      </c>
      <c r="E263">
        <v>78.6685</v>
      </c>
      <c r="F263">
        <v>216.6089</v>
      </c>
      <c r="G263">
        <v>0.37</v>
      </c>
    </row>
    <row r="264" spans="1:1">
      <c r="A264" s="1"/>
    </row>
    <row r="265" spans="1:7">
      <c r="A265" s="1"/>
      <c r="B265">
        <v>102.2412</v>
      </c>
      <c r="C265">
        <v>220.0778</v>
      </c>
      <c r="D265">
        <v>0.4312</v>
      </c>
      <c r="E265">
        <v>99.3438</v>
      </c>
      <c r="F265">
        <v>217.1098</v>
      </c>
      <c r="G265">
        <v>0.4646</v>
      </c>
    </row>
    <row r="266" spans="1:1">
      <c r="A266" s="1"/>
    </row>
    <row r="267" spans="1:7">
      <c r="A267" s="1"/>
      <c r="B267">
        <v>131.4211</v>
      </c>
      <c r="C267">
        <v>220.0678</v>
      </c>
      <c r="D267">
        <v>0.5612</v>
      </c>
      <c r="E267">
        <v>127.8742</v>
      </c>
      <c r="F267">
        <v>216.8591</v>
      </c>
      <c r="G267">
        <v>0.5954</v>
      </c>
    </row>
    <row r="268" spans="1:1">
      <c r="A268" s="1"/>
    </row>
    <row r="269" spans="1:7">
      <c r="A269" s="1"/>
      <c r="B269">
        <v>140.2111</v>
      </c>
      <c r="C269">
        <v>220.0812</v>
      </c>
      <c r="D269">
        <v>0.6011</v>
      </c>
      <c r="E269">
        <v>136.3735</v>
      </c>
      <c r="F269">
        <v>216.9093</v>
      </c>
      <c r="G269">
        <v>0.6343</v>
      </c>
    </row>
    <row r="270" spans="1:1">
      <c r="A270" s="1"/>
    </row>
    <row r="271" spans="1:7">
      <c r="A271" s="1"/>
      <c r="B271">
        <v>492.8845</v>
      </c>
      <c r="C271">
        <v>220.0778</v>
      </c>
      <c r="D271">
        <v>2.2012</v>
      </c>
      <c r="E271">
        <v>479.2165</v>
      </c>
      <c r="F271">
        <v>216.4593</v>
      </c>
      <c r="G271">
        <v>2.2245</v>
      </c>
    </row>
    <row r="272" spans="1:1">
      <c r="A272" s="1"/>
    </row>
    <row r="273" spans="1:7">
      <c r="A273" s="1"/>
      <c r="B273">
        <v>972.3778</v>
      </c>
      <c r="C273">
        <v>220.0745</v>
      </c>
      <c r="D273">
        <v>4.3812</v>
      </c>
      <c r="E273">
        <v>943.9122</v>
      </c>
      <c r="F273">
        <v>215.862</v>
      </c>
      <c r="G273">
        <v>4.3858</v>
      </c>
    </row>
    <row r="274" spans="1:1">
      <c r="A274" s="1"/>
    </row>
    <row r="275" spans="1:7">
      <c r="A275" s="1"/>
      <c r="B275">
        <v>1458.4712</v>
      </c>
      <c r="C275">
        <v>220.0645</v>
      </c>
      <c r="D275">
        <v>6.5911</v>
      </c>
      <c r="E275">
        <v>1411.8652</v>
      </c>
      <c r="F275">
        <v>215.862</v>
      </c>
      <c r="G275">
        <v>6.5805</v>
      </c>
    </row>
    <row r="276" spans="1:1">
      <c r="A276" s="1"/>
    </row>
    <row r="277" spans="1:7">
      <c r="A277" s="1"/>
      <c r="B277">
        <v>1936.4412</v>
      </c>
      <c r="C277">
        <v>220.0712</v>
      </c>
      <c r="D277">
        <v>8.7645</v>
      </c>
      <c r="E277">
        <v>1871.4073</v>
      </c>
      <c r="F277">
        <v>215.5648</v>
      </c>
      <c r="G277">
        <v>8.7495</v>
      </c>
    </row>
    <row r="279" spans="1:7">
      <c r="A279" t="s">
        <v>0</v>
      </c>
      <c r="B279" t="s">
        <v>1</v>
      </c>
      <c r="C279" t="s">
        <v>2</v>
      </c>
      <c r="D279" t="s">
        <v>3</v>
      </c>
      <c r="E279" t="s">
        <v>4</v>
      </c>
      <c r="F279" t="s">
        <v>5</v>
      </c>
      <c r="G279" t="s">
        <v>6</v>
      </c>
    </row>
    <row r="280" spans="1:7">
      <c r="A280" s="1">
        <v>5</v>
      </c>
      <c r="B280">
        <v>1.3141</v>
      </c>
      <c r="C280">
        <v>220.0722</v>
      </c>
      <c r="D280">
        <v>0.0312</v>
      </c>
      <c r="E280">
        <v>1.7359</v>
      </c>
      <c r="F280">
        <v>217.3611</v>
      </c>
      <c r="G280">
        <v>0.0731</v>
      </c>
    </row>
    <row r="281" spans="1:1">
      <c r="A281" s="1"/>
    </row>
    <row r="282" spans="1:7">
      <c r="A282" s="1"/>
      <c r="B282">
        <v>3.2332</v>
      </c>
      <c r="C282">
        <v>220.0702</v>
      </c>
      <c r="D282">
        <v>0.0312</v>
      </c>
      <c r="E282">
        <v>3.1902</v>
      </c>
      <c r="F282">
        <v>217.8654</v>
      </c>
      <c r="G282">
        <v>0.0737</v>
      </c>
    </row>
    <row r="283" spans="1:1">
      <c r="A283" s="1"/>
    </row>
    <row r="284" spans="1:7">
      <c r="A284" s="1"/>
      <c r="B284">
        <v>4.1031</v>
      </c>
      <c r="C284">
        <v>220.0762</v>
      </c>
      <c r="D284">
        <v>0.0312</v>
      </c>
      <c r="E284">
        <v>4.3188</v>
      </c>
      <c r="F284">
        <v>216.9346</v>
      </c>
      <c r="G284">
        <v>0.0742</v>
      </c>
    </row>
    <row r="285" spans="1:1">
      <c r="A285" s="1"/>
    </row>
    <row r="286" spans="1:7">
      <c r="A286" s="1"/>
      <c r="B286">
        <v>6.8712</v>
      </c>
      <c r="C286">
        <v>220.0712</v>
      </c>
      <c r="D286">
        <v>0.0412</v>
      </c>
      <c r="E286">
        <v>6.7361</v>
      </c>
      <c r="F286">
        <v>217.3109</v>
      </c>
      <c r="G286">
        <v>0.0758</v>
      </c>
    </row>
    <row r="287" spans="1:1">
      <c r="A287" s="1"/>
    </row>
    <row r="288" spans="1:7">
      <c r="A288" s="1"/>
      <c r="B288">
        <v>8.6612</v>
      </c>
      <c r="C288">
        <v>220.0702</v>
      </c>
      <c r="D288">
        <v>0.0412</v>
      </c>
      <c r="E288">
        <v>8.4283</v>
      </c>
      <c r="F288">
        <v>216.8591</v>
      </c>
      <c r="G288">
        <v>0.0812</v>
      </c>
    </row>
    <row r="289" spans="1:1">
      <c r="A289" s="1"/>
    </row>
    <row r="290" spans="1:7">
      <c r="A290" s="1"/>
      <c r="B290">
        <v>10.5611</v>
      </c>
      <c r="C290">
        <v>220.0772</v>
      </c>
      <c r="D290">
        <v>0.0412</v>
      </c>
      <c r="E290">
        <v>10.3035</v>
      </c>
      <c r="F290">
        <v>217.4114</v>
      </c>
      <c r="G290">
        <v>0.0834</v>
      </c>
    </row>
    <row r="291" spans="1:1">
      <c r="A291" s="1"/>
    </row>
    <row r="292" spans="1:7">
      <c r="A292" s="1"/>
      <c r="B292">
        <v>11.5311</v>
      </c>
      <c r="C292">
        <v>220.0772</v>
      </c>
      <c r="D292">
        <v>0.0512</v>
      </c>
      <c r="E292">
        <v>11.3103</v>
      </c>
      <c r="F292">
        <v>216.8591</v>
      </c>
      <c r="G292">
        <v>0.0905</v>
      </c>
    </row>
    <row r="293" spans="1:1">
      <c r="A293" s="1"/>
    </row>
    <row r="294" spans="1:7">
      <c r="A294" s="1"/>
      <c r="B294">
        <v>13.3302</v>
      </c>
      <c r="C294">
        <v>220.0742</v>
      </c>
      <c r="D294">
        <v>0.0512</v>
      </c>
      <c r="E294">
        <v>12.756</v>
      </c>
      <c r="F294">
        <v>216.8591</v>
      </c>
      <c r="G294">
        <v>0.0928</v>
      </c>
    </row>
    <row r="295" spans="1:1">
      <c r="A295" s="1"/>
    </row>
    <row r="296" spans="1:7">
      <c r="A296" s="1"/>
      <c r="B296">
        <v>14.2991</v>
      </c>
      <c r="C296">
        <v>220.0732</v>
      </c>
      <c r="D296">
        <v>0.0512</v>
      </c>
      <c r="E296">
        <v>13.6351</v>
      </c>
      <c r="F296">
        <v>217.3365</v>
      </c>
      <c r="G296">
        <v>0.0971</v>
      </c>
    </row>
    <row r="297" spans="1:1">
      <c r="A297" s="1"/>
    </row>
    <row r="298" spans="1:7">
      <c r="A298" s="1"/>
      <c r="B298">
        <v>15.6252</v>
      </c>
      <c r="C298">
        <v>220.0742</v>
      </c>
      <c r="D298">
        <v>0.0612</v>
      </c>
      <c r="E298">
        <v>15.1879</v>
      </c>
      <c r="F298">
        <v>217.3611</v>
      </c>
      <c r="G298">
        <v>0.1001</v>
      </c>
    </row>
    <row r="299" spans="1:1">
      <c r="A299" s="1"/>
    </row>
    <row r="300" spans="1:7">
      <c r="A300" s="1"/>
      <c r="B300">
        <v>16.6052</v>
      </c>
      <c r="C300">
        <v>220.0752</v>
      </c>
      <c r="D300">
        <v>0.0612</v>
      </c>
      <c r="E300">
        <v>16.2853</v>
      </c>
      <c r="F300">
        <v>217.8654</v>
      </c>
      <c r="G300">
        <v>0.102</v>
      </c>
    </row>
    <row r="301" spans="1:1">
      <c r="A301" s="1"/>
    </row>
    <row r="302" spans="1:7">
      <c r="A302" s="1"/>
      <c r="B302">
        <v>18.3992</v>
      </c>
      <c r="C302">
        <v>220.0752</v>
      </c>
      <c r="D302">
        <v>0.0712</v>
      </c>
      <c r="E302">
        <v>17.7425</v>
      </c>
      <c r="F302">
        <v>216.8591</v>
      </c>
      <c r="G302">
        <v>0.1103</v>
      </c>
    </row>
    <row r="303" spans="1:1">
      <c r="A303" s="1"/>
    </row>
    <row r="304" spans="1:7">
      <c r="A304" s="1"/>
      <c r="B304">
        <v>20.2972</v>
      </c>
      <c r="C304">
        <v>220.0732</v>
      </c>
      <c r="D304">
        <v>0.0712</v>
      </c>
      <c r="E304">
        <v>19.5671</v>
      </c>
      <c r="F304">
        <v>217.0847</v>
      </c>
      <c r="G304">
        <v>0.1142</v>
      </c>
    </row>
    <row r="305" spans="1:1">
      <c r="A305" s="1"/>
    </row>
    <row r="306" spans="1:7">
      <c r="A306" s="1"/>
      <c r="B306">
        <v>21.2461</v>
      </c>
      <c r="C306">
        <v>220.0782</v>
      </c>
      <c r="D306">
        <v>0.0811</v>
      </c>
      <c r="E306">
        <v>20.6765</v>
      </c>
      <c r="F306">
        <v>217.3611</v>
      </c>
      <c r="G306">
        <v>0.1198</v>
      </c>
    </row>
    <row r="307" spans="1:1">
      <c r="A307" s="1"/>
    </row>
    <row r="308" spans="1:7">
      <c r="A308" s="1"/>
      <c r="B308">
        <v>23.0592</v>
      </c>
      <c r="C308">
        <v>220.0752</v>
      </c>
      <c r="D308">
        <v>0.0811</v>
      </c>
      <c r="E308">
        <v>22.3184</v>
      </c>
      <c r="F308">
        <v>217.0097</v>
      </c>
      <c r="G308">
        <v>0.1248</v>
      </c>
    </row>
    <row r="309" spans="1:1">
      <c r="A309" s="1"/>
    </row>
    <row r="310" spans="1:7">
      <c r="A310" s="1"/>
      <c r="B310">
        <v>25.3361</v>
      </c>
      <c r="C310">
        <v>220.0702</v>
      </c>
      <c r="D310">
        <v>0.0911</v>
      </c>
      <c r="E310">
        <v>24.5998</v>
      </c>
      <c r="F310">
        <v>217.3611</v>
      </c>
      <c r="G310">
        <v>0.1344</v>
      </c>
    </row>
    <row r="311" spans="1:1">
      <c r="A311" s="1"/>
    </row>
    <row r="312" spans="1:7">
      <c r="A312" s="1"/>
      <c r="B312">
        <v>26.3032</v>
      </c>
      <c r="C312">
        <v>220.0722</v>
      </c>
      <c r="D312">
        <v>0.1011</v>
      </c>
      <c r="E312">
        <v>25.5216</v>
      </c>
      <c r="F312">
        <v>217.1098</v>
      </c>
      <c r="G312">
        <v>0.138</v>
      </c>
    </row>
    <row r="313" spans="1:1">
      <c r="A313" s="1"/>
    </row>
    <row r="314" spans="1:7">
      <c r="A314" s="1"/>
      <c r="B314">
        <v>28.1112</v>
      </c>
      <c r="C314">
        <v>220.0762</v>
      </c>
      <c r="D314">
        <v>0.1011</v>
      </c>
      <c r="E314">
        <v>27.4383</v>
      </c>
      <c r="F314">
        <v>217.3611</v>
      </c>
      <c r="G314">
        <v>0.1443</v>
      </c>
    </row>
    <row r="315" spans="1:1">
      <c r="A315" s="1"/>
    </row>
    <row r="316" spans="1:7">
      <c r="A316" s="1"/>
      <c r="B316">
        <v>30.0081</v>
      </c>
      <c r="C316">
        <v>220.0792</v>
      </c>
      <c r="D316">
        <v>0.1112</v>
      </c>
      <c r="E316">
        <v>29.3236</v>
      </c>
      <c r="F316">
        <v>217.3611</v>
      </c>
      <c r="G316">
        <v>0.1527</v>
      </c>
    </row>
    <row r="317" spans="1:1">
      <c r="A317" s="1"/>
    </row>
    <row r="318" spans="1:7">
      <c r="A318" s="1"/>
      <c r="B318">
        <v>32.7892</v>
      </c>
      <c r="C318">
        <v>220.0762</v>
      </c>
      <c r="D318">
        <v>0.1212</v>
      </c>
      <c r="E318">
        <v>31.8779</v>
      </c>
      <c r="F318">
        <v>217.2105</v>
      </c>
      <c r="G318">
        <v>0.165</v>
      </c>
    </row>
    <row r="319" spans="1:1">
      <c r="A319" s="1"/>
    </row>
    <row r="320" spans="1:7">
      <c r="A320" s="1"/>
      <c r="B320">
        <v>33.7522</v>
      </c>
      <c r="C320">
        <v>220.0712</v>
      </c>
      <c r="D320">
        <v>0.1312</v>
      </c>
      <c r="E320">
        <v>32.8917</v>
      </c>
      <c r="F320">
        <v>216.8591</v>
      </c>
      <c r="G320">
        <v>0.1676</v>
      </c>
    </row>
    <row r="321" spans="1:1">
      <c r="A321" s="1"/>
    </row>
    <row r="322" spans="1:7">
      <c r="A322" s="1"/>
      <c r="B322">
        <v>36.0572</v>
      </c>
      <c r="C322">
        <v>220.0702</v>
      </c>
      <c r="D322">
        <v>0.1312</v>
      </c>
      <c r="E322">
        <v>35.0163</v>
      </c>
      <c r="F322">
        <v>217.3615</v>
      </c>
      <c r="G322">
        <v>0.1768</v>
      </c>
    </row>
    <row r="323" spans="1:1">
      <c r="A323" s="1"/>
    </row>
    <row r="324" spans="1:7">
      <c r="A324" s="1"/>
      <c r="B324">
        <v>37.8522</v>
      </c>
      <c r="C324">
        <v>220.0772</v>
      </c>
      <c r="D324">
        <v>0.1412</v>
      </c>
      <c r="E324">
        <v>36.804</v>
      </c>
      <c r="F324">
        <v>217.3611</v>
      </c>
      <c r="G324">
        <v>0.1847</v>
      </c>
    </row>
    <row r="325" spans="1:1">
      <c r="A325" s="1"/>
    </row>
    <row r="326" spans="1:7">
      <c r="A326" s="1"/>
      <c r="B326">
        <v>38.8252</v>
      </c>
      <c r="C326">
        <v>220.0722</v>
      </c>
      <c r="D326">
        <v>0.1512</v>
      </c>
      <c r="E326">
        <v>37.6714</v>
      </c>
      <c r="F326">
        <v>217.3359</v>
      </c>
      <c r="G326">
        <v>0.1887</v>
      </c>
    </row>
    <row r="327" spans="1:1">
      <c r="A327" s="1"/>
    </row>
    <row r="328" spans="1:7">
      <c r="A328" s="1"/>
      <c r="B328">
        <v>51.7912</v>
      </c>
      <c r="C328">
        <v>220.0778</v>
      </c>
      <c r="D328">
        <v>0.2012</v>
      </c>
      <c r="E328">
        <v>50.4046</v>
      </c>
      <c r="F328">
        <v>216.6089</v>
      </c>
      <c r="G328">
        <v>0.2429</v>
      </c>
    </row>
    <row r="329" spans="1:1">
      <c r="A329" s="1"/>
    </row>
    <row r="330" spans="1:7">
      <c r="A330" s="1"/>
      <c r="B330">
        <v>61.4612</v>
      </c>
      <c r="C330">
        <v>220.0745</v>
      </c>
      <c r="D330">
        <v>0.2412</v>
      </c>
      <c r="E330">
        <v>59.8168</v>
      </c>
      <c r="F330">
        <v>217.3611</v>
      </c>
      <c r="G330">
        <v>0.2846</v>
      </c>
    </row>
    <row r="331" spans="1:1">
      <c r="A331" s="1"/>
    </row>
    <row r="332" spans="1:7">
      <c r="A332" s="1"/>
      <c r="B332">
        <v>71.1911</v>
      </c>
      <c r="C332">
        <v>220.0645</v>
      </c>
      <c r="D332">
        <v>0.2912</v>
      </c>
      <c r="E332">
        <v>69.1988</v>
      </c>
      <c r="F332">
        <v>217.1101</v>
      </c>
      <c r="G332">
        <v>0.3268</v>
      </c>
    </row>
    <row r="333" spans="1:1">
      <c r="A333" s="1"/>
    </row>
    <row r="334" spans="1:7">
      <c r="A334" s="1"/>
      <c r="B334">
        <v>80.8712</v>
      </c>
      <c r="C334">
        <v>220.0678</v>
      </c>
      <c r="D334">
        <v>0.3312</v>
      </c>
      <c r="E334">
        <v>78.7329</v>
      </c>
      <c r="F334">
        <v>217.3868</v>
      </c>
      <c r="G334">
        <v>0.3704</v>
      </c>
    </row>
    <row r="335" spans="1:1">
      <c r="A335" s="1"/>
    </row>
    <row r="336" spans="1:7">
      <c r="A336" s="1"/>
      <c r="B336">
        <v>102.2412</v>
      </c>
      <c r="C336">
        <v>220.0778</v>
      </c>
      <c r="D336">
        <v>0.4312</v>
      </c>
      <c r="E336">
        <v>99.4396</v>
      </c>
      <c r="F336">
        <v>216.8591</v>
      </c>
      <c r="G336">
        <v>0.4643</v>
      </c>
    </row>
    <row r="337" spans="1:1">
      <c r="A337" s="1"/>
    </row>
    <row r="338" spans="1:7">
      <c r="A338" s="1"/>
      <c r="B338">
        <v>131.4611</v>
      </c>
      <c r="C338">
        <v>220.0711</v>
      </c>
      <c r="D338">
        <v>0.5612</v>
      </c>
      <c r="E338">
        <v>127.8272</v>
      </c>
      <c r="F338">
        <v>217.3611</v>
      </c>
      <c r="G338">
        <v>0.5954</v>
      </c>
    </row>
    <row r="339" spans="1:1">
      <c r="A339" s="1"/>
    </row>
    <row r="340" spans="1:7">
      <c r="A340" s="1"/>
      <c r="B340">
        <v>140.2311</v>
      </c>
      <c r="C340">
        <v>220.0711</v>
      </c>
      <c r="D340">
        <v>0.6011</v>
      </c>
      <c r="E340">
        <v>136.4046</v>
      </c>
      <c r="F340">
        <v>217.3109</v>
      </c>
      <c r="G340">
        <v>0.6342</v>
      </c>
    </row>
    <row r="341" spans="1:1">
      <c r="A341" s="1"/>
    </row>
    <row r="342" spans="1:7">
      <c r="A342" s="1"/>
      <c r="B342">
        <v>492.7478</v>
      </c>
      <c r="C342">
        <v>220.0745</v>
      </c>
      <c r="D342">
        <v>2.2012</v>
      </c>
      <c r="E342">
        <v>479.2613</v>
      </c>
      <c r="F342">
        <v>216.3594</v>
      </c>
      <c r="G342">
        <v>2.2236</v>
      </c>
    </row>
    <row r="343" spans="1:1">
      <c r="A343" s="1"/>
    </row>
    <row r="344" spans="1:7">
      <c r="A344" s="1"/>
      <c r="B344">
        <v>972.0278</v>
      </c>
      <c r="C344">
        <v>220.0645</v>
      </c>
      <c r="D344">
        <v>4.3812</v>
      </c>
      <c r="E344">
        <v>943.687</v>
      </c>
      <c r="F344">
        <v>215.7134</v>
      </c>
      <c r="G344">
        <v>4.3894</v>
      </c>
    </row>
    <row r="345" spans="1:1">
      <c r="A345" s="1"/>
    </row>
    <row r="346" spans="1:7">
      <c r="A346" s="1"/>
      <c r="B346">
        <v>1457.8478</v>
      </c>
      <c r="C346">
        <v>220.0778</v>
      </c>
      <c r="D346">
        <v>6.5878</v>
      </c>
      <c r="E346">
        <v>1411.7489</v>
      </c>
      <c r="F346">
        <v>216.0856</v>
      </c>
      <c r="G346">
        <v>6.5882</v>
      </c>
    </row>
    <row r="347" spans="1:1">
      <c r="A347" s="1"/>
    </row>
    <row r="348" spans="1:7">
      <c r="A348" s="1"/>
      <c r="B348">
        <v>1935.6978</v>
      </c>
      <c r="C348">
        <v>220.0645</v>
      </c>
      <c r="D348">
        <v>8.7612</v>
      </c>
      <c r="E348">
        <v>1871.2045</v>
      </c>
      <c r="F348">
        <v>215.6142</v>
      </c>
      <c r="G348">
        <v>8.7538</v>
      </c>
    </row>
    <row r="350" spans="1:7">
      <c r="A350" t="s">
        <v>0</v>
      </c>
      <c r="B350" t="s">
        <v>1</v>
      </c>
      <c r="C350" t="s">
        <v>2</v>
      </c>
      <c r="D350" t="s">
        <v>3</v>
      </c>
      <c r="E350" t="s">
        <v>4</v>
      </c>
      <c r="F350" t="s">
        <v>5</v>
      </c>
      <c r="G350" t="s">
        <v>6</v>
      </c>
    </row>
    <row r="351" spans="1:7">
      <c r="A351" s="1">
        <v>6</v>
      </c>
      <c r="B351">
        <v>1.5192</v>
      </c>
      <c r="C351">
        <v>220.0762</v>
      </c>
      <c r="D351">
        <v>0.0312</v>
      </c>
      <c r="E351">
        <v>1.709</v>
      </c>
      <c r="F351">
        <v>217.2607</v>
      </c>
      <c r="G351">
        <v>0.0733</v>
      </c>
    </row>
    <row r="352" spans="1:1">
      <c r="A352" s="1"/>
    </row>
    <row r="353" spans="1:7">
      <c r="A353" s="1"/>
      <c r="B353">
        <v>3.0632</v>
      </c>
      <c r="C353">
        <v>220.0712</v>
      </c>
      <c r="D353">
        <v>0.0312</v>
      </c>
      <c r="E353">
        <v>3.4241</v>
      </c>
      <c r="F353">
        <v>217.3109</v>
      </c>
      <c r="G353">
        <v>0.0744</v>
      </c>
    </row>
    <row r="354" spans="1:1">
      <c r="A354" s="1"/>
    </row>
    <row r="355" spans="1:7">
      <c r="A355" s="1"/>
      <c r="B355">
        <v>4.0931</v>
      </c>
      <c r="C355">
        <v>220.0732</v>
      </c>
      <c r="D355">
        <v>0.0312</v>
      </c>
      <c r="E355">
        <v>4.4278</v>
      </c>
      <c r="F355">
        <v>216.9595</v>
      </c>
      <c r="G355">
        <v>0.0747</v>
      </c>
    </row>
    <row r="356" spans="1:1">
      <c r="A356" s="1"/>
    </row>
    <row r="357" spans="1:7">
      <c r="A357" s="1"/>
      <c r="B357">
        <v>6.8592</v>
      </c>
      <c r="C357">
        <v>220.0692</v>
      </c>
      <c r="D357">
        <v>0.0412</v>
      </c>
      <c r="E357">
        <v>6.6642</v>
      </c>
      <c r="F357">
        <v>217.3611</v>
      </c>
      <c r="G357">
        <v>0.0768</v>
      </c>
    </row>
    <row r="358" spans="1:1">
      <c r="A358" s="1"/>
    </row>
    <row r="359" spans="1:7">
      <c r="A359" s="1"/>
      <c r="B359">
        <v>8.6792</v>
      </c>
      <c r="C359">
        <v>220.0722</v>
      </c>
      <c r="D359">
        <v>0.0412</v>
      </c>
      <c r="E359">
        <v>8.4915</v>
      </c>
      <c r="F359">
        <v>217.5124</v>
      </c>
      <c r="G359">
        <v>0.0818</v>
      </c>
    </row>
    <row r="360" spans="1:1">
      <c r="A360" s="1"/>
    </row>
    <row r="361" spans="1:7">
      <c r="A361" s="1"/>
      <c r="B361">
        <v>10.5491</v>
      </c>
      <c r="C361">
        <v>220.0702</v>
      </c>
      <c r="D361">
        <v>0.0412</v>
      </c>
      <c r="E361">
        <v>10.1069</v>
      </c>
      <c r="F361">
        <v>216.809</v>
      </c>
      <c r="G361">
        <v>0.0847</v>
      </c>
    </row>
    <row r="362" spans="1:1">
      <c r="A362" s="1"/>
    </row>
    <row r="363" spans="1:7">
      <c r="A363" s="1"/>
      <c r="B363">
        <v>11.5311</v>
      </c>
      <c r="C363">
        <v>220.0682</v>
      </c>
      <c r="D363">
        <v>0.0512</v>
      </c>
      <c r="E363">
        <v>11.2886</v>
      </c>
      <c r="F363">
        <v>217.3611</v>
      </c>
      <c r="G363">
        <v>0.0894</v>
      </c>
    </row>
    <row r="364" spans="1:1">
      <c r="A364" s="1"/>
    </row>
    <row r="365" spans="1:7">
      <c r="A365" s="1"/>
      <c r="B365">
        <v>13.3352</v>
      </c>
      <c r="C365">
        <v>220.0722</v>
      </c>
      <c r="D365">
        <v>0.0512</v>
      </c>
      <c r="E365">
        <v>12.7524</v>
      </c>
      <c r="F365">
        <v>217.5626</v>
      </c>
      <c r="G365">
        <v>0.0922</v>
      </c>
    </row>
    <row r="366" spans="1:1">
      <c r="A366" s="1"/>
    </row>
    <row r="367" spans="1:7">
      <c r="A367" s="1"/>
      <c r="B367">
        <v>14.3171</v>
      </c>
      <c r="C367">
        <v>220.0701</v>
      </c>
      <c r="D367">
        <v>0.0512</v>
      </c>
      <c r="E367">
        <v>13.9589</v>
      </c>
      <c r="F367">
        <v>217.3611</v>
      </c>
      <c r="G367">
        <v>0.0969</v>
      </c>
    </row>
    <row r="368" spans="1:1">
      <c r="A368" s="1"/>
    </row>
    <row r="369" spans="1:7">
      <c r="A369" s="1"/>
      <c r="B369">
        <v>15.6312</v>
      </c>
      <c r="C369">
        <v>220.0772</v>
      </c>
      <c r="D369">
        <v>0.0612</v>
      </c>
      <c r="E369">
        <v>15.295</v>
      </c>
      <c r="F369">
        <v>217.1603</v>
      </c>
      <c r="G369">
        <v>0.1004</v>
      </c>
    </row>
    <row r="370" spans="1:1">
      <c r="A370" s="1"/>
    </row>
    <row r="371" spans="1:7">
      <c r="A371" s="1"/>
      <c r="B371">
        <v>16.6052</v>
      </c>
      <c r="C371">
        <v>220.0752</v>
      </c>
      <c r="D371">
        <v>0.0612</v>
      </c>
      <c r="E371">
        <v>16.3446</v>
      </c>
      <c r="F371">
        <v>216.8591</v>
      </c>
      <c r="G371">
        <v>0.104</v>
      </c>
    </row>
    <row r="372" spans="1:1">
      <c r="A372" s="1"/>
    </row>
    <row r="373" spans="1:7">
      <c r="A373" s="1"/>
      <c r="B373">
        <v>18.3992</v>
      </c>
      <c r="C373">
        <v>220.0651</v>
      </c>
      <c r="D373">
        <v>0.0712</v>
      </c>
      <c r="E373">
        <v>17.9265</v>
      </c>
      <c r="F373">
        <v>217.3611</v>
      </c>
      <c r="G373">
        <v>0.1101</v>
      </c>
    </row>
    <row r="374" spans="1:1">
      <c r="A374" s="1"/>
    </row>
    <row r="375" spans="1:7">
      <c r="A375" s="1"/>
      <c r="B375">
        <v>20.2852</v>
      </c>
      <c r="C375">
        <v>220.0712</v>
      </c>
      <c r="D375">
        <v>0.0712</v>
      </c>
      <c r="E375">
        <v>19.5085</v>
      </c>
      <c r="F375">
        <v>217.6129</v>
      </c>
      <c r="G375">
        <v>0.1171</v>
      </c>
    </row>
    <row r="376" spans="1:1">
      <c r="A376" s="1"/>
    </row>
    <row r="377" spans="1:7">
      <c r="A377" s="1"/>
      <c r="B377">
        <v>21.2572</v>
      </c>
      <c r="C377">
        <v>220.0712</v>
      </c>
      <c r="D377">
        <v>0.0811</v>
      </c>
      <c r="E377">
        <v>20.6645</v>
      </c>
      <c r="F377">
        <v>216.8591</v>
      </c>
      <c r="G377">
        <v>0.1187</v>
      </c>
    </row>
    <row r="378" spans="1:1">
      <c r="A378" s="1"/>
    </row>
    <row r="379" spans="1:7">
      <c r="A379" s="1"/>
      <c r="B379">
        <v>23.0652</v>
      </c>
      <c r="C379">
        <v>220.0722</v>
      </c>
      <c r="D379">
        <v>0.0811</v>
      </c>
      <c r="E379">
        <v>22.3904</v>
      </c>
      <c r="F379">
        <v>217.1098</v>
      </c>
      <c r="G379">
        <v>0.1256</v>
      </c>
    </row>
    <row r="380" spans="1:1">
      <c r="A380" s="1"/>
    </row>
    <row r="381" spans="1:7">
      <c r="A381" s="1"/>
      <c r="B381">
        <v>25.3502</v>
      </c>
      <c r="C381">
        <v>220.0732</v>
      </c>
      <c r="D381">
        <v>0.0911</v>
      </c>
      <c r="E381">
        <v>24.6347</v>
      </c>
      <c r="F381">
        <v>217.3611</v>
      </c>
      <c r="G381">
        <v>0.1349</v>
      </c>
    </row>
    <row r="382" spans="1:1">
      <c r="A382" s="1"/>
    </row>
    <row r="383" spans="1:7">
      <c r="A383" s="1"/>
      <c r="B383">
        <v>26.3032</v>
      </c>
      <c r="C383">
        <v>220.0712</v>
      </c>
      <c r="D383">
        <v>0.1011</v>
      </c>
      <c r="E383">
        <v>25.5674</v>
      </c>
      <c r="F383">
        <v>216.8341</v>
      </c>
      <c r="G383">
        <v>0.1374</v>
      </c>
    </row>
    <row r="384" spans="1:1">
      <c r="A384" s="1"/>
    </row>
    <row r="385" spans="1:7">
      <c r="A385" s="1"/>
      <c r="B385">
        <v>28.1112</v>
      </c>
      <c r="C385">
        <v>220.0762</v>
      </c>
      <c r="D385">
        <v>0.1011</v>
      </c>
      <c r="E385">
        <v>27.305</v>
      </c>
      <c r="F385">
        <v>216.9845</v>
      </c>
      <c r="G385">
        <v>0.1451</v>
      </c>
    </row>
    <row r="386" spans="1:1">
      <c r="A386" s="1"/>
    </row>
    <row r="387" spans="1:7">
      <c r="A387" s="1"/>
      <c r="B387">
        <v>30.0362</v>
      </c>
      <c r="C387">
        <v>220.0732</v>
      </c>
      <c r="D387">
        <v>0.1112</v>
      </c>
      <c r="E387">
        <v>29.1949</v>
      </c>
      <c r="F387">
        <v>217.3611</v>
      </c>
      <c r="G387">
        <v>0.1524</v>
      </c>
    </row>
    <row r="388" spans="1:1">
      <c r="A388" s="1"/>
    </row>
    <row r="389" spans="1:7">
      <c r="A389" s="1"/>
      <c r="B389">
        <v>32.7892</v>
      </c>
      <c r="C389">
        <v>220.0752</v>
      </c>
      <c r="D389">
        <v>0.1212</v>
      </c>
      <c r="E389">
        <v>31.9087</v>
      </c>
      <c r="F389">
        <v>217.1101</v>
      </c>
      <c r="G389">
        <v>0.1638</v>
      </c>
    </row>
    <row r="390" spans="1:1">
      <c r="A390" s="1"/>
    </row>
    <row r="391" spans="1:7">
      <c r="A391" s="1"/>
      <c r="B391">
        <v>33.7512</v>
      </c>
      <c r="C391">
        <v>220.0712</v>
      </c>
      <c r="D391">
        <v>0.1312</v>
      </c>
      <c r="E391">
        <v>32.9698</v>
      </c>
      <c r="F391">
        <v>216.8591</v>
      </c>
      <c r="G391">
        <v>0.1678</v>
      </c>
    </row>
    <row r="392" spans="1:1">
      <c r="A392" s="1"/>
    </row>
    <row r="393" spans="1:7">
      <c r="A393" s="1"/>
      <c r="B393">
        <v>36.0332</v>
      </c>
      <c r="C393">
        <v>220.0712</v>
      </c>
      <c r="D393">
        <v>0.1312</v>
      </c>
      <c r="E393">
        <v>34.9091</v>
      </c>
      <c r="F393">
        <v>217.3611</v>
      </c>
      <c r="G393">
        <v>0.1783</v>
      </c>
    </row>
    <row r="394" spans="1:1">
      <c r="A394" s="1"/>
    </row>
    <row r="395" spans="1:7">
      <c r="A395" s="1"/>
      <c r="B395">
        <v>37.8472</v>
      </c>
      <c r="C395">
        <v>220.0712</v>
      </c>
      <c r="D395">
        <v>0.1412</v>
      </c>
      <c r="E395">
        <v>36.7828</v>
      </c>
      <c r="F395">
        <v>217.3611</v>
      </c>
      <c r="G395">
        <v>0.1841</v>
      </c>
    </row>
    <row r="396" spans="1:1">
      <c r="A396" s="1"/>
    </row>
    <row r="397" spans="1:7">
      <c r="A397" s="1"/>
      <c r="B397">
        <v>38.7892</v>
      </c>
      <c r="C397">
        <v>220.0652</v>
      </c>
      <c r="D397">
        <v>0.1512</v>
      </c>
      <c r="E397">
        <v>37.7022</v>
      </c>
      <c r="F397">
        <v>217.3611</v>
      </c>
      <c r="G397">
        <v>0.1887</v>
      </c>
    </row>
    <row r="398" spans="1:1">
      <c r="A398" s="1"/>
    </row>
    <row r="399" spans="1:7">
      <c r="A399" s="1"/>
      <c r="B399">
        <v>51.7912</v>
      </c>
      <c r="C399">
        <v>220.0745</v>
      </c>
      <c r="D399">
        <v>0.2012</v>
      </c>
      <c r="E399">
        <v>50.3981</v>
      </c>
      <c r="F399">
        <v>216.6089</v>
      </c>
      <c r="G399">
        <v>0.2431</v>
      </c>
    </row>
    <row r="400" spans="1:1">
      <c r="A400" s="1"/>
    </row>
    <row r="401" spans="1:7">
      <c r="A401" s="1"/>
      <c r="B401">
        <v>61.5212</v>
      </c>
      <c r="C401">
        <v>220.0678</v>
      </c>
      <c r="D401">
        <v>0.2412</v>
      </c>
      <c r="E401">
        <v>59.8537</v>
      </c>
      <c r="F401">
        <v>217.4115</v>
      </c>
      <c r="G401">
        <v>0.2821</v>
      </c>
    </row>
    <row r="402" spans="1:1">
      <c r="A402" s="1"/>
    </row>
    <row r="403" spans="1:7">
      <c r="A403" s="1"/>
      <c r="B403">
        <v>71.1911</v>
      </c>
      <c r="C403">
        <v>220.0745</v>
      </c>
      <c r="D403">
        <v>0.2912</v>
      </c>
      <c r="E403">
        <v>69.2644</v>
      </c>
      <c r="F403">
        <v>216.6089</v>
      </c>
      <c r="G403">
        <v>0.327</v>
      </c>
    </row>
    <row r="404" spans="1:1">
      <c r="A404" s="1"/>
    </row>
    <row r="405" spans="1:7">
      <c r="A405" s="1"/>
      <c r="B405">
        <v>80.9112</v>
      </c>
      <c r="C405">
        <v>220.0778</v>
      </c>
      <c r="D405">
        <v>0.3312</v>
      </c>
      <c r="E405">
        <v>78.6798</v>
      </c>
      <c r="F405">
        <v>216.8591</v>
      </c>
      <c r="G405">
        <v>0.37</v>
      </c>
    </row>
    <row r="406" spans="1:1">
      <c r="A406" s="1"/>
    </row>
    <row r="407" spans="1:7">
      <c r="A407" s="1"/>
      <c r="B407">
        <v>102.2211</v>
      </c>
      <c r="C407">
        <v>220.0645</v>
      </c>
      <c r="D407">
        <v>0.4312</v>
      </c>
      <c r="E407">
        <v>99.5742</v>
      </c>
      <c r="F407">
        <v>216.3594</v>
      </c>
      <c r="G407">
        <v>0.4649</v>
      </c>
    </row>
    <row r="408" spans="1:1">
      <c r="A408" s="1"/>
    </row>
    <row r="409" spans="1:7">
      <c r="A409" s="1"/>
      <c r="B409">
        <v>131.4211</v>
      </c>
      <c r="C409">
        <v>220.0745</v>
      </c>
      <c r="D409">
        <v>0.5612</v>
      </c>
      <c r="E409">
        <v>127.8218</v>
      </c>
      <c r="F409">
        <v>216.8591</v>
      </c>
      <c r="G409">
        <v>0.5948</v>
      </c>
    </row>
    <row r="410" spans="1:1">
      <c r="A410" s="1"/>
    </row>
    <row r="411" spans="1:7">
      <c r="A411" s="1"/>
      <c r="B411">
        <v>140.2311</v>
      </c>
      <c r="C411">
        <v>220.0712</v>
      </c>
      <c r="D411">
        <v>0.6011</v>
      </c>
      <c r="E411">
        <v>136.477</v>
      </c>
      <c r="F411">
        <v>216.6089</v>
      </c>
      <c r="G411">
        <v>0.635</v>
      </c>
    </row>
    <row r="412" spans="1:1">
      <c r="A412" s="1"/>
    </row>
    <row r="413" spans="1:7">
      <c r="A413" s="1"/>
      <c r="B413">
        <v>492.6545</v>
      </c>
      <c r="C413">
        <v>220.0745</v>
      </c>
      <c r="D413">
        <v>2.2012</v>
      </c>
      <c r="E413">
        <v>479.2657</v>
      </c>
      <c r="F413">
        <v>216.6092</v>
      </c>
      <c r="G413">
        <v>2.2244</v>
      </c>
    </row>
    <row r="414" spans="1:1">
      <c r="A414" s="1"/>
    </row>
    <row r="415" spans="1:7">
      <c r="A415" s="1"/>
      <c r="B415">
        <v>971.6945</v>
      </c>
      <c r="C415">
        <v>220.0612</v>
      </c>
      <c r="D415">
        <v>4.3778</v>
      </c>
      <c r="E415">
        <v>943.3581</v>
      </c>
      <c r="F415">
        <v>216.1104</v>
      </c>
      <c r="G415">
        <v>4.3846</v>
      </c>
    </row>
    <row r="416" spans="1:1">
      <c r="A416" s="1"/>
    </row>
    <row r="417" spans="1:7">
      <c r="A417" s="1"/>
      <c r="B417">
        <v>1457.4178</v>
      </c>
      <c r="C417">
        <v>220.0745</v>
      </c>
      <c r="D417">
        <v>6.5845</v>
      </c>
      <c r="E417">
        <v>1410.6258</v>
      </c>
      <c r="F417">
        <v>215.3669</v>
      </c>
      <c r="G417">
        <v>6.5756</v>
      </c>
    </row>
    <row r="418" spans="1:1">
      <c r="A418" s="1"/>
    </row>
    <row r="419" spans="1:7">
      <c r="A419" s="1"/>
      <c r="B419">
        <v>1935.1912</v>
      </c>
      <c r="C419">
        <v>220.0745</v>
      </c>
      <c r="D419">
        <v>8.7612</v>
      </c>
      <c r="E419">
        <v>1870.2509</v>
      </c>
      <c r="F419">
        <v>215.1696</v>
      </c>
      <c r="G419">
        <v>8.7538</v>
      </c>
    </row>
  </sheetData>
  <mergeCells count="6">
    <mergeCell ref="A2:A68"/>
    <mergeCell ref="A71:A135"/>
    <mergeCell ref="A138:A206"/>
    <mergeCell ref="A209:A277"/>
    <mergeCell ref="A280:A348"/>
    <mergeCell ref="A351:A419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其他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Itead_RD170214001</dc:creator>
  <cp:lastModifiedBy>Administrator</cp:lastModifiedBy>
  <dcterms:created xsi:type="dcterms:W3CDTF">2017-08-28T05:45:00Z</dcterms:created>
  <dcterms:modified xsi:type="dcterms:W3CDTF">2017-08-31T06:45:57Z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