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in\OneDrive\Desktop\Starter_Code\"/>
    </mc:Choice>
  </mc:AlternateContent>
  <xr:revisionPtr revIDLastSave="0" documentId="13_ncr:1_{64924E9B-55B8-4CFD-8DD7-57ADB1D0544B}" xr6:coauthVersionLast="47" xr6:coauthVersionMax="47" xr10:uidLastSave="{00000000-0000-0000-0000-000000000000}"/>
  <bookViews>
    <workbookView xWindow="7785" yWindow="1380" windowWidth="24990" windowHeight="12900" activeTab="6" xr2:uid="{00000000-000D-0000-FFFF-FFFF00000000}"/>
  </bookViews>
  <sheets>
    <sheet name="Crowdfunding" sheetId="1" r:id="rId1"/>
    <sheet name="category" sheetId="3" r:id="rId2"/>
    <sheet name="sub-category" sheetId="4" r:id="rId3"/>
    <sheet name="outcome" sheetId="6" r:id="rId4"/>
    <sheet name="goal" sheetId="7" r:id="rId5"/>
    <sheet name="backers" sheetId="8" r:id="rId6"/>
    <sheet name="info" sheetId="9" r:id="rId7"/>
  </sheets>
  <calcPr calcId="191029"/>
  <pivotCaches>
    <pivotCache cacheId="16" r:id="rId8"/>
    <pivotCache cacheId="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8" l="1" a="1"/>
  <c r="H1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E91" i="8" a="1"/>
  <c r="E91" i="8" s="1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101" i="8" a="1"/>
  <c r="E101" i="8" s="1"/>
  <c r="E102" i="8" a="1"/>
  <c r="E102" i="8" s="1"/>
  <c r="E103" i="8" a="1"/>
  <c r="E103" i="8" s="1"/>
  <c r="E104" i="8" a="1"/>
  <c r="E104" i="8" s="1"/>
  <c r="E105" i="8" a="1"/>
  <c r="E105" i="8" s="1"/>
  <c r="E106" i="8" a="1"/>
  <c r="E106" i="8" s="1"/>
  <c r="E107" i="8" a="1"/>
  <c r="E107" i="8" s="1"/>
  <c r="E108" i="8" a="1"/>
  <c r="E108" i="8" s="1"/>
  <c r="E109" i="8" a="1"/>
  <c r="E109" i="8" s="1"/>
  <c r="E110" i="8" a="1"/>
  <c r="E110" i="8" s="1"/>
  <c r="E111" i="8" a="1"/>
  <c r="E111" i="8" s="1"/>
  <c r="E112" i="8" a="1"/>
  <c r="E112" i="8" s="1"/>
  <c r="E113" i="8" a="1"/>
  <c r="E113" i="8" s="1"/>
  <c r="E114" i="8" a="1"/>
  <c r="E114" i="8" s="1"/>
  <c r="E115" i="8" a="1"/>
  <c r="E115" i="8" s="1"/>
  <c r="E116" i="8" a="1"/>
  <c r="E116" i="8" s="1"/>
  <c r="E117" i="8" a="1"/>
  <c r="E117" i="8" s="1"/>
  <c r="E118" i="8" a="1"/>
  <c r="E118" i="8" s="1"/>
  <c r="E119" i="8" a="1"/>
  <c r="E119" i="8" s="1"/>
  <c r="E120" i="8" a="1"/>
  <c r="E120" i="8" s="1"/>
  <c r="E121" i="8" a="1"/>
  <c r="E121" i="8" s="1"/>
  <c r="E122" i="8" a="1"/>
  <c r="E122" i="8" s="1"/>
  <c r="E123" i="8" a="1"/>
  <c r="E123" i="8" s="1"/>
  <c r="E124" i="8" a="1"/>
  <c r="E124" i="8" s="1"/>
  <c r="E125" i="8" a="1"/>
  <c r="E125" i="8" s="1"/>
  <c r="E126" i="8" a="1"/>
  <c r="E126" i="8" s="1"/>
  <c r="E127" i="8" a="1"/>
  <c r="E127" i="8" s="1"/>
  <c r="E128" i="8" a="1"/>
  <c r="E128" i="8" s="1"/>
  <c r="E129" i="8" a="1"/>
  <c r="E129" i="8" s="1"/>
  <c r="E130" i="8" a="1"/>
  <c r="E130" i="8" s="1"/>
  <c r="E131" i="8" a="1"/>
  <c r="E131" i="8" s="1"/>
  <c r="E132" i="8" a="1"/>
  <c r="E132" i="8" s="1"/>
  <c r="E133" i="8" a="1"/>
  <c r="E133" i="8" s="1"/>
  <c r="E134" i="8" a="1"/>
  <c r="E134" i="8" s="1"/>
  <c r="E135" i="8" a="1"/>
  <c r="E135" i="8" s="1"/>
  <c r="E136" i="8" a="1"/>
  <c r="E136" i="8" s="1"/>
  <c r="E137" i="8" a="1"/>
  <c r="E137" i="8" s="1"/>
  <c r="E138" i="8" a="1"/>
  <c r="E138" i="8" s="1"/>
  <c r="E139" i="8" a="1"/>
  <c r="E139" i="8" s="1"/>
  <c r="E140" i="8" a="1"/>
  <c r="E140" i="8" s="1"/>
  <c r="E141" i="8" a="1"/>
  <c r="E141" i="8" s="1"/>
  <c r="E142" i="8" a="1"/>
  <c r="E142" i="8" s="1"/>
  <c r="E143" i="8" a="1"/>
  <c r="E143" i="8" s="1"/>
  <c r="E144" i="8" a="1"/>
  <c r="E144" i="8" s="1"/>
  <c r="E145" i="8" a="1"/>
  <c r="E145" i="8" s="1"/>
  <c r="E146" i="8" a="1"/>
  <c r="E146" i="8" s="1"/>
  <c r="E147" i="8" a="1"/>
  <c r="E147" i="8" s="1"/>
  <c r="E148" i="8" a="1"/>
  <c r="E148" i="8" s="1"/>
  <c r="E149" i="8" a="1"/>
  <c r="E149" i="8" s="1"/>
  <c r="E150" i="8" a="1"/>
  <c r="E150" i="8" s="1"/>
  <c r="E151" i="8" a="1"/>
  <c r="E151" i="8" s="1"/>
  <c r="E152" i="8" a="1"/>
  <c r="E152" i="8" s="1"/>
  <c r="E153" i="8" a="1"/>
  <c r="E153" i="8" s="1"/>
  <c r="E154" i="8" a="1"/>
  <c r="E154" i="8" s="1"/>
  <c r="E155" i="8" a="1"/>
  <c r="E155" i="8" s="1"/>
  <c r="E156" i="8" a="1"/>
  <c r="E156" i="8" s="1"/>
  <c r="E157" i="8" a="1"/>
  <c r="E157" i="8" s="1"/>
  <c r="E158" i="8" a="1"/>
  <c r="E158" i="8" s="1"/>
  <c r="E159" i="8" a="1"/>
  <c r="E159" i="8" s="1"/>
  <c r="E160" i="8" a="1"/>
  <c r="E160" i="8" s="1"/>
  <c r="E161" i="8" a="1"/>
  <c r="E161" i="8" s="1"/>
  <c r="E162" i="8" a="1"/>
  <c r="E162" i="8" s="1"/>
  <c r="E163" i="8" a="1"/>
  <c r="E163" i="8" s="1"/>
  <c r="E164" i="8" a="1"/>
  <c r="E164" i="8" s="1"/>
  <c r="E165" i="8" a="1"/>
  <c r="E165" i="8" s="1"/>
  <c r="E166" i="8" a="1"/>
  <c r="E166" i="8" s="1"/>
  <c r="E167" i="8" a="1"/>
  <c r="E167" i="8" s="1"/>
  <c r="E168" i="8" a="1"/>
  <c r="E168" i="8" s="1"/>
  <c r="E169" i="8" a="1"/>
  <c r="E169" i="8" s="1"/>
  <c r="E170" i="8" a="1"/>
  <c r="E170" i="8" s="1"/>
  <c r="E171" i="8" a="1"/>
  <c r="E171" i="8" s="1"/>
  <c r="E172" i="8" a="1"/>
  <c r="E172" i="8" s="1"/>
  <c r="E173" i="8" a="1"/>
  <c r="E173" i="8" s="1"/>
  <c r="E174" i="8" a="1"/>
  <c r="E174" i="8" s="1"/>
  <c r="E175" i="8" a="1"/>
  <c r="E175" i="8" s="1"/>
  <c r="E176" i="8" a="1"/>
  <c r="E176" i="8" s="1"/>
  <c r="E177" i="8" a="1"/>
  <c r="E177" i="8" s="1"/>
  <c r="E178" i="8" a="1"/>
  <c r="E178" i="8" s="1"/>
  <c r="E179" i="8" a="1"/>
  <c r="E179" i="8" s="1"/>
  <c r="E180" i="8" a="1"/>
  <c r="E180" i="8" s="1"/>
  <c r="E181" i="8" a="1"/>
  <c r="E181" i="8" s="1"/>
  <c r="E182" i="8" a="1"/>
  <c r="E182" i="8" s="1"/>
  <c r="E183" i="8" a="1"/>
  <c r="E183" i="8" s="1"/>
  <c r="E184" i="8" a="1"/>
  <c r="E184" i="8" s="1"/>
  <c r="E185" i="8" a="1"/>
  <c r="E185" i="8" s="1"/>
  <c r="E186" i="8" a="1"/>
  <c r="E186" i="8" s="1"/>
  <c r="E187" i="8" a="1"/>
  <c r="E187" i="8" s="1"/>
  <c r="E188" i="8" a="1"/>
  <c r="E188" i="8" s="1"/>
  <c r="E189" i="8" a="1"/>
  <c r="E189" i="8" s="1"/>
  <c r="E190" i="8" a="1"/>
  <c r="E190" i="8" s="1"/>
  <c r="E191" i="8" a="1"/>
  <c r="E191" i="8" s="1"/>
  <c r="E192" i="8" a="1"/>
  <c r="E192" i="8" s="1"/>
  <c r="E193" i="8" a="1"/>
  <c r="E193" i="8" s="1"/>
  <c r="E194" i="8" a="1"/>
  <c r="E194" i="8" s="1"/>
  <c r="E195" i="8" a="1"/>
  <c r="E195" i="8" s="1"/>
  <c r="E196" i="8" a="1"/>
  <c r="E196" i="8" s="1"/>
  <c r="E197" i="8" a="1"/>
  <c r="E197" i="8" s="1"/>
  <c r="E198" i="8" a="1"/>
  <c r="E198" i="8" s="1"/>
  <c r="E199" i="8" a="1"/>
  <c r="E199" i="8" s="1"/>
  <c r="E200" i="8" a="1"/>
  <c r="E200" i="8" s="1"/>
  <c r="E201" i="8" a="1"/>
  <c r="E201" i="8" s="1"/>
  <c r="E202" i="8" a="1"/>
  <c r="E202" i="8" s="1"/>
  <c r="E203" i="8" a="1"/>
  <c r="E203" i="8" s="1"/>
  <c r="E204" i="8" a="1"/>
  <c r="E204" i="8" s="1"/>
  <c r="E205" i="8" a="1"/>
  <c r="E205" i="8" s="1"/>
  <c r="E206" i="8" a="1"/>
  <c r="E206" i="8" s="1"/>
  <c r="E207" i="8" a="1"/>
  <c r="E207" i="8" s="1"/>
  <c r="E208" i="8" a="1"/>
  <c r="E208" i="8" s="1"/>
  <c r="E209" i="8" a="1"/>
  <c r="E209" i="8" s="1"/>
  <c r="E210" i="8" a="1"/>
  <c r="E210" i="8" s="1"/>
  <c r="E211" i="8" a="1"/>
  <c r="E211" i="8" s="1"/>
  <c r="E212" i="8" a="1"/>
  <c r="E212" i="8" s="1"/>
  <c r="E213" i="8" a="1"/>
  <c r="E213" i="8" s="1"/>
  <c r="E214" i="8" a="1"/>
  <c r="E214" i="8" s="1"/>
  <c r="E215" i="8" a="1"/>
  <c r="E215" i="8" s="1"/>
  <c r="E216" i="8" a="1"/>
  <c r="E216" i="8" s="1"/>
  <c r="E217" i="8" a="1"/>
  <c r="E217" i="8" s="1"/>
  <c r="E218" i="8" a="1"/>
  <c r="E218" i="8" s="1"/>
  <c r="E219" i="8" a="1"/>
  <c r="E219" i="8" s="1"/>
  <c r="E220" i="8" a="1"/>
  <c r="E220" i="8" s="1"/>
  <c r="E221" i="8" a="1"/>
  <c r="E221" i="8" s="1"/>
  <c r="E222" i="8" a="1"/>
  <c r="E222" i="8" s="1"/>
  <c r="E223" i="8" a="1"/>
  <c r="E223" i="8" s="1"/>
  <c r="E224" i="8" a="1"/>
  <c r="E224" i="8" s="1"/>
  <c r="E225" i="8" a="1"/>
  <c r="E225" i="8" s="1"/>
  <c r="E226" i="8" a="1"/>
  <c r="E226" i="8" s="1"/>
  <c r="E227" i="8" a="1"/>
  <c r="E227" i="8" s="1"/>
  <c r="E228" i="8" a="1"/>
  <c r="E228" i="8" s="1"/>
  <c r="E229" i="8" a="1"/>
  <c r="E229" i="8" s="1"/>
  <c r="E230" i="8" a="1"/>
  <c r="E230" i="8" s="1"/>
  <c r="E231" i="8" a="1"/>
  <c r="E231" i="8" s="1"/>
  <c r="E232" i="8" a="1"/>
  <c r="E232" i="8" s="1"/>
  <c r="E233" i="8" a="1"/>
  <c r="E233" i="8" s="1"/>
  <c r="E234" i="8" a="1"/>
  <c r="E234" i="8" s="1"/>
  <c r="E235" i="8" a="1"/>
  <c r="E235" i="8" s="1"/>
  <c r="E236" i="8" a="1"/>
  <c r="E236" i="8" s="1"/>
  <c r="E237" i="8" a="1"/>
  <c r="E237" i="8" s="1"/>
  <c r="E238" i="8" a="1"/>
  <c r="E238" i="8" s="1"/>
  <c r="E239" i="8" a="1"/>
  <c r="E239" i="8" s="1"/>
  <c r="E240" i="8" a="1"/>
  <c r="E240" i="8" s="1"/>
  <c r="E241" i="8" a="1"/>
  <c r="E241" i="8" s="1"/>
  <c r="E242" i="8" a="1"/>
  <c r="E242" i="8" s="1"/>
  <c r="E243" i="8" a="1"/>
  <c r="E243" i="8" s="1"/>
  <c r="E244" i="8" a="1"/>
  <c r="E244" i="8" s="1"/>
  <c r="E245" i="8" a="1"/>
  <c r="E245" i="8" s="1"/>
  <c r="E246" i="8" a="1"/>
  <c r="E246" i="8" s="1"/>
  <c r="E247" i="8" a="1"/>
  <c r="E247" i="8" s="1"/>
  <c r="E248" i="8" a="1"/>
  <c r="E248" i="8" s="1"/>
  <c r="E249" i="8" a="1"/>
  <c r="E249" i="8" s="1"/>
  <c r="E250" i="8" a="1"/>
  <c r="E250" i="8" s="1"/>
  <c r="E251" i="8" a="1"/>
  <c r="E251" i="8" s="1"/>
  <c r="E252" i="8" a="1"/>
  <c r="E252" i="8" s="1"/>
  <c r="E253" i="8" a="1"/>
  <c r="E253" i="8" s="1"/>
  <c r="E254" i="8" a="1"/>
  <c r="E254" i="8" s="1"/>
  <c r="E255" i="8" a="1"/>
  <c r="E255" i="8" s="1"/>
  <c r="E256" i="8" a="1"/>
  <c r="E256" i="8" s="1"/>
  <c r="E257" i="8" a="1"/>
  <c r="E257" i="8" s="1"/>
  <c r="E258" i="8" a="1"/>
  <c r="E258" i="8" s="1"/>
  <c r="E259" i="8" a="1"/>
  <c r="E259" i="8" s="1"/>
  <c r="E260" i="8" a="1"/>
  <c r="E260" i="8" s="1"/>
  <c r="E261" i="8" a="1"/>
  <c r="E261" i="8" s="1"/>
  <c r="E262" i="8" a="1"/>
  <c r="E262" i="8" s="1"/>
  <c r="E263" i="8" a="1"/>
  <c r="E263" i="8" s="1"/>
  <c r="E264" i="8" a="1"/>
  <c r="E264" i="8" s="1"/>
  <c r="E265" i="8" a="1"/>
  <c r="E265" i="8" s="1"/>
  <c r="E266" i="8" a="1"/>
  <c r="E266" i="8" s="1"/>
  <c r="E267" i="8" a="1"/>
  <c r="E267" i="8" s="1"/>
  <c r="E268" i="8" a="1"/>
  <c r="E268" i="8" s="1"/>
  <c r="E269" i="8" a="1"/>
  <c r="E269" i="8" s="1"/>
  <c r="E270" i="8" a="1"/>
  <c r="E270" i="8" s="1"/>
  <c r="E271" i="8" a="1"/>
  <c r="E271" i="8" s="1"/>
  <c r="E272" i="8" a="1"/>
  <c r="E272" i="8" s="1"/>
  <c r="E273" i="8" a="1"/>
  <c r="E273" i="8" s="1"/>
  <c r="E274" i="8" a="1"/>
  <c r="E274" i="8" s="1"/>
  <c r="E275" i="8" a="1"/>
  <c r="E275" i="8" s="1"/>
  <c r="E276" i="8" a="1"/>
  <c r="E276" i="8" s="1"/>
  <c r="E277" i="8" a="1"/>
  <c r="E277" i="8" s="1"/>
  <c r="E278" i="8" a="1"/>
  <c r="E278" i="8" s="1"/>
  <c r="E279" i="8" a="1"/>
  <c r="E279" i="8" s="1"/>
  <c r="E280" i="8" a="1"/>
  <c r="E280" i="8" s="1"/>
  <c r="E281" i="8" a="1"/>
  <c r="E281" i="8" s="1"/>
  <c r="E282" i="8" a="1"/>
  <c r="E282" i="8" s="1"/>
  <c r="E283" i="8" a="1"/>
  <c r="E283" i="8" s="1"/>
  <c r="E284" i="8" a="1"/>
  <c r="E284" i="8" s="1"/>
  <c r="E285" i="8" a="1"/>
  <c r="E285" i="8" s="1"/>
  <c r="E286" i="8" a="1"/>
  <c r="E286" i="8" s="1"/>
  <c r="E287" i="8" a="1"/>
  <c r="E287" i="8" s="1"/>
  <c r="E288" i="8" a="1"/>
  <c r="E288" i="8" s="1"/>
  <c r="E289" i="8" a="1"/>
  <c r="E289" i="8" s="1"/>
  <c r="E290" i="8" a="1"/>
  <c r="E290" i="8" s="1"/>
  <c r="E291" i="8" a="1"/>
  <c r="E291" i="8" s="1"/>
  <c r="E292" i="8" a="1"/>
  <c r="E292" i="8" s="1"/>
  <c r="E293" i="8" a="1"/>
  <c r="E293" i="8" s="1"/>
  <c r="E294" i="8" a="1"/>
  <c r="E294" i="8" s="1"/>
  <c r="E295" i="8" a="1"/>
  <c r="E295" i="8" s="1"/>
  <c r="E296" i="8" a="1"/>
  <c r="E296" i="8" s="1"/>
  <c r="E297" i="8" a="1"/>
  <c r="E297" i="8" s="1"/>
  <c r="E298" i="8" a="1"/>
  <c r="E298" i="8" s="1"/>
  <c r="E299" i="8" a="1"/>
  <c r="E299" i="8" s="1"/>
  <c r="E300" i="8" a="1"/>
  <c r="E300" i="8" s="1"/>
  <c r="E301" i="8" a="1"/>
  <c r="E301" i="8" s="1"/>
  <c r="E302" i="8" a="1"/>
  <c r="E302" i="8" s="1"/>
  <c r="E303" i="8" a="1"/>
  <c r="E303" i="8" s="1"/>
  <c r="E304" i="8" a="1"/>
  <c r="E304" i="8" s="1"/>
  <c r="E305" i="8" a="1"/>
  <c r="E305" i="8" s="1"/>
  <c r="E306" i="8" a="1"/>
  <c r="E306" i="8" s="1"/>
  <c r="E307" i="8" a="1"/>
  <c r="E307" i="8" s="1"/>
  <c r="E308" i="8" a="1"/>
  <c r="E308" i="8" s="1"/>
  <c r="E309" i="8" a="1"/>
  <c r="E309" i="8" s="1"/>
  <c r="E310" i="8" a="1"/>
  <c r="E310" i="8" s="1"/>
  <c r="E311" i="8" a="1"/>
  <c r="E311" i="8" s="1"/>
  <c r="E312" i="8" a="1"/>
  <c r="E312" i="8" s="1"/>
  <c r="E313" i="8" a="1"/>
  <c r="E313" i="8" s="1"/>
  <c r="E314" i="8" a="1"/>
  <c r="E314" i="8" s="1"/>
  <c r="E315" i="8" a="1"/>
  <c r="E315" i="8" s="1"/>
  <c r="E316" i="8" a="1"/>
  <c r="E316" i="8" s="1"/>
  <c r="E317" i="8" a="1"/>
  <c r="E317" i="8" s="1"/>
  <c r="E318" i="8" a="1"/>
  <c r="E318" i="8" s="1"/>
  <c r="E319" i="8" a="1"/>
  <c r="E319" i="8" s="1"/>
  <c r="E320" i="8" a="1"/>
  <c r="E320" i="8" s="1"/>
  <c r="E321" i="8" a="1"/>
  <c r="E321" i="8" s="1"/>
  <c r="E322" i="8" a="1"/>
  <c r="E322" i="8" s="1"/>
  <c r="E323" i="8" a="1"/>
  <c r="E323" i="8" s="1"/>
  <c r="E324" i="8" a="1"/>
  <c r="E324" i="8" s="1"/>
  <c r="E325" i="8" a="1"/>
  <c r="E325" i="8" s="1"/>
  <c r="E326" i="8" a="1"/>
  <c r="E326" i="8" s="1"/>
  <c r="E327" i="8" a="1"/>
  <c r="E327" i="8" s="1"/>
  <c r="E328" i="8" a="1"/>
  <c r="E328" i="8" s="1"/>
  <c r="E329" i="8" a="1"/>
  <c r="E329" i="8" s="1"/>
  <c r="E330" i="8" a="1"/>
  <c r="E330" i="8" s="1"/>
  <c r="E331" i="8" a="1"/>
  <c r="E331" i="8" s="1"/>
  <c r="E332" i="8" a="1"/>
  <c r="E332" i="8" s="1"/>
  <c r="E333" i="8" a="1"/>
  <c r="E333" i="8" s="1"/>
  <c r="E334" i="8" a="1"/>
  <c r="E334" i="8" s="1"/>
  <c r="E335" i="8" a="1"/>
  <c r="E335" i="8" s="1"/>
  <c r="E336" i="8" a="1"/>
  <c r="E336" i="8" s="1"/>
  <c r="E337" i="8" a="1"/>
  <c r="E337" i="8" s="1"/>
  <c r="E338" i="8" a="1"/>
  <c r="E338" i="8" s="1"/>
  <c r="E339" i="8" a="1"/>
  <c r="E339" i="8" s="1"/>
  <c r="E340" i="8" a="1"/>
  <c r="E340" i="8" s="1"/>
  <c r="E341" i="8" a="1"/>
  <c r="E341" i="8" s="1"/>
  <c r="E342" i="8" a="1"/>
  <c r="E342" i="8" s="1"/>
  <c r="E343" i="8" a="1"/>
  <c r="E343" i="8" s="1"/>
  <c r="E344" i="8" a="1"/>
  <c r="E344" i="8" s="1"/>
  <c r="E345" i="8" a="1"/>
  <c r="E345" i="8" s="1"/>
  <c r="E346" i="8" a="1"/>
  <c r="E346" i="8" s="1"/>
  <c r="E347" i="8" a="1"/>
  <c r="E347" i="8" s="1"/>
  <c r="E348" i="8" a="1"/>
  <c r="E348" i="8" s="1"/>
  <c r="E349" i="8" a="1"/>
  <c r="E349" i="8" s="1"/>
  <c r="E350" i="8" a="1"/>
  <c r="E350" i="8" s="1"/>
  <c r="E351" i="8" a="1"/>
  <c r="E351" i="8" s="1"/>
  <c r="E352" i="8" a="1"/>
  <c r="E352" i="8" s="1"/>
  <c r="E353" i="8" a="1"/>
  <c r="E353" i="8" s="1"/>
  <c r="E354" i="8" a="1"/>
  <c r="E354" i="8" s="1"/>
  <c r="E355" i="8" a="1"/>
  <c r="E355" i="8" s="1"/>
  <c r="E356" i="8" a="1"/>
  <c r="E356" i="8" s="1"/>
  <c r="E357" i="8" a="1"/>
  <c r="E357" i="8" s="1"/>
  <c r="E358" i="8" a="1"/>
  <c r="E358" i="8" s="1"/>
  <c r="E359" i="8" a="1"/>
  <c r="E359" i="8" s="1"/>
  <c r="E360" i="8" a="1"/>
  <c r="E360" i="8" s="1"/>
  <c r="E361" i="8" a="1"/>
  <c r="E361" i="8" s="1"/>
  <c r="E362" i="8" a="1"/>
  <c r="E362" i="8" s="1"/>
  <c r="E363" i="8" a="1"/>
  <c r="E363" i="8" s="1"/>
  <c r="E364" i="8" a="1"/>
  <c r="E364" i="8" s="1"/>
  <c r="E365" i="8" a="1"/>
  <c r="E365" i="8" s="1"/>
  <c r="E2" i="8" a="1"/>
  <c r="E2" i="8" s="1"/>
  <c r="B2" i="8" a="1"/>
  <c r="B2" i="8" s="1"/>
  <c r="D3" i="8" a="1"/>
  <c r="D3" i="8" s="1"/>
  <c r="D4" i="8" a="1"/>
  <c r="D4" i="8" s="1"/>
  <c r="D5" i="8" a="1"/>
  <c r="D5" i="8" s="1"/>
  <c r="D6" i="8" a="1"/>
  <c r="D6" i="8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D16" i="8" a="1"/>
  <c r="D16" i="8" s="1"/>
  <c r="D17" i="8" a="1"/>
  <c r="D17" i="8" s="1"/>
  <c r="D18" i="8" a="1"/>
  <c r="D18" i="8" s="1"/>
  <c r="D19" i="8" a="1"/>
  <c r="D19" i="8" s="1"/>
  <c r="D20" i="8" a="1"/>
  <c r="D20" i="8" s="1"/>
  <c r="D21" i="8" a="1"/>
  <c r="D21" i="8" s="1"/>
  <c r="D22" i="8" a="1"/>
  <c r="D22" i="8" s="1"/>
  <c r="D23" i="8" a="1"/>
  <c r="D23" i="8" s="1"/>
  <c r="D24" i="8" a="1"/>
  <c r="D24" i="8" s="1"/>
  <c r="D25" i="8" a="1"/>
  <c r="D25" i="8" s="1"/>
  <c r="D26" i="8" a="1"/>
  <c r="D26" i="8" s="1"/>
  <c r="D27" i="8" a="1"/>
  <c r="D27" i="8" s="1"/>
  <c r="D28" i="8" a="1"/>
  <c r="D28" i="8" s="1"/>
  <c r="D29" i="8" a="1"/>
  <c r="D29" i="8" s="1"/>
  <c r="D30" i="8" a="1"/>
  <c r="D30" i="8" s="1"/>
  <c r="D31" i="8" a="1"/>
  <c r="D31" i="8" s="1"/>
  <c r="D32" i="8" a="1"/>
  <c r="D32" i="8" s="1"/>
  <c r="D33" i="8" a="1"/>
  <c r="D33" i="8" s="1"/>
  <c r="D34" i="8" a="1"/>
  <c r="D34" i="8" s="1"/>
  <c r="D35" i="8" a="1"/>
  <c r="D35" i="8" s="1"/>
  <c r="D36" i="8" a="1"/>
  <c r="D36" i="8" s="1"/>
  <c r="D37" i="8" a="1"/>
  <c r="D37" i="8" s="1"/>
  <c r="D38" i="8" a="1"/>
  <c r="D38" i="8" s="1"/>
  <c r="D39" i="8" a="1"/>
  <c r="D39" i="8" s="1"/>
  <c r="D40" i="8" a="1"/>
  <c r="D40" i="8" s="1"/>
  <c r="D41" i="8" a="1"/>
  <c r="D41" i="8" s="1"/>
  <c r="D42" i="8" a="1"/>
  <c r="D42" i="8" s="1"/>
  <c r="D43" i="8" a="1"/>
  <c r="D43" i="8" s="1"/>
  <c r="D44" i="8" a="1"/>
  <c r="D44" i="8" s="1"/>
  <c r="D45" i="8" a="1"/>
  <c r="D45" i="8" s="1"/>
  <c r="D46" i="8" a="1"/>
  <c r="D46" i="8" s="1"/>
  <c r="D47" i="8" a="1"/>
  <c r="D47" i="8" s="1"/>
  <c r="D48" i="8" a="1"/>
  <c r="D48" i="8" s="1"/>
  <c r="D49" i="8" a="1"/>
  <c r="D49" i="8" s="1"/>
  <c r="D50" i="8" a="1"/>
  <c r="D50" i="8" s="1"/>
  <c r="D51" i="8" a="1"/>
  <c r="D51" i="8" s="1"/>
  <c r="D52" i="8" a="1"/>
  <c r="D52" i="8" s="1"/>
  <c r="D53" i="8" a="1"/>
  <c r="D53" i="8" s="1"/>
  <c r="D54" i="8" a="1"/>
  <c r="D54" i="8" s="1"/>
  <c r="D55" i="8" a="1"/>
  <c r="D55" i="8" s="1"/>
  <c r="D56" i="8" a="1"/>
  <c r="D56" i="8" s="1"/>
  <c r="D57" i="8" a="1"/>
  <c r="D57" i="8" s="1"/>
  <c r="D58" i="8" a="1"/>
  <c r="D58" i="8" s="1"/>
  <c r="D59" i="8" a="1"/>
  <c r="D59" i="8" s="1"/>
  <c r="D60" i="8" a="1"/>
  <c r="D60" i="8" s="1"/>
  <c r="D61" i="8" a="1"/>
  <c r="D61" i="8" s="1"/>
  <c r="D62" i="8" a="1"/>
  <c r="D62" i="8" s="1"/>
  <c r="D63" i="8" a="1"/>
  <c r="D63" i="8" s="1"/>
  <c r="D64" i="8" a="1"/>
  <c r="D64" i="8" s="1"/>
  <c r="D65" i="8" a="1"/>
  <c r="D65" i="8" s="1"/>
  <c r="D66" i="8" a="1"/>
  <c r="D66" i="8" s="1"/>
  <c r="D67" i="8" a="1"/>
  <c r="D67" i="8" s="1"/>
  <c r="D68" i="8" a="1"/>
  <c r="D68" i="8" s="1"/>
  <c r="D69" i="8" a="1"/>
  <c r="D69" i="8" s="1"/>
  <c r="D70" i="8" a="1"/>
  <c r="D70" i="8" s="1"/>
  <c r="D71" i="8" a="1"/>
  <c r="D71" i="8" s="1"/>
  <c r="D72" i="8" a="1"/>
  <c r="D72" i="8" s="1"/>
  <c r="D73" i="8" a="1"/>
  <c r="D73" i="8" s="1"/>
  <c r="D74" i="8" a="1"/>
  <c r="D74" i="8" s="1"/>
  <c r="D75" i="8" a="1"/>
  <c r="D75" i="8" s="1"/>
  <c r="D76" i="8" a="1"/>
  <c r="D76" i="8" s="1"/>
  <c r="D77" i="8" a="1"/>
  <c r="D77" i="8" s="1"/>
  <c r="D78" i="8" a="1"/>
  <c r="D78" i="8" s="1"/>
  <c r="D79" i="8" a="1"/>
  <c r="D79" i="8" s="1"/>
  <c r="D80" i="8" a="1"/>
  <c r="D80" i="8" s="1"/>
  <c r="D81" i="8" a="1"/>
  <c r="D81" i="8" s="1"/>
  <c r="D82" i="8" a="1"/>
  <c r="D82" i="8" s="1"/>
  <c r="D83" i="8" a="1"/>
  <c r="D83" i="8" s="1"/>
  <c r="D84" i="8" a="1"/>
  <c r="D84" i="8" s="1"/>
  <c r="D85" i="8" a="1"/>
  <c r="D85" i="8" s="1"/>
  <c r="D86" i="8" a="1"/>
  <c r="D86" i="8" s="1"/>
  <c r="D87" i="8" a="1"/>
  <c r="D87" i="8" s="1"/>
  <c r="D88" i="8" a="1"/>
  <c r="D88" i="8" s="1"/>
  <c r="D89" i="8" a="1"/>
  <c r="D89" i="8" s="1"/>
  <c r="D90" i="8" a="1"/>
  <c r="D90" i="8" s="1"/>
  <c r="D91" i="8" a="1"/>
  <c r="D91" i="8" s="1"/>
  <c r="D92" i="8" a="1"/>
  <c r="D92" i="8" s="1"/>
  <c r="D93" i="8" a="1"/>
  <c r="D93" i="8" s="1"/>
  <c r="D94" i="8" a="1"/>
  <c r="D94" i="8" s="1"/>
  <c r="D95" i="8" a="1"/>
  <c r="D95" i="8" s="1"/>
  <c r="D96" i="8" a="1"/>
  <c r="D96" i="8" s="1"/>
  <c r="D97" i="8" a="1"/>
  <c r="D97" i="8" s="1"/>
  <c r="D98" i="8" a="1"/>
  <c r="D98" i="8" s="1"/>
  <c r="D99" i="8" a="1"/>
  <c r="D99" i="8" s="1"/>
  <c r="D100" i="8" a="1"/>
  <c r="D100" i="8" s="1"/>
  <c r="D101" i="8" a="1"/>
  <c r="D101" i="8" s="1"/>
  <c r="D102" i="8" a="1"/>
  <c r="D102" i="8" s="1"/>
  <c r="D103" i="8" a="1"/>
  <c r="D103" i="8" s="1"/>
  <c r="D104" i="8" a="1"/>
  <c r="D104" i="8" s="1"/>
  <c r="D105" i="8" a="1"/>
  <c r="D105" i="8" s="1"/>
  <c r="D106" i="8" a="1"/>
  <c r="D106" i="8" s="1"/>
  <c r="D107" i="8" a="1"/>
  <c r="D107" i="8" s="1"/>
  <c r="D108" i="8" a="1"/>
  <c r="D108" i="8" s="1"/>
  <c r="D109" i="8" a="1"/>
  <c r="D109" i="8" s="1"/>
  <c r="D110" i="8" a="1"/>
  <c r="D110" i="8" s="1"/>
  <c r="D111" i="8" a="1"/>
  <c r="D111" i="8" s="1"/>
  <c r="D112" i="8" a="1"/>
  <c r="D112" i="8" s="1"/>
  <c r="D113" i="8" a="1"/>
  <c r="D113" i="8" s="1"/>
  <c r="D114" i="8" a="1"/>
  <c r="D114" i="8" s="1"/>
  <c r="D115" i="8" a="1"/>
  <c r="D115" i="8" s="1"/>
  <c r="D116" i="8" a="1"/>
  <c r="D116" i="8" s="1"/>
  <c r="D117" i="8" a="1"/>
  <c r="D117" i="8" s="1"/>
  <c r="D118" i="8" a="1"/>
  <c r="D118" i="8" s="1"/>
  <c r="D119" i="8" a="1"/>
  <c r="D119" i="8" s="1"/>
  <c r="D120" i="8" a="1"/>
  <c r="D120" i="8" s="1"/>
  <c r="D121" i="8" a="1"/>
  <c r="D121" i="8" s="1"/>
  <c r="D122" i="8" a="1"/>
  <c r="D122" i="8" s="1"/>
  <c r="D123" i="8" a="1"/>
  <c r="D123" i="8" s="1"/>
  <c r="D124" i="8" a="1"/>
  <c r="D124" i="8" s="1"/>
  <c r="D125" i="8" a="1"/>
  <c r="D125" i="8" s="1"/>
  <c r="D126" i="8" a="1"/>
  <c r="D126" i="8" s="1"/>
  <c r="D127" i="8" a="1"/>
  <c r="D127" i="8" s="1"/>
  <c r="D128" i="8" a="1"/>
  <c r="D128" i="8" s="1"/>
  <c r="D129" i="8" a="1"/>
  <c r="D129" i="8" s="1"/>
  <c r="D130" i="8" a="1"/>
  <c r="D130" i="8" s="1"/>
  <c r="D131" i="8" a="1"/>
  <c r="D131" i="8" s="1"/>
  <c r="D132" i="8" a="1"/>
  <c r="D132" i="8" s="1"/>
  <c r="D133" i="8" a="1"/>
  <c r="D133" i="8" s="1"/>
  <c r="D134" i="8" a="1"/>
  <c r="D134" i="8" s="1"/>
  <c r="D135" i="8" a="1"/>
  <c r="D135" i="8" s="1"/>
  <c r="D136" i="8" a="1"/>
  <c r="D136" i="8" s="1"/>
  <c r="D137" i="8" a="1"/>
  <c r="D137" i="8" s="1"/>
  <c r="D138" i="8" a="1"/>
  <c r="D138" i="8" s="1"/>
  <c r="D139" i="8" a="1"/>
  <c r="D139" i="8" s="1"/>
  <c r="D140" i="8" a="1"/>
  <c r="D140" i="8" s="1"/>
  <c r="D141" i="8" a="1"/>
  <c r="D141" i="8" s="1"/>
  <c r="D142" i="8" a="1"/>
  <c r="D142" i="8" s="1"/>
  <c r="D143" i="8" a="1"/>
  <c r="D143" i="8" s="1"/>
  <c r="D144" i="8" a="1"/>
  <c r="D144" i="8" s="1"/>
  <c r="D145" i="8" a="1"/>
  <c r="D145" i="8" s="1"/>
  <c r="D146" i="8" a="1"/>
  <c r="D146" i="8" s="1"/>
  <c r="D147" i="8" a="1"/>
  <c r="D147" i="8" s="1"/>
  <c r="D148" i="8" a="1"/>
  <c r="D148" i="8" s="1"/>
  <c r="D149" i="8" a="1"/>
  <c r="D149" i="8" s="1"/>
  <c r="D150" i="8" a="1"/>
  <c r="D150" i="8" s="1"/>
  <c r="D151" i="8" a="1"/>
  <c r="D151" i="8" s="1"/>
  <c r="D152" i="8" a="1"/>
  <c r="D152" i="8" s="1"/>
  <c r="D153" i="8" a="1"/>
  <c r="D153" i="8" s="1"/>
  <c r="D154" i="8" a="1"/>
  <c r="D154" i="8" s="1"/>
  <c r="D155" i="8" a="1"/>
  <c r="D155" i="8" s="1"/>
  <c r="D156" i="8" a="1"/>
  <c r="D156" i="8" s="1"/>
  <c r="D157" i="8" a="1"/>
  <c r="D157" i="8" s="1"/>
  <c r="D158" i="8" a="1"/>
  <c r="D158" i="8" s="1"/>
  <c r="D159" i="8" a="1"/>
  <c r="D159" i="8" s="1"/>
  <c r="D160" i="8" a="1"/>
  <c r="D160" i="8" s="1"/>
  <c r="D161" i="8" a="1"/>
  <c r="D161" i="8" s="1"/>
  <c r="D162" i="8" a="1"/>
  <c r="D162" i="8" s="1"/>
  <c r="D163" i="8" a="1"/>
  <c r="D163" i="8" s="1"/>
  <c r="D164" i="8" a="1"/>
  <c r="D164" i="8" s="1"/>
  <c r="D165" i="8" a="1"/>
  <c r="D165" i="8" s="1"/>
  <c r="D166" i="8" a="1"/>
  <c r="D166" i="8" s="1"/>
  <c r="D167" i="8" a="1"/>
  <c r="D167" i="8" s="1"/>
  <c r="D168" i="8" a="1"/>
  <c r="D168" i="8" s="1"/>
  <c r="D169" i="8" a="1"/>
  <c r="D169" i="8" s="1"/>
  <c r="D170" i="8" a="1"/>
  <c r="D170" i="8" s="1"/>
  <c r="D171" i="8" a="1"/>
  <c r="D171" i="8" s="1"/>
  <c r="D172" i="8" a="1"/>
  <c r="D172" i="8" s="1"/>
  <c r="D173" i="8" a="1"/>
  <c r="D173" i="8" s="1"/>
  <c r="D174" i="8" a="1"/>
  <c r="D174" i="8" s="1"/>
  <c r="D175" i="8" a="1"/>
  <c r="D175" i="8" s="1"/>
  <c r="D176" i="8" a="1"/>
  <c r="D176" i="8" s="1"/>
  <c r="D177" i="8" a="1"/>
  <c r="D177" i="8" s="1"/>
  <c r="D178" i="8" a="1"/>
  <c r="D178" i="8" s="1"/>
  <c r="D179" i="8" a="1"/>
  <c r="D179" i="8" s="1"/>
  <c r="D180" i="8" a="1"/>
  <c r="D180" i="8" s="1"/>
  <c r="D181" i="8" a="1"/>
  <c r="D181" i="8" s="1"/>
  <c r="D182" i="8" a="1"/>
  <c r="D182" i="8" s="1"/>
  <c r="D183" i="8" a="1"/>
  <c r="D183" i="8" s="1"/>
  <c r="D184" i="8" a="1"/>
  <c r="D184" i="8" s="1"/>
  <c r="D185" i="8" a="1"/>
  <c r="D185" i="8" s="1"/>
  <c r="D186" i="8" a="1"/>
  <c r="D186" i="8" s="1"/>
  <c r="D187" i="8" a="1"/>
  <c r="D187" i="8" s="1"/>
  <c r="D188" i="8" a="1"/>
  <c r="D188" i="8" s="1"/>
  <c r="D189" i="8" a="1"/>
  <c r="D189" i="8" s="1"/>
  <c r="D190" i="8" a="1"/>
  <c r="D190" i="8" s="1"/>
  <c r="D191" i="8" a="1"/>
  <c r="D191" i="8" s="1"/>
  <c r="D192" i="8" a="1"/>
  <c r="D192" i="8" s="1"/>
  <c r="D193" i="8" a="1"/>
  <c r="D193" i="8" s="1"/>
  <c r="D194" i="8" a="1"/>
  <c r="D194" i="8" s="1"/>
  <c r="D195" i="8" a="1"/>
  <c r="D195" i="8" s="1"/>
  <c r="D196" i="8" a="1"/>
  <c r="D196" i="8" s="1"/>
  <c r="D197" i="8" a="1"/>
  <c r="D197" i="8" s="1"/>
  <c r="D198" i="8" a="1"/>
  <c r="D198" i="8" s="1"/>
  <c r="D199" i="8" a="1"/>
  <c r="D199" i="8" s="1"/>
  <c r="D200" i="8" a="1"/>
  <c r="D200" i="8" s="1"/>
  <c r="D201" i="8" a="1"/>
  <c r="D201" i="8" s="1"/>
  <c r="D202" i="8" a="1"/>
  <c r="D202" i="8" s="1"/>
  <c r="D203" i="8" a="1"/>
  <c r="D203" i="8" s="1"/>
  <c r="D204" i="8" a="1"/>
  <c r="D204" i="8" s="1"/>
  <c r="D205" i="8" a="1"/>
  <c r="D205" i="8" s="1"/>
  <c r="D206" i="8" a="1"/>
  <c r="D206" i="8" s="1"/>
  <c r="D207" i="8" a="1"/>
  <c r="D207" i="8" s="1"/>
  <c r="D208" i="8" a="1"/>
  <c r="D208" i="8" s="1"/>
  <c r="D209" i="8" a="1"/>
  <c r="D209" i="8" s="1"/>
  <c r="D210" i="8" a="1"/>
  <c r="D210" i="8" s="1"/>
  <c r="D211" i="8" a="1"/>
  <c r="D211" i="8" s="1"/>
  <c r="D212" i="8" a="1"/>
  <c r="D212" i="8" s="1"/>
  <c r="D213" i="8" a="1"/>
  <c r="D213" i="8" s="1"/>
  <c r="D214" i="8" a="1"/>
  <c r="D214" i="8" s="1"/>
  <c r="D215" i="8" a="1"/>
  <c r="D215" i="8" s="1"/>
  <c r="D216" i="8" a="1"/>
  <c r="D216" i="8" s="1"/>
  <c r="D217" i="8" a="1"/>
  <c r="D217" i="8" s="1"/>
  <c r="D218" i="8" a="1"/>
  <c r="D218" i="8" s="1"/>
  <c r="D219" i="8" a="1"/>
  <c r="D219" i="8" s="1"/>
  <c r="D220" i="8" a="1"/>
  <c r="D220" i="8" s="1"/>
  <c r="D221" i="8" a="1"/>
  <c r="D221" i="8" s="1"/>
  <c r="D222" i="8" a="1"/>
  <c r="D222" i="8" s="1"/>
  <c r="D223" i="8" a="1"/>
  <c r="D223" i="8" s="1"/>
  <c r="D224" i="8" a="1"/>
  <c r="D224" i="8" s="1"/>
  <c r="D225" i="8" a="1"/>
  <c r="D225" i="8" s="1"/>
  <c r="D226" i="8" a="1"/>
  <c r="D226" i="8" s="1"/>
  <c r="D227" i="8" a="1"/>
  <c r="D227" i="8" s="1"/>
  <c r="D228" i="8" a="1"/>
  <c r="D228" i="8" s="1"/>
  <c r="D229" i="8" a="1"/>
  <c r="D229" i="8" s="1"/>
  <c r="D230" i="8" a="1"/>
  <c r="D230" i="8" s="1"/>
  <c r="D231" i="8" a="1"/>
  <c r="D231" i="8" s="1"/>
  <c r="D232" i="8" a="1"/>
  <c r="D232" i="8" s="1"/>
  <c r="D233" i="8" a="1"/>
  <c r="D233" i="8" s="1"/>
  <c r="D234" i="8" a="1"/>
  <c r="D234" i="8" s="1"/>
  <c r="D235" i="8" a="1"/>
  <c r="D235" i="8" s="1"/>
  <c r="D236" i="8" a="1"/>
  <c r="D236" i="8" s="1"/>
  <c r="D237" i="8" a="1"/>
  <c r="D237" i="8" s="1"/>
  <c r="D238" i="8" a="1"/>
  <c r="D238" i="8" s="1"/>
  <c r="D239" i="8" a="1"/>
  <c r="D239" i="8" s="1"/>
  <c r="D240" i="8" a="1"/>
  <c r="D240" i="8" s="1"/>
  <c r="D241" i="8" a="1"/>
  <c r="D241" i="8" s="1"/>
  <c r="D242" i="8" a="1"/>
  <c r="D242" i="8" s="1"/>
  <c r="D243" i="8" a="1"/>
  <c r="D243" i="8" s="1"/>
  <c r="D244" i="8" a="1"/>
  <c r="D244" i="8" s="1"/>
  <c r="D245" i="8" a="1"/>
  <c r="D245" i="8" s="1"/>
  <c r="D246" i="8" a="1"/>
  <c r="D246" i="8" s="1"/>
  <c r="D247" i="8" a="1"/>
  <c r="D247" i="8" s="1"/>
  <c r="D248" i="8" a="1"/>
  <c r="D248" i="8" s="1"/>
  <c r="D249" i="8" a="1"/>
  <c r="D249" i="8" s="1"/>
  <c r="D250" i="8" a="1"/>
  <c r="D250" i="8" s="1"/>
  <c r="D251" i="8" a="1"/>
  <c r="D251" i="8" s="1"/>
  <c r="D252" i="8" a="1"/>
  <c r="D252" i="8" s="1"/>
  <c r="D253" i="8" a="1"/>
  <c r="D253" i="8" s="1"/>
  <c r="D254" i="8" a="1"/>
  <c r="D254" i="8" s="1"/>
  <c r="D255" i="8" a="1"/>
  <c r="D255" i="8" s="1"/>
  <c r="D256" i="8" a="1"/>
  <c r="D256" i="8" s="1"/>
  <c r="D257" i="8" a="1"/>
  <c r="D257" i="8" s="1"/>
  <c r="D258" i="8" a="1"/>
  <c r="D258" i="8" s="1"/>
  <c r="D259" i="8" a="1"/>
  <c r="D259" i="8" s="1"/>
  <c r="D260" i="8" a="1"/>
  <c r="D260" i="8" s="1"/>
  <c r="D261" i="8" a="1"/>
  <c r="D261" i="8" s="1"/>
  <c r="D262" i="8" a="1"/>
  <c r="D262" i="8" s="1"/>
  <c r="D263" i="8" a="1"/>
  <c r="D263" i="8" s="1"/>
  <c r="D264" i="8" a="1"/>
  <c r="D264" i="8" s="1"/>
  <c r="D265" i="8" a="1"/>
  <c r="D265" i="8" s="1"/>
  <c r="D266" i="8" a="1"/>
  <c r="D266" i="8" s="1"/>
  <c r="D267" i="8" a="1"/>
  <c r="D267" i="8" s="1"/>
  <c r="D268" i="8" a="1"/>
  <c r="D268" i="8" s="1"/>
  <c r="D269" i="8" a="1"/>
  <c r="D269" i="8" s="1"/>
  <c r="D270" i="8" a="1"/>
  <c r="D270" i="8" s="1"/>
  <c r="D271" i="8" a="1"/>
  <c r="D271" i="8" s="1"/>
  <c r="D272" i="8" a="1"/>
  <c r="D272" i="8" s="1"/>
  <c r="D273" i="8" a="1"/>
  <c r="D273" i="8" s="1"/>
  <c r="D274" i="8" a="1"/>
  <c r="D274" i="8" s="1"/>
  <c r="D275" i="8" a="1"/>
  <c r="D275" i="8" s="1"/>
  <c r="D276" i="8" a="1"/>
  <c r="D276" i="8" s="1"/>
  <c r="D277" i="8" a="1"/>
  <c r="D277" i="8" s="1"/>
  <c r="D278" i="8" a="1"/>
  <c r="D278" i="8" s="1"/>
  <c r="D279" i="8" a="1"/>
  <c r="D279" i="8" s="1"/>
  <c r="D280" i="8" a="1"/>
  <c r="D280" i="8" s="1"/>
  <c r="D281" i="8" a="1"/>
  <c r="D281" i="8" s="1"/>
  <c r="D282" i="8" a="1"/>
  <c r="D282" i="8" s="1"/>
  <c r="D283" i="8" a="1"/>
  <c r="D283" i="8" s="1"/>
  <c r="D284" i="8" a="1"/>
  <c r="D284" i="8" s="1"/>
  <c r="D285" i="8" a="1"/>
  <c r="D285" i="8" s="1"/>
  <c r="D286" i="8" a="1"/>
  <c r="D286" i="8" s="1"/>
  <c r="D287" i="8" a="1"/>
  <c r="D287" i="8" s="1"/>
  <c r="D288" i="8" a="1"/>
  <c r="D288" i="8" s="1"/>
  <c r="D289" i="8" a="1"/>
  <c r="D289" i="8" s="1"/>
  <c r="D290" i="8" a="1"/>
  <c r="D290" i="8" s="1"/>
  <c r="D291" i="8" a="1"/>
  <c r="D291" i="8" s="1"/>
  <c r="D292" i="8" a="1"/>
  <c r="D292" i="8" s="1"/>
  <c r="D293" i="8" a="1"/>
  <c r="D293" i="8" s="1"/>
  <c r="D294" i="8" a="1"/>
  <c r="D294" i="8" s="1"/>
  <c r="D295" i="8" a="1"/>
  <c r="D295" i="8" s="1"/>
  <c r="D296" i="8" a="1"/>
  <c r="D296" i="8" s="1"/>
  <c r="D297" i="8" a="1"/>
  <c r="D297" i="8" s="1"/>
  <c r="D298" i="8" a="1"/>
  <c r="D298" i="8" s="1"/>
  <c r="D299" i="8" a="1"/>
  <c r="D299" i="8" s="1"/>
  <c r="D300" i="8" a="1"/>
  <c r="D300" i="8" s="1"/>
  <c r="D301" i="8" a="1"/>
  <c r="D301" i="8" s="1"/>
  <c r="D302" i="8" a="1"/>
  <c r="D302" i="8" s="1"/>
  <c r="D303" i="8" a="1"/>
  <c r="D303" i="8" s="1"/>
  <c r="D304" i="8" a="1"/>
  <c r="D304" i="8" s="1"/>
  <c r="D305" i="8" a="1"/>
  <c r="D305" i="8" s="1"/>
  <c r="D306" i="8" a="1"/>
  <c r="D306" i="8" s="1"/>
  <c r="D307" i="8" a="1"/>
  <c r="D307" i="8" s="1"/>
  <c r="D308" i="8" a="1"/>
  <c r="D308" i="8" s="1"/>
  <c r="D309" i="8" a="1"/>
  <c r="D309" i="8" s="1"/>
  <c r="D310" i="8" a="1"/>
  <c r="D310" i="8" s="1"/>
  <c r="D311" i="8" a="1"/>
  <c r="D311" i="8" s="1"/>
  <c r="D312" i="8" a="1"/>
  <c r="D312" i="8" s="1"/>
  <c r="D313" i="8" a="1"/>
  <c r="D313" i="8" s="1"/>
  <c r="D314" i="8" a="1"/>
  <c r="D314" i="8" s="1"/>
  <c r="D315" i="8" a="1"/>
  <c r="D315" i="8" s="1"/>
  <c r="D316" i="8" a="1"/>
  <c r="D316" i="8" s="1"/>
  <c r="D317" i="8" a="1"/>
  <c r="D317" i="8" s="1"/>
  <c r="D318" i="8" a="1"/>
  <c r="D318" i="8" s="1"/>
  <c r="D319" i="8" a="1"/>
  <c r="D319" i="8" s="1"/>
  <c r="D320" i="8" a="1"/>
  <c r="D320" i="8" s="1"/>
  <c r="D321" i="8" a="1"/>
  <c r="D321" i="8" s="1"/>
  <c r="D322" i="8" a="1"/>
  <c r="D322" i="8" s="1"/>
  <c r="D323" i="8" a="1"/>
  <c r="D323" i="8" s="1"/>
  <c r="D324" i="8" a="1"/>
  <c r="D324" i="8" s="1"/>
  <c r="D325" i="8" a="1"/>
  <c r="D325" i="8" s="1"/>
  <c r="D326" i="8" a="1"/>
  <c r="D326" i="8" s="1"/>
  <c r="D327" i="8" a="1"/>
  <c r="D327" i="8" s="1"/>
  <c r="D328" i="8" a="1"/>
  <c r="D328" i="8" s="1"/>
  <c r="D329" i="8" a="1"/>
  <c r="D329" i="8" s="1"/>
  <c r="D330" i="8" a="1"/>
  <c r="D330" i="8" s="1"/>
  <c r="D331" i="8" a="1"/>
  <c r="D331" i="8" s="1"/>
  <c r="D332" i="8" a="1"/>
  <c r="D332" i="8" s="1"/>
  <c r="D333" i="8" a="1"/>
  <c r="D333" i="8" s="1"/>
  <c r="D334" i="8" a="1"/>
  <c r="D334" i="8" s="1"/>
  <c r="D335" i="8" a="1"/>
  <c r="D335" i="8" s="1"/>
  <c r="D336" i="8" a="1"/>
  <c r="D336" i="8" s="1"/>
  <c r="D337" i="8" a="1"/>
  <c r="D337" i="8" s="1"/>
  <c r="D338" i="8" a="1"/>
  <c r="D338" i="8" s="1"/>
  <c r="D339" i="8" a="1"/>
  <c r="D339" i="8" s="1"/>
  <c r="D340" i="8" a="1"/>
  <c r="D340" i="8" s="1"/>
  <c r="D341" i="8" a="1"/>
  <c r="D341" i="8" s="1"/>
  <c r="D342" i="8" a="1"/>
  <c r="D342" i="8" s="1"/>
  <c r="D343" i="8" a="1"/>
  <c r="D343" i="8" s="1"/>
  <c r="D344" i="8" a="1"/>
  <c r="D344" i="8" s="1"/>
  <c r="D345" i="8" a="1"/>
  <c r="D345" i="8" s="1"/>
  <c r="D346" i="8" a="1"/>
  <c r="D346" i="8" s="1"/>
  <c r="D347" i="8" a="1"/>
  <c r="D347" i="8" s="1"/>
  <c r="D348" i="8" a="1"/>
  <c r="D348" i="8" s="1"/>
  <c r="D349" i="8" a="1"/>
  <c r="D349" i="8" s="1"/>
  <c r="D350" i="8" a="1"/>
  <c r="D350" i="8" s="1"/>
  <c r="D351" i="8" a="1"/>
  <c r="D351" i="8" s="1"/>
  <c r="D352" i="8" a="1"/>
  <c r="D352" i="8" s="1"/>
  <c r="D353" i="8" a="1"/>
  <c r="D353" i="8" s="1"/>
  <c r="D354" i="8" a="1"/>
  <c r="D354" i="8" s="1"/>
  <c r="D355" i="8" a="1"/>
  <c r="D355" i="8" s="1"/>
  <c r="D356" i="8" a="1"/>
  <c r="D356" i="8" s="1"/>
  <c r="D357" i="8" a="1"/>
  <c r="D357" i="8" s="1"/>
  <c r="D358" i="8" a="1"/>
  <c r="D358" i="8" s="1"/>
  <c r="D359" i="8" a="1"/>
  <c r="D359" i="8" s="1"/>
  <c r="D360" i="8" a="1"/>
  <c r="D360" i="8" s="1"/>
  <c r="D361" i="8" a="1"/>
  <c r="D361" i="8" s="1"/>
  <c r="D362" i="8" a="1"/>
  <c r="D362" i="8" s="1"/>
  <c r="D363" i="8" a="1"/>
  <c r="D363" i="8" s="1"/>
  <c r="D364" i="8" a="1"/>
  <c r="D364" i="8" s="1"/>
  <c r="D365" i="8" a="1"/>
  <c r="D365" i="8" s="1"/>
  <c r="D366" i="8" a="1"/>
  <c r="D366" i="8" s="1"/>
  <c r="D367" i="8" a="1"/>
  <c r="D367" i="8" s="1"/>
  <c r="D368" i="8" a="1"/>
  <c r="D368" i="8" s="1"/>
  <c r="D369" i="8" a="1"/>
  <c r="D369" i="8" s="1"/>
  <c r="D370" i="8" a="1"/>
  <c r="D370" i="8" s="1"/>
  <c r="D371" i="8" a="1"/>
  <c r="D371" i="8" s="1"/>
  <c r="D372" i="8" a="1"/>
  <c r="D372" i="8" s="1"/>
  <c r="D373" i="8" a="1"/>
  <c r="D373" i="8" s="1"/>
  <c r="D374" i="8" a="1"/>
  <c r="D374" i="8" s="1"/>
  <c r="D375" i="8" a="1"/>
  <c r="D375" i="8" s="1"/>
  <c r="D376" i="8" a="1"/>
  <c r="D376" i="8" s="1"/>
  <c r="D377" i="8" a="1"/>
  <c r="D377" i="8" s="1"/>
  <c r="D378" i="8" a="1"/>
  <c r="D378" i="8" s="1"/>
  <c r="D379" i="8" a="1"/>
  <c r="D379" i="8" s="1"/>
  <c r="D380" i="8" a="1"/>
  <c r="D380" i="8" s="1"/>
  <c r="D381" i="8" a="1"/>
  <c r="D381" i="8" s="1"/>
  <c r="D382" i="8" a="1"/>
  <c r="D382" i="8" s="1"/>
  <c r="D383" i="8" a="1"/>
  <c r="D383" i="8" s="1"/>
  <c r="D384" i="8" a="1"/>
  <c r="D384" i="8" s="1"/>
  <c r="D385" i="8" a="1"/>
  <c r="D385" i="8" s="1"/>
  <c r="D386" i="8" a="1"/>
  <c r="D386" i="8" s="1"/>
  <c r="D387" i="8" a="1"/>
  <c r="D387" i="8" s="1"/>
  <c r="D388" i="8" a="1"/>
  <c r="D388" i="8" s="1"/>
  <c r="D389" i="8" a="1"/>
  <c r="D389" i="8" s="1"/>
  <c r="D390" i="8" a="1"/>
  <c r="D390" i="8" s="1"/>
  <c r="D391" i="8" a="1"/>
  <c r="D391" i="8" s="1"/>
  <c r="D392" i="8" a="1"/>
  <c r="D392" i="8" s="1"/>
  <c r="D393" i="8" a="1"/>
  <c r="D393" i="8" s="1"/>
  <c r="D394" i="8" a="1"/>
  <c r="D394" i="8" s="1"/>
  <c r="D395" i="8" a="1"/>
  <c r="D395" i="8" s="1"/>
  <c r="D396" i="8" a="1"/>
  <c r="D396" i="8" s="1"/>
  <c r="D397" i="8" a="1"/>
  <c r="D397" i="8" s="1"/>
  <c r="D398" i="8" a="1"/>
  <c r="D398" i="8" s="1"/>
  <c r="D399" i="8" a="1"/>
  <c r="D399" i="8" s="1"/>
  <c r="D400" i="8" a="1"/>
  <c r="D400" i="8" s="1"/>
  <c r="D401" i="8" a="1"/>
  <c r="D401" i="8" s="1"/>
  <c r="D402" i="8" a="1"/>
  <c r="D402" i="8" s="1"/>
  <c r="D403" i="8" a="1"/>
  <c r="D403" i="8" s="1"/>
  <c r="D404" i="8" a="1"/>
  <c r="D404" i="8" s="1"/>
  <c r="D405" i="8" a="1"/>
  <c r="D405" i="8" s="1"/>
  <c r="D406" i="8" a="1"/>
  <c r="D406" i="8" s="1"/>
  <c r="D407" i="8" a="1"/>
  <c r="D407" i="8" s="1"/>
  <c r="D408" i="8" a="1"/>
  <c r="D408" i="8" s="1"/>
  <c r="D409" i="8" a="1"/>
  <c r="D409" i="8" s="1"/>
  <c r="D410" i="8" a="1"/>
  <c r="D410" i="8" s="1"/>
  <c r="D411" i="8" a="1"/>
  <c r="D411" i="8" s="1"/>
  <c r="D412" i="8" a="1"/>
  <c r="D412" i="8" s="1"/>
  <c r="D413" i="8" a="1"/>
  <c r="D413" i="8" s="1"/>
  <c r="D414" i="8" a="1"/>
  <c r="D414" i="8" s="1"/>
  <c r="D415" i="8" a="1"/>
  <c r="D415" i="8" s="1"/>
  <c r="D416" i="8" a="1"/>
  <c r="D416" i="8" s="1"/>
  <c r="D417" i="8" a="1"/>
  <c r="D417" i="8" s="1"/>
  <c r="D418" i="8" a="1"/>
  <c r="D418" i="8" s="1"/>
  <c r="D419" i="8" a="1"/>
  <c r="D419" i="8" s="1"/>
  <c r="D420" i="8" a="1"/>
  <c r="D420" i="8" s="1"/>
  <c r="D421" i="8" a="1"/>
  <c r="D421" i="8" s="1"/>
  <c r="D422" i="8" a="1"/>
  <c r="D422" i="8" s="1"/>
  <c r="D423" i="8" a="1"/>
  <c r="D423" i="8" s="1"/>
  <c r="D424" i="8" a="1"/>
  <c r="D424" i="8" s="1"/>
  <c r="D425" i="8" a="1"/>
  <c r="D425" i="8" s="1"/>
  <c r="D426" i="8" a="1"/>
  <c r="D426" i="8" s="1"/>
  <c r="D427" i="8" a="1"/>
  <c r="D427" i="8" s="1"/>
  <c r="D428" i="8" a="1"/>
  <c r="D428" i="8" s="1"/>
  <c r="D429" i="8" a="1"/>
  <c r="D429" i="8" s="1"/>
  <c r="D430" i="8" a="1"/>
  <c r="D430" i="8" s="1"/>
  <c r="D431" i="8" a="1"/>
  <c r="D431" i="8" s="1"/>
  <c r="D432" i="8" a="1"/>
  <c r="D432" i="8" s="1"/>
  <c r="D433" i="8" a="1"/>
  <c r="D433" i="8" s="1"/>
  <c r="D434" i="8" a="1"/>
  <c r="D434" i="8" s="1"/>
  <c r="D435" i="8" a="1"/>
  <c r="D435" i="8" s="1"/>
  <c r="D436" i="8" a="1"/>
  <c r="D436" i="8" s="1"/>
  <c r="D437" i="8" a="1"/>
  <c r="D437" i="8" s="1"/>
  <c r="D438" i="8" a="1"/>
  <c r="D438" i="8" s="1"/>
  <c r="D439" i="8" a="1"/>
  <c r="D439" i="8" s="1"/>
  <c r="D440" i="8" a="1"/>
  <c r="D440" i="8" s="1"/>
  <c r="D441" i="8" a="1"/>
  <c r="D441" i="8" s="1"/>
  <c r="D442" i="8" a="1"/>
  <c r="D442" i="8" s="1"/>
  <c r="D443" i="8" a="1"/>
  <c r="D443" i="8" s="1"/>
  <c r="D444" i="8" a="1"/>
  <c r="D444" i="8" s="1"/>
  <c r="D445" i="8" a="1"/>
  <c r="D445" i="8" s="1"/>
  <c r="D446" i="8" a="1"/>
  <c r="D446" i="8" s="1"/>
  <c r="D447" i="8" a="1"/>
  <c r="D447" i="8" s="1"/>
  <c r="D448" i="8" a="1"/>
  <c r="D448" i="8" s="1"/>
  <c r="D449" i="8" a="1"/>
  <c r="D449" i="8" s="1"/>
  <c r="D450" i="8" a="1"/>
  <c r="D450" i="8" s="1"/>
  <c r="D451" i="8" a="1"/>
  <c r="D451" i="8" s="1"/>
  <c r="D452" i="8" a="1"/>
  <c r="D452" i="8" s="1"/>
  <c r="D453" i="8" a="1"/>
  <c r="D453" i="8" s="1"/>
  <c r="D454" i="8" a="1"/>
  <c r="D454" i="8" s="1"/>
  <c r="D455" i="8" a="1"/>
  <c r="D455" i="8" s="1"/>
  <c r="D456" i="8" a="1"/>
  <c r="D456" i="8" s="1"/>
  <c r="D457" i="8" a="1"/>
  <c r="D457" i="8" s="1"/>
  <c r="D458" i="8" a="1"/>
  <c r="D458" i="8" s="1"/>
  <c r="D459" i="8" a="1"/>
  <c r="D459" i="8" s="1"/>
  <c r="D460" i="8" a="1"/>
  <c r="D460" i="8" s="1"/>
  <c r="D461" i="8" a="1"/>
  <c r="D461" i="8" s="1"/>
  <c r="D462" i="8" a="1"/>
  <c r="D462" i="8" s="1"/>
  <c r="D463" i="8" a="1"/>
  <c r="D463" i="8" s="1"/>
  <c r="D464" i="8" a="1"/>
  <c r="D464" i="8" s="1"/>
  <c r="D465" i="8" a="1"/>
  <c r="D465" i="8" s="1"/>
  <c r="D466" i="8" a="1"/>
  <c r="D466" i="8" s="1"/>
  <c r="D467" i="8" a="1"/>
  <c r="D467" i="8" s="1"/>
  <c r="D468" i="8" a="1"/>
  <c r="D468" i="8" s="1"/>
  <c r="D469" i="8" a="1"/>
  <c r="D469" i="8" s="1"/>
  <c r="D470" i="8" a="1"/>
  <c r="D470" i="8" s="1"/>
  <c r="D471" i="8" a="1"/>
  <c r="D471" i="8" s="1"/>
  <c r="D472" i="8" a="1"/>
  <c r="D472" i="8" s="1"/>
  <c r="D473" i="8" a="1"/>
  <c r="D473" i="8" s="1"/>
  <c r="D474" i="8" a="1"/>
  <c r="D474" i="8" s="1"/>
  <c r="D475" i="8" a="1"/>
  <c r="D475" i="8" s="1"/>
  <c r="D476" i="8" a="1"/>
  <c r="D476" i="8" s="1"/>
  <c r="D477" i="8" a="1"/>
  <c r="D477" i="8" s="1"/>
  <c r="D478" i="8" a="1"/>
  <c r="D478" i="8" s="1"/>
  <c r="D479" i="8" a="1"/>
  <c r="D479" i="8" s="1"/>
  <c r="D480" i="8" a="1"/>
  <c r="D480" i="8" s="1"/>
  <c r="D481" i="8" a="1"/>
  <c r="D481" i="8" s="1"/>
  <c r="D482" i="8" a="1"/>
  <c r="D482" i="8" s="1"/>
  <c r="D483" i="8" a="1"/>
  <c r="D483" i="8" s="1"/>
  <c r="D484" i="8" a="1"/>
  <c r="D484" i="8" s="1"/>
  <c r="D485" i="8" a="1"/>
  <c r="D485" i="8" s="1"/>
  <c r="D486" i="8" a="1"/>
  <c r="D486" i="8" s="1"/>
  <c r="D487" i="8" a="1"/>
  <c r="D487" i="8" s="1"/>
  <c r="D488" i="8" a="1"/>
  <c r="D488" i="8" s="1"/>
  <c r="D489" i="8" a="1"/>
  <c r="D489" i="8" s="1"/>
  <c r="D490" i="8" a="1"/>
  <c r="D490" i="8" s="1"/>
  <c r="D491" i="8" a="1"/>
  <c r="D491" i="8" s="1"/>
  <c r="D492" i="8" a="1"/>
  <c r="D492" i="8" s="1"/>
  <c r="D493" i="8" a="1"/>
  <c r="D493" i="8" s="1"/>
  <c r="D494" i="8" a="1"/>
  <c r="D494" i="8" s="1"/>
  <c r="D495" i="8" a="1"/>
  <c r="D495" i="8" s="1"/>
  <c r="D496" i="8" a="1"/>
  <c r="D496" i="8" s="1"/>
  <c r="D497" i="8" a="1"/>
  <c r="D497" i="8" s="1"/>
  <c r="D498" i="8" a="1"/>
  <c r="D498" i="8" s="1"/>
  <c r="D499" i="8" a="1"/>
  <c r="D499" i="8" s="1"/>
  <c r="D500" i="8" a="1"/>
  <c r="D500" i="8" s="1"/>
  <c r="D501" i="8" a="1"/>
  <c r="D501" i="8" s="1"/>
  <c r="D502" i="8" a="1"/>
  <c r="D502" i="8" s="1"/>
  <c r="D503" i="8" a="1"/>
  <c r="D503" i="8" s="1"/>
  <c r="D504" i="8" a="1"/>
  <c r="D504" i="8" s="1"/>
  <c r="D505" i="8" a="1"/>
  <c r="D505" i="8" s="1"/>
  <c r="D506" i="8" a="1"/>
  <c r="D506" i="8" s="1"/>
  <c r="D507" i="8" a="1"/>
  <c r="D507" i="8" s="1"/>
  <c r="D508" i="8" a="1"/>
  <c r="D508" i="8" s="1"/>
  <c r="D509" i="8" a="1"/>
  <c r="D509" i="8" s="1"/>
  <c r="D510" i="8" a="1"/>
  <c r="D510" i="8" s="1"/>
  <c r="D511" i="8" a="1"/>
  <c r="D511" i="8" s="1"/>
  <c r="D512" i="8" a="1"/>
  <c r="D512" i="8" s="1"/>
  <c r="D513" i="8" a="1"/>
  <c r="D513" i="8" s="1"/>
  <c r="D514" i="8" a="1"/>
  <c r="D514" i="8" s="1"/>
  <c r="D515" i="8" a="1"/>
  <c r="D515" i="8" s="1"/>
  <c r="D516" i="8" a="1"/>
  <c r="D516" i="8" s="1"/>
  <c r="D517" i="8" a="1"/>
  <c r="D517" i="8" s="1"/>
  <c r="D518" i="8" a="1"/>
  <c r="D518" i="8" s="1"/>
  <c r="D519" i="8" a="1"/>
  <c r="D519" i="8" s="1"/>
  <c r="D520" i="8" a="1"/>
  <c r="D520" i="8" s="1"/>
  <c r="D521" i="8" a="1"/>
  <c r="D521" i="8" s="1"/>
  <c r="D522" i="8" a="1"/>
  <c r="D522" i="8" s="1"/>
  <c r="D523" i="8" a="1"/>
  <c r="D523" i="8" s="1"/>
  <c r="D524" i="8" a="1"/>
  <c r="D524" i="8" s="1"/>
  <c r="D525" i="8" a="1"/>
  <c r="D525" i="8" s="1"/>
  <c r="D526" i="8" a="1"/>
  <c r="D526" i="8" s="1"/>
  <c r="D527" i="8" a="1"/>
  <c r="D527" i="8" s="1"/>
  <c r="D528" i="8" a="1"/>
  <c r="D528" i="8" s="1"/>
  <c r="D529" i="8" a="1"/>
  <c r="D529" i="8" s="1"/>
  <c r="D530" i="8" a="1"/>
  <c r="D530" i="8" s="1"/>
  <c r="D531" i="8" a="1"/>
  <c r="D531" i="8" s="1"/>
  <c r="D532" i="8" a="1"/>
  <c r="D532" i="8" s="1"/>
  <c r="D533" i="8" a="1"/>
  <c r="D533" i="8" s="1"/>
  <c r="D534" i="8" a="1"/>
  <c r="D534" i="8" s="1"/>
  <c r="D535" i="8" a="1"/>
  <c r="D535" i="8" s="1"/>
  <c r="D536" i="8" a="1"/>
  <c r="D536" i="8" s="1"/>
  <c r="D537" i="8" a="1"/>
  <c r="D537" i="8" s="1"/>
  <c r="D538" i="8" a="1"/>
  <c r="D538" i="8" s="1"/>
  <c r="D539" i="8" a="1"/>
  <c r="D539" i="8" s="1"/>
  <c r="D540" i="8" a="1"/>
  <c r="D540" i="8" s="1"/>
  <c r="D541" i="8" a="1"/>
  <c r="D541" i="8" s="1"/>
  <c r="D542" i="8" a="1"/>
  <c r="D542" i="8" s="1"/>
  <c r="D543" i="8" a="1"/>
  <c r="D543" i="8" s="1"/>
  <c r="D544" i="8" a="1"/>
  <c r="D544" i="8" s="1"/>
  <c r="D545" i="8" a="1"/>
  <c r="D545" i="8" s="1"/>
  <c r="D546" i="8" a="1"/>
  <c r="D546" i="8" s="1"/>
  <c r="D547" i="8" a="1"/>
  <c r="D547" i="8" s="1"/>
  <c r="D548" i="8" a="1"/>
  <c r="D548" i="8" s="1"/>
  <c r="D549" i="8" a="1"/>
  <c r="D549" i="8" s="1"/>
  <c r="D550" i="8" a="1"/>
  <c r="D550" i="8" s="1"/>
  <c r="D551" i="8" a="1"/>
  <c r="D551" i="8" s="1"/>
  <c r="D552" i="8" a="1"/>
  <c r="D552" i="8" s="1"/>
  <c r="D553" i="8" a="1"/>
  <c r="D553" i="8" s="1"/>
  <c r="D554" i="8" a="1"/>
  <c r="D554" i="8" s="1"/>
  <c r="D555" i="8" a="1"/>
  <c r="D555" i="8" s="1"/>
  <c r="D556" i="8" a="1"/>
  <c r="D556" i="8" s="1"/>
  <c r="D557" i="8" a="1"/>
  <c r="D557" i="8" s="1"/>
  <c r="D558" i="8" a="1"/>
  <c r="D558" i="8" s="1"/>
  <c r="D559" i="8" a="1"/>
  <c r="D559" i="8" s="1"/>
  <c r="D560" i="8" a="1"/>
  <c r="D560" i="8" s="1"/>
  <c r="D561" i="8" a="1"/>
  <c r="D561" i="8" s="1"/>
  <c r="D562" i="8" a="1"/>
  <c r="D562" i="8" s="1"/>
  <c r="D563" i="8" a="1"/>
  <c r="D563" i="8" s="1"/>
  <c r="D564" i="8" a="1"/>
  <c r="D564" i="8" s="1"/>
  <c r="D565" i="8" a="1"/>
  <c r="D565" i="8" s="1"/>
  <c r="D566" i="8" a="1"/>
  <c r="D566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7" i="8" a="1"/>
  <c r="A7" i="8" s="1"/>
  <c r="A8" i="8" a="1"/>
  <c r="A8" i="8" s="1"/>
  <c r="A9" i="8" a="1"/>
  <c r="A9" i="8" s="1"/>
  <c r="A10" i="8" a="1"/>
  <c r="A10" i="8" s="1"/>
  <c r="A11" i="8" a="1"/>
  <c r="A11" i="8" s="1"/>
  <c r="A12" i="8" a="1"/>
  <c r="A12" i="8" s="1"/>
  <c r="A13" i="8" a="1"/>
  <c r="A13" i="8" s="1"/>
  <c r="A14" i="8" a="1"/>
  <c r="A14" i="8" s="1"/>
  <c r="A15" i="8" a="1"/>
  <c r="A15" i="8" s="1"/>
  <c r="A16" i="8" a="1"/>
  <c r="A16" i="8" s="1"/>
  <c r="A17" i="8" a="1"/>
  <c r="A17" i="8" s="1"/>
  <c r="A18" i="8" a="1"/>
  <c r="A18" i="8" s="1"/>
  <c r="A19" i="8" a="1"/>
  <c r="A19" i="8" s="1"/>
  <c r="A20" i="8" a="1"/>
  <c r="A20" i="8" s="1"/>
  <c r="A21" i="8" a="1"/>
  <c r="A21" i="8" s="1"/>
  <c r="A22" i="8" a="1"/>
  <c r="A22" i="8" s="1"/>
  <c r="A23" i="8" a="1"/>
  <c r="A23" i="8" s="1"/>
  <c r="A24" i="8" a="1"/>
  <c r="A24" i="8" s="1"/>
  <c r="A25" i="8" a="1"/>
  <c r="A25" i="8" s="1"/>
  <c r="A26" i="8" a="1"/>
  <c r="A26" i="8" s="1"/>
  <c r="A27" i="8" a="1"/>
  <c r="A27" i="8" s="1"/>
  <c r="A28" i="8" a="1"/>
  <c r="A28" i="8" s="1"/>
  <c r="A29" i="8" a="1"/>
  <c r="A29" i="8" s="1"/>
  <c r="A30" i="8" a="1"/>
  <c r="A30" i="8" s="1"/>
  <c r="A31" i="8" a="1"/>
  <c r="A31" i="8" s="1"/>
  <c r="A32" i="8" a="1"/>
  <c r="A32" i="8" s="1"/>
  <c r="A33" i="8" a="1"/>
  <c r="A33" i="8" s="1"/>
  <c r="A34" i="8" a="1"/>
  <c r="A34" i="8" s="1"/>
  <c r="A35" i="8" a="1"/>
  <c r="A35" i="8" s="1"/>
  <c r="A36" i="8" a="1"/>
  <c r="A36" i="8" s="1"/>
  <c r="A37" i="8" a="1"/>
  <c r="A37" i="8" s="1"/>
  <c r="A38" i="8" a="1"/>
  <c r="A38" i="8" s="1"/>
  <c r="A39" i="8" a="1"/>
  <c r="A39" i="8" s="1"/>
  <c r="A40" i="8" a="1"/>
  <c r="A40" i="8" s="1"/>
  <c r="A41" i="8" a="1"/>
  <c r="A41" i="8" s="1"/>
  <c r="A42" i="8" a="1"/>
  <c r="A42" i="8" s="1"/>
  <c r="A43" i="8" a="1"/>
  <c r="A43" i="8" s="1"/>
  <c r="A44" i="8" a="1"/>
  <c r="A44" i="8" s="1"/>
  <c r="A45" i="8" a="1"/>
  <c r="A45" i="8" s="1"/>
  <c r="A46" i="8" a="1"/>
  <c r="A46" i="8" s="1"/>
  <c r="A47" i="8" a="1"/>
  <c r="A47" i="8" s="1"/>
  <c r="A48" i="8" a="1"/>
  <c r="A48" i="8" s="1"/>
  <c r="A49" i="8" a="1"/>
  <c r="A49" i="8" s="1"/>
  <c r="A50" i="8" a="1"/>
  <c r="A50" i="8" s="1"/>
  <c r="A51" i="8" a="1"/>
  <c r="A51" i="8" s="1"/>
  <c r="A52" i="8" a="1"/>
  <c r="A52" i="8" s="1"/>
  <c r="A53" i="8" a="1"/>
  <c r="A53" i="8" s="1"/>
  <c r="A54" i="8" a="1"/>
  <c r="A54" i="8" s="1"/>
  <c r="A55" i="8" a="1"/>
  <c r="A55" i="8" s="1"/>
  <c r="A56" i="8" a="1"/>
  <c r="A56" i="8" s="1"/>
  <c r="A57" i="8" a="1"/>
  <c r="A57" i="8" s="1"/>
  <c r="A58" i="8" a="1"/>
  <c r="A58" i="8" s="1"/>
  <c r="A59" i="8" a="1"/>
  <c r="A59" i="8" s="1"/>
  <c r="A60" i="8" a="1"/>
  <c r="A60" i="8" s="1"/>
  <c r="A61" i="8" a="1"/>
  <c r="A61" i="8" s="1"/>
  <c r="A62" i="8" a="1"/>
  <c r="A62" i="8" s="1"/>
  <c r="A63" i="8" a="1"/>
  <c r="A63" i="8" s="1"/>
  <c r="A64" i="8" a="1"/>
  <c r="A64" i="8" s="1"/>
  <c r="A65" i="8" a="1"/>
  <c r="A65" i="8" s="1"/>
  <c r="A66" i="8" a="1"/>
  <c r="A66" i="8" s="1"/>
  <c r="A67" i="8" a="1"/>
  <c r="A67" i="8" s="1"/>
  <c r="A68" i="8" a="1"/>
  <c r="A68" i="8" s="1"/>
  <c r="A69" i="8" a="1"/>
  <c r="A69" i="8" s="1"/>
  <c r="A70" i="8" a="1"/>
  <c r="A70" i="8" s="1"/>
  <c r="A71" i="8" a="1"/>
  <c r="A71" i="8" s="1"/>
  <c r="A72" i="8" a="1"/>
  <c r="A72" i="8" s="1"/>
  <c r="A73" i="8" a="1"/>
  <c r="A73" i="8" s="1"/>
  <c r="A74" i="8" a="1"/>
  <c r="A74" i="8" s="1"/>
  <c r="A75" i="8" a="1"/>
  <c r="A75" i="8" s="1"/>
  <c r="A76" i="8" a="1"/>
  <c r="A76" i="8" s="1"/>
  <c r="A77" i="8" a="1"/>
  <c r="A77" i="8" s="1"/>
  <c r="A78" i="8" a="1"/>
  <c r="A78" i="8" s="1"/>
  <c r="A79" i="8" a="1"/>
  <c r="A79" i="8" s="1"/>
  <c r="A80" i="8" a="1"/>
  <c r="A80" i="8" s="1"/>
  <c r="A81" i="8" a="1"/>
  <c r="A81" i="8" s="1"/>
  <c r="A82" i="8" a="1"/>
  <c r="A82" i="8" s="1"/>
  <c r="A83" i="8" a="1"/>
  <c r="A83" i="8" s="1"/>
  <c r="A84" i="8" a="1"/>
  <c r="A84" i="8" s="1"/>
  <c r="A85" i="8" a="1"/>
  <c r="A85" i="8" s="1"/>
  <c r="A86" i="8" a="1"/>
  <c r="A86" i="8" s="1"/>
  <c r="A87" i="8" a="1"/>
  <c r="A87" i="8" s="1"/>
  <c r="A88" i="8" a="1"/>
  <c r="A88" i="8" s="1"/>
  <c r="A89" i="8" a="1"/>
  <c r="A89" i="8" s="1"/>
  <c r="A90" i="8" a="1"/>
  <c r="A90" i="8" s="1"/>
  <c r="A91" i="8" a="1"/>
  <c r="A91" i="8" s="1"/>
  <c r="A92" i="8" a="1"/>
  <c r="A92" i="8" s="1"/>
  <c r="A93" i="8" a="1"/>
  <c r="A93" i="8" s="1"/>
  <c r="A94" i="8" a="1"/>
  <c r="A94" i="8" s="1"/>
  <c r="A95" i="8" a="1"/>
  <c r="A95" i="8" s="1"/>
  <c r="A96" i="8" a="1"/>
  <c r="A96" i="8" s="1"/>
  <c r="A97" i="8" a="1"/>
  <c r="A97" i="8" s="1"/>
  <c r="A98" i="8" a="1"/>
  <c r="A98" i="8" s="1"/>
  <c r="A99" i="8" a="1"/>
  <c r="A99" i="8" s="1"/>
  <c r="A100" i="8" a="1"/>
  <c r="A100" i="8" s="1"/>
  <c r="A101" i="8" a="1"/>
  <c r="A101" i="8" s="1"/>
  <c r="A102" i="8" a="1"/>
  <c r="A102" i="8" s="1"/>
  <c r="A103" i="8" a="1"/>
  <c r="A103" i="8" s="1"/>
  <c r="A104" i="8" a="1"/>
  <c r="A104" i="8" s="1"/>
  <c r="A105" i="8" a="1"/>
  <c r="A105" i="8" s="1"/>
  <c r="A106" i="8" a="1"/>
  <c r="A106" i="8" s="1"/>
  <c r="A107" i="8" a="1"/>
  <c r="A107" i="8" s="1"/>
  <c r="A108" i="8" a="1"/>
  <c r="A108" i="8" s="1"/>
  <c r="A109" i="8" a="1"/>
  <c r="A109" i="8" s="1"/>
  <c r="A110" i="8" a="1"/>
  <c r="A110" i="8" s="1"/>
  <c r="A111" i="8" a="1"/>
  <c r="A111" i="8" s="1"/>
  <c r="A112" i="8" a="1"/>
  <c r="A112" i="8" s="1"/>
  <c r="A113" i="8" a="1"/>
  <c r="A113" i="8" s="1"/>
  <c r="A114" i="8" a="1"/>
  <c r="A114" i="8" s="1"/>
  <c r="A115" i="8" a="1"/>
  <c r="A115" i="8" s="1"/>
  <c r="A116" i="8" a="1"/>
  <c r="A116" i="8" s="1"/>
  <c r="A117" i="8" a="1"/>
  <c r="A117" i="8" s="1"/>
  <c r="A118" i="8" a="1"/>
  <c r="A118" i="8" s="1"/>
  <c r="A119" i="8" a="1"/>
  <c r="A119" i="8" s="1"/>
  <c r="A120" i="8" a="1"/>
  <c r="A120" i="8" s="1"/>
  <c r="A121" i="8" a="1"/>
  <c r="A121" i="8" s="1"/>
  <c r="A122" i="8" a="1"/>
  <c r="A122" i="8" s="1"/>
  <c r="A123" i="8" a="1"/>
  <c r="A123" i="8" s="1"/>
  <c r="A124" i="8" a="1"/>
  <c r="A124" i="8" s="1"/>
  <c r="A125" i="8" a="1"/>
  <c r="A125" i="8" s="1"/>
  <c r="A126" i="8" a="1"/>
  <c r="A126" i="8" s="1"/>
  <c r="A127" i="8" a="1"/>
  <c r="A127" i="8" s="1"/>
  <c r="A128" i="8" a="1"/>
  <c r="A128" i="8" s="1"/>
  <c r="A129" i="8" a="1"/>
  <c r="A129" i="8" s="1"/>
  <c r="A130" i="8" a="1"/>
  <c r="A130" i="8" s="1"/>
  <c r="A131" i="8" a="1"/>
  <c r="A131" i="8" s="1"/>
  <c r="A132" i="8" a="1"/>
  <c r="A132" i="8" s="1"/>
  <c r="A133" i="8" a="1"/>
  <c r="A133" i="8" s="1"/>
  <c r="A134" i="8" a="1"/>
  <c r="A134" i="8" s="1"/>
  <c r="A135" i="8" a="1"/>
  <c r="A135" i="8" s="1"/>
  <c r="A136" i="8" a="1"/>
  <c r="A136" i="8" s="1"/>
  <c r="A137" i="8" a="1"/>
  <c r="A137" i="8" s="1"/>
  <c r="A138" i="8" a="1"/>
  <c r="A138" i="8" s="1"/>
  <c r="A139" i="8" a="1"/>
  <c r="A139" i="8" s="1"/>
  <c r="A140" i="8" a="1"/>
  <c r="A140" i="8" s="1"/>
  <c r="A141" i="8" a="1"/>
  <c r="A141" i="8" s="1"/>
  <c r="A142" i="8" a="1"/>
  <c r="A142" i="8" s="1"/>
  <c r="A143" i="8" a="1"/>
  <c r="A143" i="8" s="1"/>
  <c r="A144" i="8" a="1"/>
  <c r="A144" i="8" s="1"/>
  <c r="A145" i="8" a="1"/>
  <c r="A145" i="8" s="1"/>
  <c r="A146" i="8" a="1"/>
  <c r="A146" i="8" s="1"/>
  <c r="A147" i="8" a="1"/>
  <c r="A147" i="8" s="1"/>
  <c r="A148" i="8" a="1"/>
  <c r="A148" i="8" s="1"/>
  <c r="A149" i="8" a="1"/>
  <c r="A149" i="8" s="1"/>
  <c r="A150" i="8" a="1"/>
  <c r="A150" i="8" s="1"/>
  <c r="A151" i="8" a="1"/>
  <c r="A151" i="8" s="1"/>
  <c r="A152" i="8" a="1"/>
  <c r="A152" i="8" s="1"/>
  <c r="A153" i="8" a="1"/>
  <c r="A153" i="8" s="1"/>
  <c r="A154" i="8" a="1"/>
  <c r="A154" i="8" s="1"/>
  <c r="A155" i="8" a="1"/>
  <c r="A155" i="8" s="1"/>
  <c r="A156" i="8" a="1"/>
  <c r="A156" i="8" s="1"/>
  <c r="A157" i="8" a="1"/>
  <c r="A157" i="8" s="1"/>
  <c r="A158" i="8" a="1"/>
  <c r="A158" i="8" s="1"/>
  <c r="A159" i="8" a="1"/>
  <c r="A159" i="8" s="1"/>
  <c r="A160" i="8" a="1"/>
  <c r="A160" i="8" s="1"/>
  <c r="A161" i="8" a="1"/>
  <c r="A161" i="8" s="1"/>
  <c r="A162" i="8" a="1"/>
  <c r="A162" i="8" s="1"/>
  <c r="A163" i="8" a="1"/>
  <c r="A163" i="8" s="1"/>
  <c r="A164" i="8" a="1"/>
  <c r="A164" i="8" s="1"/>
  <c r="A165" i="8" a="1"/>
  <c r="A165" i="8" s="1"/>
  <c r="A166" i="8" a="1"/>
  <c r="A166" i="8" s="1"/>
  <c r="A167" i="8" a="1"/>
  <c r="A167" i="8" s="1"/>
  <c r="A168" i="8" a="1"/>
  <c r="A168" i="8" s="1"/>
  <c r="A169" i="8" a="1"/>
  <c r="A169" i="8" s="1"/>
  <c r="A170" i="8" a="1"/>
  <c r="A170" i="8" s="1"/>
  <c r="A171" i="8" a="1"/>
  <c r="A171" i="8" s="1"/>
  <c r="A172" i="8" a="1"/>
  <c r="A172" i="8" s="1"/>
  <c r="A173" i="8" a="1"/>
  <c r="A173" i="8" s="1"/>
  <c r="A174" i="8" a="1"/>
  <c r="A174" i="8" s="1"/>
  <c r="A175" i="8" a="1"/>
  <c r="A175" i="8" s="1"/>
  <c r="A176" i="8" a="1"/>
  <c r="A176" i="8" s="1"/>
  <c r="A177" i="8" a="1"/>
  <c r="A177" i="8" s="1"/>
  <c r="A178" i="8" a="1"/>
  <c r="A178" i="8" s="1"/>
  <c r="A179" i="8" a="1"/>
  <c r="A179" i="8" s="1"/>
  <c r="A180" i="8" a="1"/>
  <c r="A180" i="8" s="1"/>
  <c r="A181" i="8" a="1"/>
  <c r="A181" i="8" s="1"/>
  <c r="A182" i="8" a="1"/>
  <c r="A182" i="8" s="1"/>
  <c r="A183" i="8" a="1"/>
  <c r="A183" i="8" s="1"/>
  <c r="A184" i="8" a="1"/>
  <c r="A184" i="8" s="1"/>
  <c r="A185" i="8" a="1"/>
  <c r="A185" i="8" s="1"/>
  <c r="A186" i="8" a="1"/>
  <c r="A186" i="8" s="1"/>
  <c r="A187" i="8" a="1"/>
  <c r="A187" i="8" s="1"/>
  <c r="A188" i="8" a="1"/>
  <c r="A188" i="8" s="1"/>
  <c r="A189" i="8" a="1"/>
  <c r="A189" i="8" s="1"/>
  <c r="A190" i="8" a="1"/>
  <c r="A190" i="8" s="1"/>
  <c r="A191" i="8" a="1"/>
  <c r="A191" i="8" s="1"/>
  <c r="A192" i="8" a="1"/>
  <c r="A192" i="8" s="1"/>
  <c r="A193" i="8" a="1"/>
  <c r="A193" i="8" s="1"/>
  <c r="A194" i="8" a="1"/>
  <c r="A194" i="8" s="1"/>
  <c r="A195" i="8" a="1"/>
  <c r="A195" i="8" s="1"/>
  <c r="A196" i="8" a="1"/>
  <c r="A196" i="8" s="1"/>
  <c r="A197" i="8" a="1"/>
  <c r="A197" i="8" s="1"/>
  <c r="A198" i="8" a="1"/>
  <c r="A198" i="8" s="1"/>
  <c r="A199" i="8" a="1"/>
  <c r="A199" i="8" s="1"/>
  <c r="A200" i="8" a="1"/>
  <c r="A200" i="8" s="1"/>
  <c r="A201" i="8" a="1"/>
  <c r="A201" i="8" s="1"/>
  <c r="A202" i="8" a="1"/>
  <c r="A202" i="8" s="1"/>
  <c r="A203" i="8" a="1"/>
  <c r="A203" i="8" s="1"/>
  <c r="A204" i="8" a="1"/>
  <c r="A204" i="8" s="1"/>
  <c r="A205" i="8" a="1"/>
  <c r="A205" i="8" s="1"/>
  <c r="A206" i="8" a="1"/>
  <c r="A206" i="8" s="1"/>
  <c r="A207" i="8" a="1"/>
  <c r="A207" i="8" s="1"/>
  <c r="A208" i="8" a="1"/>
  <c r="A208" i="8" s="1"/>
  <c r="A209" i="8" a="1"/>
  <c r="A209" i="8" s="1"/>
  <c r="A210" i="8" a="1"/>
  <c r="A210" i="8" s="1"/>
  <c r="A211" i="8" a="1"/>
  <c r="A211" i="8" s="1"/>
  <c r="A212" i="8" a="1"/>
  <c r="A212" i="8" s="1"/>
  <c r="A213" i="8" a="1"/>
  <c r="A213" i="8" s="1"/>
  <c r="A214" i="8" a="1"/>
  <c r="A214" i="8" s="1"/>
  <c r="A215" i="8" a="1"/>
  <c r="A215" i="8" s="1"/>
  <c r="A216" i="8" a="1"/>
  <c r="A216" i="8" s="1"/>
  <c r="A217" i="8" a="1"/>
  <c r="A217" i="8" s="1"/>
  <c r="A218" i="8" a="1"/>
  <c r="A218" i="8" s="1"/>
  <c r="A219" i="8" a="1"/>
  <c r="A219" i="8" s="1"/>
  <c r="A220" i="8" a="1"/>
  <c r="A220" i="8" s="1"/>
  <c r="A221" i="8" a="1"/>
  <c r="A221" i="8" s="1"/>
  <c r="A222" i="8" a="1"/>
  <c r="A222" i="8" s="1"/>
  <c r="A223" i="8" a="1"/>
  <c r="A223" i="8" s="1"/>
  <c r="A224" i="8" a="1"/>
  <c r="A224" i="8" s="1"/>
  <c r="A225" i="8" a="1"/>
  <c r="A225" i="8" s="1"/>
  <c r="A226" i="8" a="1"/>
  <c r="A226" i="8" s="1"/>
  <c r="A227" i="8" a="1"/>
  <c r="A227" i="8" s="1"/>
  <c r="A228" i="8" a="1"/>
  <c r="A228" i="8" s="1"/>
  <c r="A229" i="8" a="1"/>
  <c r="A229" i="8" s="1"/>
  <c r="A230" i="8" a="1"/>
  <c r="A230" i="8" s="1"/>
  <c r="A231" i="8" a="1"/>
  <c r="A231" i="8" s="1"/>
  <c r="A232" i="8" a="1"/>
  <c r="A232" i="8" s="1"/>
  <c r="A233" i="8" a="1"/>
  <c r="A233" i="8" s="1"/>
  <c r="A234" i="8" a="1"/>
  <c r="A234" i="8" s="1"/>
  <c r="A235" i="8" a="1"/>
  <c r="A235" i="8" s="1"/>
  <c r="A236" i="8" a="1"/>
  <c r="A236" i="8" s="1"/>
  <c r="A237" i="8" a="1"/>
  <c r="A237" i="8" s="1"/>
  <c r="A238" i="8" a="1"/>
  <c r="A238" i="8" s="1"/>
  <c r="A239" i="8" a="1"/>
  <c r="A239" i="8" s="1"/>
  <c r="A240" i="8" a="1"/>
  <c r="A240" i="8" s="1"/>
  <c r="A241" i="8" a="1"/>
  <c r="A241" i="8" s="1"/>
  <c r="A242" i="8" a="1"/>
  <c r="A242" i="8" s="1"/>
  <c r="A243" i="8" a="1"/>
  <c r="A243" i="8" s="1"/>
  <c r="A244" i="8" a="1"/>
  <c r="A244" i="8" s="1"/>
  <c r="A245" i="8" a="1"/>
  <c r="A245" i="8" s="1"/>
  <c r="A246" i="8" a="1"/>
  <c r="A246" i="8" s="1"/>
  <c r="A247" i="8" a="1"/>
  <c r="A247" i="8" s="1"/>
  <c r="A248" i="8" a="1"/>
  <c r="A248" i="8" s="1"/>
  <c r="A249" i="8" a="1"/>
  <c r="A249" i="8" s="1"/>
  <c r="A250" i="8" a="1"/>
  <c r="A250" i="8" s="1"/>
  <c r="A251" i="8" a="1"/>
  <c r="A251" i="8" s="1"/>
  <c r="A252" i="8" a="1"/>
  <c r="A252" i="8" s="1"/>
  <c r="A253" i="8" a="1"/>
  <c r="A253" i="8" s="1"/>
  <c r="A254" i="8" a="1"/>
  <c r="A254" i="8" s="1"/>
  <c r="A255" i="8" a="1"/>
  <c r="A255" i="8" s="1"/>
  <c r="A256" i="8" a="1"/>
  <c r="A256" i="8" s="1"/>
  <c r="A257" i="8" a="1"/>
  <c r="A257" i="8" s="1"/>
  <c r="A258" i="8" a="1"/>
  <c r="A258" i="8" s="1"/>
  <c r="A259" i="8" a="1"/>
  <c r="A259" i="8" s="1"/>
  <c r="A260" i="8" a="1"/>
  <c r="A260" i="8" s="1"/>
  <c r="A261" i="8" a="1"/>
  <c r="A261" i="8" s="1"/>
  <c r="A262" i="8" a="1"/>
  <c r="A262" i="8" s="1"/>
  <c r="A263" i="8" a="1"/>
  <c r="A263" i="8" s="1"/>
  <c r="A264" i="8" a="1"/>
  <c r="A264" i="8" s="1"/>
  <c r="A265" i="8" a="1"/>
  <c r="A265" i="8" s="1"/>
  <c r="A266" i="8" a="1"/>
  <c r="A266" i="8" s="1"/>
  <c r="A267" i="8" a="1"/>
  <c r="A267" i="8" s="1"/>
  <c r="A268" i="8" a="1"/>
  <c r="A268" i="8" s="1"/>
  <c r="A269" i="8" a="1"/>
  <c r="A269" i="8" s="1"/>
  <c r="A270" i="8" a="1"/>
  <c r="A270" i="8" s="1"/>
  <c r="A271" i="8" a="1"/>
  <c r="A271" i="8" s="1"/>
  <c r="A272" i="8" a="1"/>
  <c r="A272" i="8" s="1"/>
  <c r="A273" i="8" a="1"/>
  <c r="A273" i="8" s="1"/>
  <c r="A274" i="8" a="1"/>
  <c r="A274" i="8" s="1"/>
  <c r="A275" i="8" a="1"/>
  <c r="A275" i="8" s="1"/>
  <c r="A276" i="8" a="1"/>
  <c r="A276" i="8" s="1"/>
  <c r="A277" i="8" a="1"/>
  <c r="A277" i="8" s="1"/>
  <c r="A278" i="8" a="1"/>
  <c r="A278" i="8" s="1"/>
  <c r="A279" i="8" a="1"/>
  <c r="A279" i="8" s="1"/>
  <c r="A280" i="8" a="1"/>
  <c r="A280" i="8" s="1"/>
  <c r="A281" i="8" a="1"/>
  <c r="A281" i="8" s="1"/>
  <c r="A282" i="8" a="1"/>
  <c r="A282" i="8" s="1"/>
  <c r="A283" i="8" a="1"/>
  <c r="A283" i="8" s="1"/>
  <c r="A284" i="8" a="1"/>
  <c r="A284" i="8" s="1"/>
  <c r="A285" i="8" a="1"/>
  <c r="A285" i="8" s="1"/>
  <c r="A286" i="8" a="1"/>
  <c r="A286" i="8" s="1"/>
  <c r="A287" i="8" a="1"/>
  <c r="A287" i="8" s="1"/>
  <c r="A288" i="8" a="1"/>
  <c r="A288" i="8" s="1"/>
  <c r="A289" i="8" a="1"/>
  <c r="A289" i="8" s="1"/>
  <c r="A290" i="8" a="1"/>
  <c r="A290" i="8" s="1"/>
  <c r="A291" i="8" a="1"/>
  <c r="A291" i="8" s="1"/>
  <c r="A292" i="8" a="1"/>
  <c r="A292" i="8" s="1"/>
  <c r="A293" i="8" a="1"/>
  <c r="A293" i="8" s="1"/>
  <c r="A294" i="8" a="1"/>
  <c r="A294" i="8" s="1"/>
  <c r="A295" i="8" a="1"/>
  <c r="A295" i="8" s="1"/>
  <c r="A296" i="8" a="1"/>
  <c r="A296" i="8" s="1"/>
  <c r="A297" i="8" a="1"/>
  <c r="A297" i="8" s="1"/>
  <c r="A298" i="8" a="1"/>
  <c r="A298" i="8" s="1"/>
  <c r="A299" i="8" a="1"/>
  <c r="A299" i="8" s="1"/>
  <c r="A300" i="8" a="1"/>
  <c r="A300" i="8" s="1"/>
  <c r="A301" i="8" a="1"/>
  <c r="A301" i="8" s="1"/>
  <c r="A302" i="8" a="1"/>
  <c r="A302" i="8" s="1"/>
  <c r="A303" i="8" a="1"/>
  <c r="A303" i="8" s="1"/>
  <c r="A304" i="8" a="1"/>
  <c r="A304" i="8" s="1"/>
  <c r="A305" i="8" a="1"/>
  <c r="A305" i="8" s="1"/>
  <c r="A306" i="8" a="1"/>
  <c r="A306" i="8" s="1"/>
  <c r="A307" i="8" a="1"/>
  <c r="A307" i="8" s="1"/>
  <c r="A308" i="8" a="1"/>
  <c r="A308" i="8" s="1"/>
  <c r="A309" i="8" a="1"/>
  <c r="A309" i="8" s="1"/>
  <c r="A310" i="8" a="1"/>
  <c r="A310" i="8" s="1"/>
  <c r="A311" i="8" a="1"/>
  <c r="A311" i="8" s="1"/>
  <c r="A312" i="8" a="1"/>
  <c r="A312" i="8" s="1"/>
  <c r="A313" i="8" a="1"/>
  <c r="A313" i="8" s="1"/>
  <c r="A314" i="8" a="1"/>
  <c r="A314" i="8" s="1"/>
  <c r="A315" i="8" a="1"/>
  <c r="A315" i="8" s="1"/>
  <c r="A316" i="8" a="1"/>
  <c r="A316" i="8" s="1"/>
  <c r="A317" i="8" a="1"/>
  <c r="A317" i="8" s="1"/>
  <c r="A318" i="8" a="1"/>
  <c r="A318" i="8" s="1"/>
  <c r="A319" i="8" a="1"/>
  <c r="A319" i="8" s="1"/>
  <c r="A320" i="8" a="1"/>
  <c r="A320" i="8" s="1"/>
  <c r="A321" i="8" a="1"/>
  <c r="A321" i="8" s="1"/>
  <c r="A322" i="8" a="1"/>
  <c r="A322" i="8" s="1"/>
  <c r="A323" i="8" a="1"/>
  <c r="A323" i="8" s="1"/>
  <c r="A324" i="8" a="1"/>
  <c r="A324" i="8" s="1"/>
  <c r="A325" i="8" a="1"/>
  <c r="A325" i="8" s="1"/>
  <c r="A326" i="8" a="1"/>
  <c r="A326" i="8" s="1"/>
  <c r="A327" i="8" a="1"/>
  <c r="A327" i="8" s="1"/>
  <c r="A328" i="8" a="1"/>
  <c r="A328" i="8" s="1"/>
  <c r="A329" i="8" a="1"/>
  <c r="A329" i="8" s="1"/>
  <c r="A330" i="8" a="1"/>
  <c r="A330" i="8" s="1"/>
  <c r="A331" i="8" a="1"/>
  <c r="A331" i="8" s="1"/>
  <c r="A332" i="8" a="1"/>
  <c r="A332" i="8" s="1"/>
  <c r="A333" i="8" a="1"/>
  <c r="A333" i="8" s="1"/>
  <c r="A334" i="8" a="1"/>
  <c r="A334" i="8" s="1"/>
  <c r="A335" i="8" a="1"/>
  <c r="A335" i="8" s="1"/>
  <c r="A336" i="8" a="1"/>
  <c r="A336" i="8" s="1"/>
  <c r="A337" i="8" a="1"/>
  <c r="A337" i="8" s="1"/>
  <c r="A338" i="8" a="1"/>
  <c r="A338" i="8" s="1"/>
  <c r="A339" i="8" a="1"/>
  <c r="A339" i="8" s="1"/>
  <c r="A340" i="8" a="1"/>
  <c r="A340" i="8" s="1"/>
  <c r="A341" i="8" a="1"/>
  <c r="A341" i="8" s="1"/>
  <c r="A342" i="8" a="1"/>
  <c r="A342" i="8" s="1"/>
  <c r="A343" i="8" a="1"/>
  <c r="A343" i="8" s="1"/>
  <c r="A344" i="8" a="1"/>
  <c r="A344" i="8" s="1"/>
  <c r="A345" i="8" a="1"/>
  <c r="A345" i="8" s="1"/>
  <c r="A346" i="8" a="1"/>
  <c r="A346" i="8" s="1"/>
  <c r="A347" i="8" a="1"/>
  <c r="A347" i="8" s="1"/>
  <c r="A348" i="8" a="1"/>
  <c r="A348" i="8" s="1"/>
  <c r="A349" i="8" a="1"/>
  <c r="A349" i="8" s="1"/>
  <c r="A350" i="8" a="1"/>
  <c r="A350" i="8" s="1"/>
  <c r="A351" i="8" a="1"/>
  <c r="A351" i="8" s="1"/>
  <c r="A352" i="8" a="1"/>
  <c r="A352" i="8" s="1"/>
  <c r="A353" i="8" a="1"/>
  <c r="A353" i="8" s="1"/>
  <c r="A354" i="8" a="1"/>
  <c r="A354" i="8" s="1"/>
  <c r="A355" i="8" a="1"/>
  <c r="A355" i="8" s="1"/>
  <c r="A356" i="8" a="1"/>
  <c r="A356" i="8" s="1"/>
  <c r="A357" i="8" a="1"/>
  <c r="A357" i="8" s="1"/>
  <c r="A358" i="8" a="1"/>
  <c r="A358" i="8" s="1"/>
  <c r="A359" i="8" a="1"/>
  <c r="A359" i="8" s="1"/>
  <c r="A360" i="8" a="1"/>
  <c r="A360" i="8" s="1"/>
  <c r="A361" i="8" a="1"/>
  <c r="A361" i="8" s="1"/>
  <c r="A362" i="8" a="1"/>
  <c r="A362" i="8" s="1"/>
  <c r="A363" i="8" a="1"/>
  <c r="A363" i="8" s="1"/>
  <c r="A364" i="8" a="1"/>
  <c r="A364" i="8" s="1"/>
  <c r="A365" i="8" a="1"/>
  <c r="A365" i="8" s="1"/>
  <c r="A366" i="8" a="1"/>
  <c r="A366" i="8" s="1"/>
  <c r="A367" i="8" a="1"/>
  <c r="A367" i="8" s="1"/>
  <c r="A368" i="8" a="1"/>
  <c r="A368" i="8" s="1"/>
  <c r="A369" i="8" a="1"/>
  <c r="A369" i="8" s="1"/>
  <c r="A370" i="8" a="1"/>
  <c r="A370" i="8" s="1"/>
  <c r="A371" i="8" a="1"/>
  <c r="A371" i="8" s="1"/>
  <c r="A372" i="8" a="1"/>
  <c r="A372" i="8" s="1"/>
  <c r="A373" i="8" a="1"/>
  <c r="A373" i="8" s="1"/>
  <c r="A374" i="8" a="1"/>
  <c r="A374" i="8" s="1"/>
  <c r="A375" i="8" a="1"/>
  <c r="A375" i="8" s="1"/>
  <c r="A376" i="8" a="1"/>
  <c r="A376" i="8" s="1"/>
  <c r="A377" i="8" a="1"/>
  <c r="A377" i="8" s="1"/>
  <c r="A378" i="8" a="1"/>
  <c r="A378" i="8" s="1"/>
  <c r="A379" i="8" a="1"/>
  <c r="A379" i="8" s="1"/>
  <c r="A380" i="8" a="1"/>
  <c r="A380" i="8" s="1"/>
  <c r="A381" i="8" a="1"/>
  <c r="A381" i="8" s="1"/>
  <c r="A382" i="8" a="1"/>
  <c r="A382" i="8" s="1"/>
  <c r="A383" i="8" a="1"/>
  <c r="A383" i="8" s="1"/>
  <c r="A384" i="8" a="1"/>
  <c r="A384" i="8" s="1"/>
  <c r="A385" i="8" a="1"/>
  <c r="A385" i="8" s="1"/>
  <c r="A386" i="8" a="1"/>
  <c r="A386" i="8" s="1"/>
  <c r="A387" i="8" a="1"/>
  <c r="A387" i="8" s="1"/>
  <c r="A388" i="8" a="1"/>
  <c r="A388" i="8" s="1"/>
  <c r="A389" i="8" a="1"/>
  <c r="A389" i="8" s="1"/>
  <c r="A390" i="8" a="1"/>
  <c r="A390" i="8" s="1"/>
  <c r="A391" i="8" a="1"/>
  <c r="A391" i="8" s="1"/>
  <c r="A392" i="8" a="1"/>
  <c r="A392" i="8" s="1"/>
  <c r="A393" i="8" a="1"/>
  <c r="A393" i="8" s="1"/>
  <c r="A394" i="8" a="1"/>
  <c r="A394" i="8" s="1"/>
  <c r="A395" i="8" a="1"/>
  <c r="A395" i="8" s="1"/>
  <c r="A396" i="8" a="1"/>
  <c r="A396" i="8" s="1"/>
  <c r="A397" i="8" a="1"/>
  <c r="A397" i="8" s="1"/>
  <c r="A398" i="8" a="1"/>
  <c r="A398" i="8" s="1"/>
  <c r="A399" i="8" a="1"/>
  <c r="A399" i="8" s="1"/>
  <c r="A400" i="8" a="1"/>
  <c r="A400" i="8" s="1"/>
  <c r="A401" i="8" a="1"/>
  <c r="A401" i="8" s="1"/>
  <c r="A402" i="8" a="1"/>
  <c r="A402" i="8" s="1"/>
  <c r="A403" i="8" a="1"/>
  <c r="A403" i="8" s="1"/>
  <c r="A404" i="8" a="1"/>
  <c r="A404" i="8" s="1"/>
  <c r="A405" i="8" a="1"/>
  <c r="A405" i="8" s="1"/>
  <c r="A406" i="8" a="1"/>
  <c r="A406" i="8" s="1"/>
  <c r="A407" i="8" a="1"/>
  <c r="A407" i="8" s="1"/>
  <c r="A408" i="8" a="1"/>
  <c r="A408" i="8" s="1"/>
  <c r="A409" i="8" a="1"/>
  <c r="A409" i="8" s="1"/>
  <c r="A410" i="8" a="1"/>
  <c r="A410" i="8" s="1"/>
  <c r="A411" i="8" a="1"/>
  <c r="A411" i="8" s="1"/>
  <c r="A412" i="8" a="1"/>
  <c r="A412" i="8" s="1"/>
  <c r="A413" i="8" a="1"/>
  <c r="A413" i="8" s="1"/>
  <c r="A414" i="8" a="1"/>
  <c r="A414" i="8" s="1"/>
  <c r="A415" i="8" a="1"/>
  <c r="A415" i="8" s="1"/>
  <c r="A416" i="8" a="1"/>
  <c r="A416" i="8" s="1"/>
  <c r="A417" i="8" a="1"/>
  <c r="A417" i="8" s="1"/>
  <c r="A418" i="8" a="1"/>
  <c r="A418" i="8" s="1"/>
  <c r="A419" i="8" a="1"/>
  <c r="A419" i="8" s="1"/>
  <c r="A420" i="8" a="1"/>
  <c r="A420" i="8" s="1"/>
  <c r="A421" i="8" a="1"/>
  <c r="A421" i="8" s="1"/>
  <c r="A422" i="8" a="1"/>
  <c r="A422" i="8" s="1"/>
  <c r="A423" i="8" a="1"/>
  <c r="A423" i="8" s="1"/>
  <c r="A424" i="8" a="1"/>
  <c r="A424" i="8" s="1"/>
  <c r="A425" i="8" a="1"/>
  <c r="A425" i="8" s="1"/>
  <c r="A426" i="8" a="1"/>
  <c r="A426" i="8" s="1"/>
  <c r="A427" i="8" a="1"/>
  <c r="A427" i="8" s="1"/>
  <c r="A428" i="8" a="1"/>
  <c r="A428" i="8" s="1"/>
  <c r="A429" i="8" a="1"/>
  <c r="A429" i="8" s="1"/>
  <c r="A430" i="8" a="1"/>
  <c r="A430" i="8" s="1"/>
  <c r="A431" i="8" a="1"/>
  <c r="A431" i="8" s="1"/>
  <c r="A432" i="8" a="1"/>
  <c r="A432" i="8" s="1"/>
  <c r="A433" i="8" a="1"/>
  <c r="A433" i="8" s="1"/>
  <c r="A434" i="8" a="1"/>
  <c r="A434" i="8" s="1"/>
  <c r="A435" i="8" a="1"/>
  <c r="A435" i="8" s="1"/>
  <c r="A436" i="8" a="1"/>
  <c r="A436" i="8" s="1"/>
  <c r="A437" i="8" a="1"/>
  <c r="A437" i="8" s="1"/>
  <c r="A438" i="8" a="1"/>
  <c r="A438" i="8" s="1"/>
  <c r="A439" i="8" a="1"/>
  <c r="A439" i="8" s="1"/>
  <c r="A440" i="8" a="1"/>
  <c r="A440" i="8" s="1"/>
  <c r="A441" i="8" a="1"/>
  <c r="A441" i="8" s="1"/>
  <c r="A442" i="8" a="1"/>
  <c r="A442" i="8" s="1"/>
  <c r="A443" i="8" a="1"/>
  <c r="A443" i="8" s="1"/>
  <c r="A444" i="8" a="1"/>
  <c r="A444" i="8" s="1"/>
  <c r="A445" i="8" a="1"/>
  <c r="A445" i="8" s="1"/>
  <c r="A446" i="8" a="1"/>
  <c r="A446" i="8" s="1"/>
  <c r="A447" i="8" a="1"/>
  <c r="A447" i="8" s="1"/>
  <c r="A448" i="8" a="1"/>
  <c r="A448" i="8" s="1"/>
  <c r="A449" i="8" a="1"/>
  <c r="A449" i="8" s="1"/>
  <c r="A450" i="8" a="1"/>
  <c r="A450" i="8" s="1"/>
  <c r="A451" i="8" a="1"/>
  <c r="A451" i="8" s="1"/>
  <c r="A452" i="8" a="1"/>
  <c r="A452" i="8" s="1"/>
  <c r="A453" i="8" a="1"/>
  <c r="A453" i="8" s="1"/>
  <c r="A454" i="8" a="1"/>
  <c r="A454" i="8" s="1"/>
  <c r="A455" i="8" a="1"/>
  <c r="A455" i="8" s="1"/>
  <c r="A456" i="8" a="1"/>
  <c r="A456" i="8" s="1"/>
  <c r="A457" i="8" a="1"/>
  <c r="A457" i="8" s="1"/>
  <c r="A458" i="8" a="1"/>
  <c r="A458" i="8" s="1"/>
  <c r="A459" i="8" a="1"/>
  <c r="A459" i="8" s="1"/>
  <c r="A460" i="8" a="1"/>
  <c r="A460" i="8" s="1"/>
  <c r="A461" i="8" a="1"/>
  <c r="A461" i="8" s="1"/>
  <c r="A462" i="8" a="1"/>
  <c r="A462" i="8" s="1"/>
  <c r="A463" i="8" a="1"/>
  <c r="A463" i="8" s="1"/>
  <c r="A464" i="8" a="1"/>
  <c r="A464" i="8" s="1"/>
  <c r="A465" i="8" a="1"/>
  <c r="A465" i="8" s="1"/>
  <c r="A466" i="8" a="1"/>
  <c r="A466" i="8" s="1"/>
  <c r="A467" i="8" a="1"/>
  <c r="A467" i="8" s="1"/>
  <c r="A468" i="8" a="1"/>
  <c r="A468" i="8" s="1"/>
  <c r="A469" i="8" a="1"/>
  <c r="A469" i="8" s="1"/>
  <c r="A470" i="8" a="1"/>
  <c r="A470" i="8" s="1"/>
  <c r="A471" i="8" a="1"/>
  <c r="A471" i="8" s="1"/>
  <c r="A472" i="8" a="1"/>
  <c r="A472" i="8" s="1"/>
  <c r="A473" i="8" a="1"/>
  <c r="A473" i="8" s="1"/>
  <c r="A474" i="8" a="1"/>
  <c r="A474" i="8" s="1"/>
  <c r="A475" i="8" a="1"/>
  <c r="A475" i="8" s="1"/>
  <c r="A476" i="8" a="1"/>
  <c r="A476" i="8" s="1"/>
  <c r="A477" i="8" a="1"/>
  <c r="A477" i="8" s="1"/>
  <c r="A478" i="8" a="1"/>
  <c r="A478" i="8" s="1"/>
  <c r="A479" i="8" a="1"/>
  <c r="A479" i="8" s="1"/>
  <c r="A480" i="8" a="1"/>
  <c r="A480" i="8" s="1"/>
  <c r="A481" i="8" a="1"/>
  <c r="A481" i="8" s="1"/>
  <c r="A482" i="8" a="1"/>
  <c r="A482" i="8" s="1"/>
  <c r="A483" i="8" a="1"/>
  <c r="A483" i="8" s="1"/>
  <c r="A484" i="8" a="1"/>
  <c r="A484" i="8" s="1"/>
  <c r="A485" i="8" a="1"/>
  <c r="A485" i="8" s="1"/>
  <c r="A486" i="8" a="1"/>
  <c r="A486" i="8" s="1"/>
  <c r="A487" i="8" a="1"/>
  <c r="A487" i="8" s="1"/>
  <c r="A488" i="8" a="1"/>
  <c r="A488" i="8" s="1"/>
  <c r="A489" i="8" a="1"/>
  <c r="A489" i="8" s="1"/>
  <c r="A490" i="8" a="1"/>
  <c r="A490" i="8" s="1"/>
  <c r="A491" i="8" a="1"/>
  <c r="A491" i="8" s="1"/>
  <c r="A492" i="8" a="1"/>
  <c r="A492" i="8" s="1"/>
  <c r="A493" i="8" a="1"/>
  <c r="A493" i="8" s="1"/>
  <c r="A494" i="8" a="1"/>
  <c r="A494" i="8" s="1"/>
  <c r="A495" i="8" a="1"/>
  <c r="A495" i="8" s="1"/>
  <c r="A496" i="8" a="1"/>
  <c r="A496" i="8" s="1"/>
  <c r="A497" i="8" a="1"/>
  <c r="A497" i="8" s="1"/>
  <c r="A498" i="8" a="1"/>
  <c r="A498" i="8" s="1"/>
  <c r="A499" i="8" a="1"/>
  <c r="A499" i="8" s="1"/>
  <c r="A500" i="8" a="1"/>
  <c r="A500" i="8" s="1"/>
  <c r="A501" i="8" a="1"/>
  <c r="A501" i="8" s="1"/>
  <c r="A502" i="8" a="1"/>
  <c r="A502" i="8" s="1"/>
  <c r="A503" i="8" a="1"/>
  <c r="A503" i="8" s="1"/>
  <c r="A504" i="8" a="1"/>
  <c r="A504" i="8" s="1"/>
  <c r="A505" i="8" a="1"/>
  <c r="A505" i="8" s="1"/>
  <c r="A506" i="8" a="1"/>
  <c r="A506" i="8" s="1"/>
  <c r="A507" i="8" a="1"/>
  <c r="A507" i="8" s="1"/>
  <c r="A508" i="8" a="1"/>
  <c r="A508" i="8" s="1"/>
  <c r="A509" i="8" a="1"/>
  <c r="A509" i="8" s="1"/>
  <c r="A510" i="8" a="1"/>
  <c r="A510" i="8" s="1"/>
  <c r="A511" i="8" a="1"/>
  <c r="A511" i="8" s="1"/>
  <c r="A512" i="8" a="1"/>
  <c r="A512" i="8" s="1"/>
  <c r="A513" i="8" a="1"/>
  <c r="A513" i="8" s="1"/>
  <c r="A514" i="8" a="1"/>
  <c r="A514" i="8" s="1"/>
  <c r="A515" i="8" a="1"/>
  <c r="A515" i="8" s="1"/>
  <c r="A516" i="8" a="1"/>
  <c r="A516" i="8" s="1"/>
  <c r="A517" i="8" a="1"/>
  <c r="A517" i="8" s="1"/>
  <c r="A518" i="8" a="1"/>
  <c r="A518" i="8" s="1"/>
  <c r="A519" i="8" a="1"/>
  <c r="A519" i="8" s="1"/>
  <c r="A520" i="8" a="1"/>
  <c r="A520" i="8" s="1"/>
  <c r="A521" i="8" a="1"/>
  <c r="A521" i="8" s="1"/>
  <c r="A522" i="8" a="1"/>
  <c r="A522" i="8" s="1"/>
  <c r="A523" i="8" a="1"/>
  <c r="A523" i="8" s="1"/>
  <c r="A524" i="8" a="1"/>
  <c r="A524" i="8" s="1"/>
  <c r="A525" i="8" a="1"/>
  <c r="A525" i="8" s="1"/>
  <c r="A526" i="8" a="1"/>
  <c r="A526" i="8" s="1"/>
  <c r="A527" i="8" a="1"/>
  <c r="A527" i="8" s="1"/>
  <c r="A528" i="8" a="1"/>
  <c r="A528" i="8" s="1"/>
  <c r="A529" i="8" a="1"/>
  <c r="A529" i="8" s="1"/>
  <c r="A530" i="8" a="1"/>
  <c r="A530" i="8" s="1"/>
  <c r="A531" i="8" a="1"/>
  <c r="A531" i="8" s="1"/>
  <c r="A532" i="8" a="1"/>
  <c r="A532" i="8" s="1"/>
  <c r="A533" i="8" a="1"/>
  <c r="A533" i="8" s="1"/>
  <c r="A534" i="8" a="1"/>
  <c r="A534" i="8" s="1"/>
  <c r="A535" i="8" a="1"/>
  <c r="A535" i="8" s="1"/>
  <c r="A536" i="8" a="1"/>
  <c r="A536" i="8" s="1"/>
  <c r="A537" i="8" a="1"/>
  <c r="A537" i="8" s="1"/>
  <c r="A538" i="8" a="1"/>
  <c r="A538" i="8" s="1"/>
  <c r="A539" i="8" a="1"/>
  <c r="A539" i="8" s="1"/>
  <c r="A540" i="8" a="1"/>
  <c r="A540" i="8" s="1"/>
  <c r="A541" i="8" a="1"/>
  <c r="A541" i="8" s="1"/>
  <c r="A542" i="8" a="1"/>
  <c r="A542" i="8" s="1"/>
  <c r="A543" i="8" a="1"/>
  <c r="A543" i="8" s="1"/>
  <c r="A544" i="8" a="1"/>
  <c r="A544" i="8" s="1"/>
  <c r="A545" i="8" a="1"/>
  <c r="A545" i="8" s="1"/>
  <c r="A546" i="8" a="1"/>
  <c r="A546" i="8" s="1"/>
  <c r="A547" i="8" a="1"/>
  <c r="A547" i="8" s="1"/>
  <c r="A548" i="8" a="1"/>
  <c r="A548" i="8" s="1"/>
  <c r="A549" i="8" a="1"/>
  <c r="A549" i="8" s="1"/>
  <c r="A550" i="8" a="1"/>
  <c r="A550" i="8" s="1"/>
  <c r="A551" i="8" a="1"/>
  <c r="A551" i="8" s="1"/>
  <c r="A552" i="8" a="1"/>
  <c r="A552" i="8" s="1"/>
  <c r="A553" i="8" a="1"/>
  <c r="A553" i="8" s="1"/>
  <c r="A554" i="8" a="1"/>
  <c r="A554" i="8" s="1"/>
  <c r="A555" i="8" a="1"/>
  <c r="A555" i="8" s="1"/>
  <c r="A556" i="8" a="1"/>
  <c r="A556" i="8" s="1"/>
  <c r="A557" i="8" a="1"/>
  <c r="A557" i="8" s="1"/>
  <c r="A558" i="8" a="1"/>
  <c r="A558" i="8" s="1"/>
  <c r="A559" i="8" a="1"/>
  <c r="A559" i="8" s="1"/>
  <c r="A560" i="8" a="1"/>
  <c r="A560" i="8" s="1"/>
  <c r="A561" i="8" a="1"/>
  <c r="A561" i="8" s="1"/>
  <c r="A562" i="8" a="1"/>
  <c r="A562" i="8" s="1"/>
  <c r="A563" i="8" a="1"/>
  <c r="A563" i="8" s="1"/>
  <c r="A564" i="8" a="1"/>
  <c r="A564" i="8" s="1"/>
  <c r="A565" i="8" a="1"/>
  <c r="A565" i="8" s="1"/>
  <c r="A566" i="8" a="1"/>
  <c r="A566" i="8" s="1"/>
  <c r="A2" i="8" a="1"/>
  <c r="A2" i="8" s="1"/>
  <c r="B2" i="7" s="1"/>
  <c r="E2" i="7" s="1"/>
  <c r="G2" i="7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251" i="8" a="1"/>
  <c r="B251" i="8" s="1"/>
  <c r="B252" i="8" a="1"/>
  <c r="B252" i="8" s="1"/>
  <c r="B253" i="8" a="1"/>
  <c r="B253" i="8" s="1"/>
  <c r="B254" i="8" a="1"/>
  <c r="B254" i="8" s="1"/>
  <c r="B255" i="8" a="1"/>
  <c r="B255" i="8" s="1"/>
  <c r="B256" i="8" a="1"/>
  <c r="B256" i="8" s="1"/>
  <c r="B257" i="8" a="1"/>
  <c r="B257" i="8" s="1"/>
  <c r="B258" i="8" a="1"/>
  <c r="B258" i="8" s="1"/>
  <c r="B259" i="8" a="1"/>
  <c r="B259" i="8" s="1"/>
  <c r="B260" i="8" a="1"/>
  <c r="B260" i="8" s="1"/>
  <c r="B261" i="8" a="1"/>
  <c r="B261" i="8" s="1"/>
  <c r="B262" i="8" a="1"/>
  <c r="B262" i="8" s="1"/>
  <c r="B263" i="8" a="1"/>
  <c r="B263" i="8" s="1"/>
  <c r="B264" i="8" a="1"/>
  <c r="B264" i="8" s="1"/>
  <c r="B265" i="8" a="1"/>
  <c r="B265" i="8" s="1"/>
  <c r="B266" i="8" a="1"/>
  <c r="B266" i="8" s="1"/>
  <c r="B267" i="8" a="1"/>
  <c r="B267" i="8" s="1"/>
  <c r="B268" i="8" a="1"/>
  <c r="B268" i="8" s="1"/>
  <c r="B269" i="8" a="1"/>
  <c r="B269" i="8" s="1"/>
  <c r="B270" i="8" a="1"/>
  <c r="B270" i="8" s="1"/>
  <c r="B271" i="8" a="1"/>
  <c r="B271" i="8" s="1"/>
  <c r="B272" i="8" a="1"/>
  <c r="B272" i="8" s="1"/>
  <c r="B273" i="8" a="1"/>
  <c r="B273" i="8" s="1"/>
  <c r="B274" i="8" a="1"/>
  <c r="B274" i="8" s="1"/>
  <c r="B275" i="8" a="1"/>
  <c r="B275" i="8" s="1"/>
  <c r="B276" i="8" a="1"/>
  <c r="B276" i="8" s="1"/>
  <c r="B277" i="8" a="1"/>
  <c r="B277" i="8" s="1"/>
  <c r="B278" i="8" a="1"/>
  <c r="B278" i="8" s="1"/>
  <c r="B279" i="8" a="1"/>
  <c r="B279" i="8" s="1"/>
  <c r="B280" i="8" a="1"/>
  <c r="B280" i="8" s="1"/>
  <c r="B281" i="8" a="1"/>
  <c r="B281" i="8" s="1"/>
  <c r="B282" i="8" a="1"/>
  <c r="B282" i="8" s="1"/>
  <c r="B283" i="8" a="1"/>
  <c r="B283" i="8" s="1"/>
  <c r="B284" i="8" a="1"/>
  <c r="B284" i="8" s="1"/>
  <c r="B285" i="8" a="1"/>
  <c r="B285" i="8" s="1"/>
  <c r="B286" i="8" a="1"/>
  <c r="B286" i="8" s="1"/>
  <c r="B287" i="8" a="1"/>
  <c r="B287" i="8" s="1"/>
  <c r="B288" i="8" a="1"/>
  <c r="B288" i="8" s="1"/>
  <c r="B289" i="8" a="1"/>
  <c r="B289" i="8" s="1"/>
  <c r="B290" i="8" a="1"/>
  <c r="B290" i="8" s="1"/>
  <c r="B291" i="8" a="1"/>
  <c r="B291" i="8" s="1"/>
  <c r="B292" i="8" a="1"/>
  <c r="B292" i="8" s="1"/>
  <c r="B293" i="8" a="1"/>
  <c r="B293" i="8" s="1"/>
  <c r="B294" i="8" a="1"/>
  <c r="B294" i="8" s="1"/>
  <c r="B295" i="8" a="1"/>
  <c r="B295" i="8" s="1"/>
  <c r="B296" i="8" a="1"/>
  <c r="B296" i="8" s="1"/>
  <c r="B297" i="8" a="1"/>
  <c r="B297" i="8" s="1"/>
  <c r="B298" i="8" a="1"/>
  <c r="B298" i="8" s="1"/>
  <c r="B299" i="8" a="1"/>
  <c r="B299" i="8" s="1"/>
  <c r="B300" i="8" a="1"/>
  <c r="B300" i="8" s="1"/>
  <c r="B301" i="8" a="1"/>
  <c r="B301" i="8" s="1"/>
  <c r="B302" i="8" a="1"/>
  <c r="B302" i="8" s="1"/>
  <c r="B303" i="8" a="1"/>
  <c r="B303" i="8" s="1"/>
  <c r="B304" i="8" a="1"/>
  <c r="B304" i="8" s="1"/>
  <c r="B305" i="8" a="1"/>
  <c r="B305" i="8" s="1"/>
  <c r="B306" i="8" a="1"/>
  <c r="B306" i="8" s="1"/>
  <c r="B307" i="8" a="1"/>
  <c r="B307" i="8" s="1"/>
  <c r="B308" i="8" a="1"/>
  <c r="B308" i="8" s="1"/>
  <c r="B309" i="8" a="1"/>
  <c r="B309" i="8" s="1"/>
  <c r="B310" i="8" a="1"/>
  <c r="B310" i="8" s="1"/>
  <c r="B311" i="8" a="1"/>
  <c r="B311" i="8" s="1"/>
  <c r="B312" i="8" a="1"/>
  <c r="B312" i="8" s="1"/>
  <c r="B313" i="8" a="1"/>
  <c r="B313" i="8" s="1"/>
  <c r="B314" i="8" a="1"/>
  <c r="B314" i="8" s="1"/>
  <c r="B315" i="8" a="1"/>
  <c r="B315" i="8" s="1"/>
  <c r="B316" i="8" a="1"/>
  <c r="B316" i="8" s="1"/>
  <c r="B317" i="8" a="1"/>
  <c r="B317" i="8" s="1"/>
  <c r="B318" i="8" a="1"/>
  <c r="B318" i="8" s="1"/>
  <c r="B319" i="8" a="1"/>
  <c r="B319" i="8" s="1"/>
  <c r="B320" i="8" a="1"/>
  <c r="B320" i="8" s="1"/>
  <c r="B321" i="8" a="1"/>
  <c r="B321" i="8" s="1"/>
  <c r="B322" i="8" a="1"/>
  <c r="B322" i="8" s="1"/>
  <c r="B323" i="8" a="1"/>
  <c r="B323" i="8" s="1"/>
  <c r="B324" i="8" a="1"/>
  <c r="B324" i="8" s="1"/>
  <c r="B325" i="8" a="1"/>
  <c r="B325" i="8" s="1"/>
  <c r="B326" i="8" a="1"/>
  <c r="B326" i="8" s="1"/>
  <c r="B327" i="8" a="1"/>
  <c r="B327" i="8" s="1"/>
  <c r="B328" i="8" a="1"/>
  <c r="B328" i="8" s="1"/>
  <c r="B329" i="8" a="1"/>
  <c r="B329" i="8" s="1"/>
  <c r="B330" i="8" a="1"/>
  <c r="B330" i="8" s="1"/>
  <c r="B331" i="8" a="1"/>
  <c r="B331" i="8" s="1"/>
  <c r="B332" i="8" a="1"/>
  <c r="B332" i="8" s="1"/>
  <c r="B333" i="8" a="1"/>
  <c r="B333" i="8" s="1"/>
  <c r="B334" i="8" a="1"/>
  <c r="B334" i="8" s="1"/>
  <c r="B335" i="8" a="1"/>
  <c r="B335" i="8" s="1"/>
  <c r="B336" i="8" a="1"/>
  <c r="B336" i="8" s="1"/>
  <c r="B337" i="8" a="1"/>
  <c r="B337" i="8" s="1"/>
  <c r="B338" i="8" a="1"/>
  <c r="B338" i="8" s="1"/>
  <c r="B339" i="8" a="1"/>
  <c r="B339" i="8" s="1"/>
  <c r="B340" i="8" a="1"/>
  <c r="B340" i="8" s="1"/>
  <c r="B341" i="8" a="1"/>
  <c r="B341" i="8" s="1"/>
  <c r="B342" i="8" a="1"/>
  <c r="B342" i="8" s="1"/>
  <c r="B343" i="8" a="1"/>
  <c r="B343" i="8" s="1"/>
  <c r="B344" i="8" a="1"/>
  <c r="B344" i="8" s="1"/>
  <c r="B345" i="8" a="1"/>
  <c r="B345" i="8" s="1"/>
  <c r="B346" i="8" a="1"/>
  <c r="B346" i="8" s="1"/>
  <c r="B347" i="8" a="1"/>
  <c r="B347" i="8" s="1"/>
  <c r="B348" i="8" a="1"/>
  <c r="B348" i="8" s="1"/>
  <c r="B349" i="8" a="1"/>
  <c r="B349" i="8" s="1"/>
  <c r="B350" i="8" a="1"/>
  <c r="B350" i="8" s="1"/>
  <c r="B351" i="8" a="1"/>
  <c r="B351" i="8" s="1"/>
  <c r="B352" i="8" a="1"/>
  <c r="B352" i="8" s="1"/>
  <c r="B353" i="8" a="1"/>
  <c r="B353" i="8" s="1"/>
  <c r="B354" i="8" a="1"/>
  <c r="B354" i="8" s="1"/>
  <c r="B355" i="8" a="1"/>
  <c r="B355" i="8" s="1"/>
  <c r="B356" i="8" a="1"/>
  <c r="B356" i="8" s="1"/>
  <c r="B357" i="8" a="1"/>
  <c r="B357" i="8" s="1"/>
  <c r="B358" i="8" a="1"/>
  <c r="B358" i="8" s="1"/>
  <c r="B359" i="8" a="1"/>
  <c r="B359" i="8" s="1"/>
  <c r="B360" i="8" a="1"/>
  <c r="B360" i="8" s="1"/>
  <c r="B361" i="8" a="1"/>
  <c r="B361" i="8" s="1"/>
  <c r="B362" i="8" a="1"/>
  <c r="B362" i="8" s="1"/>
  <c r="B363" i="8" a="1"/>
  <c r="B363" i="8" s="1"/>
  <c r="B364" i="8" a="1"/>
  <c r="B364" i="8" s="1"/>
  <c r="B365" i="8" a="1"/>
  <c r="B365" i="8" s="1"/>
  <c r="B366" i="8" a="1"/>
  <c r="B366" i="8" s="1"/>
  <c r="B367" i="8" a="1"/>
  <c r="B367" i="8" s="1"/>
  <c r="B368" i="8" a="1"/>
  <c r="B368" i="8" s="1"/>
  <c r="B369" i="8" a="1"/>
  <c r="B369" i="8" s="1"/>
  <c r="B370" i="8" a="1"/>
  <c r="B370" i="8" s="1"/>
  <c r="B371" i="8" a="1"/>
  <c r="B371" i="8" s="1"/>
  <c r="B372" i="8" a="1"/>
  <c r="B372" i="8" s="1"/>
  <c r="B373" i="8" a="1"/>
  <c r="B373" i="8" s="1"/>
  <c r="B374" i="8" a="1"/>
  <c r="B374" i="8" s="1"/>
  <c r="B375" i="8" a="1"/>
  <c r="B375" i="8" s="1"/>
  <c r="B376" i="8" a="1"/>
  <c r="B376" i="8" s="1"/>
  <c r="B377" i="8" a="1"/>
  <c r="B377" i="8" s="1"/>
  <c r="B378" i="8" a="1"/>
  <c r="B378" i="8" s="1"/>
  <c r="B379" i="8" a="1"/>
  <c r="B379" i="8" s="1"/>
  <c r="B380" i="8" a="1"/>
  <c r="B380" i="8" s="1"/>
  <c r="B381" i="8" a="1"/>
  <c r="B381" i="8" s="1"/>
  <c r="B382" i="8" a="1"/>
  <c r="B382" i="8" s="1"/>
  <c r="B383" i="8" a="1"/>
  <c r="B383" i="8" s="1"/>
  <c r="B384" i="8" a="1"/>
  <c r="B384" i="8" s="1"/>
  <c r="B385" i="8" a="1"/>
  <c r="B385" i="8" s="1"/>
  <c r="B386" i="8" a="1"/>
  <c r="B386" i="8" s="1"/>
  <c r="B387" i="8" a="1"/>
  <c r="B387" i="8" s="1"/>
  <c r="B388" i="8" a="1"/>
  <c r="B388" i="8" s="1"/>
  <c r="B389" i="8" a="1"/>
  <c r="B389" i="8" s="1"/>
  <c r="B390" i="8" a="1"/>
  <c r="B390" i="8" s="1"/>
  <c r="B391" i="8" a="1"/>
  <c r="B391" i="8" s="1"/>
  <c r="B392" i="8" a="1"/>
  <c r="B392" i="8" s="1"/>
  <c r="B393" i="8" a="1"/>
  <c r="B393" i="8" s="1"/>
  <c r="B394" i="8" a="1"/>
  <c r="B394" i="8" s="1"/>
  <c r="B395" i="8" a="1"/>
  <c r="B395" i="8" s="1"/>
  <c r="B396" i="8" a="1"/>
  <c r="B396" i="8" s="1"/>
  <c r="B397" i="8" a="1"/>
  <c r="B397" i="8" s="1"/>
  <c r="B398" i="8" a="1"/>
  <c r="B398" i="8" s="1"/>
  <c r="B399" i="8" a="1"/>
  <c r="B399" i="8" s="1"/>
  <c r="B400" i="8" a="1"/>
  <c r="B400" i="8" s="1"/>
  <c r="B401" i="8" a="1"/>
  <c r="B401" i="8" s="1"/>
  <c r="B402" i="8" a="1"/>
  <c r="B402" i="8" s="1"/>
  <c r="B403" i="8" a="1"/>
  <c r="B403" i="8" s="1"/>
  <c r="B404" i="8" a="1"/>
  <c r="B404" i="8" s="1"/>
  <c r="B405" i="8" a="1"/>
  <c r="B405" i="8" s="1"/>
  <c r="B406" i="8" a="1"/>
  <c r="B406" i="8" s="1"/>
  <c r="B407" i="8" a="1"/>
  <c r="B407" i="8" s="1"/>
  <c r="B408" i="8" a="1"/>
  <c r="B408" i="8" s="1"/>
  <c r="B409" i="8" a="1"/>
  <c r="B409" i="8" s="1"/>
  <c r="B410" i="8" a="1"/>
  <c r="B410" i="8" s="1"/>
  <c r="B411" i="8" a="1"/>
  <c r="B411" i="8" s="1"/>
  <c r="B412" i="8" a="1"/>
  <c r="B412" i="8" s="1"/>
  <c r="B413" i="8" a="1"/>
  <c r="B413" i="8" s="1"/>
  <c r="B414" i="8" a="1"/>
  <c r="B414" i="8" s="1"/>
  <c r="B415" i="8" a="1"/>
  <c r="B415" i="8" s="1"/>
  <c r="B416" i="8" a="1"/>
  <c r="B416" i="8" s="1"/>
  <c r="B417" i="8" a="1"/>
  <c r="B417" i="8" s="1"/>
  <c r="B418" i="8" a="1"/>
  <c r="B418" i="8" s="1"/>
  <c r="B419" i="8" a="1"/>
  <c r="B419" i="8" s="1"/>
  <c r="B420" i="8" a="1"/>
  <c r="B420" i="8" s="1"/>
  <c r="B421" i="8" a="1"/>
  <c r="B421" i="8" s="1"/>
  <c r="B422" i="8" a="1"/>
  <c r="B422" i="8" s="1"/>
  <c r="B423" i="8" a="1"/>
  <c r="B423" i="8" s="1"/>
  <c r="B424" i="8" a="1"/>
  <c r="B424" i="8" s="1"/>
  <c r="B425" i="8" a="1"/>
  <c r="B425" i="8" s="1"/>
  <c r="B426" i="8" a="1"/>
  <c r="B426" i="8" s="1"/>
  <c r="B427" i="8" a="1"/>
  <c r="B427" i="8" s="1"/>
  <c r="B428" i="8" a="1"/>
  <c r="B428" i="8" s="1"/>
  <c r="B429" i="8" a="1"/>
  <c r="B429" i="8" s="1"/>
  <c r="B430" i="8" a="1"/>
  <c r="B430" i="8" s="1"/>
  <c r="B431" i="8" a="1"/>
  <c r="B431" i="8" s="1"/>
  <c r="B432" i="8" a="1"/>
  <c r="B432" i="8" s="1"/>
  <c r="B433" i="8" a="1"/>
  <c r="B433" i="8" s="1"/>
  <c r="B434" i="8" a="1"/>
  <c r="B434" i="8" s="1"/>
  <c r="B435" i="8" a="1"/>
  <c r="B435" i="8" s="1"/>
  <c r="B436" i="8" a="1"/>
  <c r="B436" i="8" s="1"/>
  <c r="B437" i="8" a="1"/>
  <c r="B437" i="8" s="1"/>
  <c r="B438" i="8" a="1"/>
  <c r="B438" i="8" s="1"/>
  <c r="B439" i="8" a="1"/>
  <c r="B439" i="8" s="1"/>
  <c r="B440" i="8" a="1"/>
  <c r="B440" i="8" s="1"/>
  <c r="B441" i="8" a="1"/>
  <c r="B441" i="8" s="1"/>
  <c r="B442" i="8" a="1"/>
  <c r="B442" i="8" s="1"/>
  <c r="B443" i="8" a="1"/>
  <c r="B443" i="8" s="1"/>
  <c r="B444" i="8" a="1"/>
  <c r="B444" i="8" s="1"/>
  <c r="B445" i="8" a="1"/>
  <c r="B445" i="8" s="1"/>
  <c r="B446" i="8" a="1"/>
  <c r="B446" i="8" s="1"/>
  <c r="B447" i="8" a="1"/>
  <c r="B447" i="8" s="1"/>
  <c r="B448" i="8" a="1"/>
  <c r="B448" i="8" s="1"/>
  <c r="B449" i="8" a="1"/>
  <c r="B449" i="8" s="1"/>
  <c r="B450" i="8" a="1"/>
  <c r="B450" i="8" s="1"/>
  <c r="B451" i="8" a="1"/>
  <c r="B451" i="8" s="1"/>
  <c r="B452" i="8" a="1"/>
  <c r="B452" i="8" s="1"/>
  <c r="B453" i="8" a="1"/>
  <c r="B453" i="8" s="1"/>
  <c r="B454" i="8" a="1"/>
  <c r="B454" i="8" s="1"/>
  <c r="B455" i="8" a="1"/>
  <c r="B455" i="8" s="1"/>
  <c r="B456" i="8" a="1"/>
  <c r="B456" i="8" s="1"/>
  <c r="B457" i="8" a="1"/>
  <c r="B457" i="8" s="1"/>
  <c r="B458" i="8" a="1"/>
  <c r="B458" i="8" s="1"/>
  <c r="B459" i="8" a="1"/>
  <c r="B459" i="8" s="1"/>
  <c r="B460" i="8" a="1"/>
  <c r="B460" i="8" s="1"/>
  <c r="B461" i="8" a="1"/>
  <c r="B461" i="8" s="1"/>
  <c r="B462" i="8" a="1"/>
  <c r="B462" i="8" s="1"/>
  <c r="B463" i="8" a="1"/>
  <c r="B463" i="8" s="1"/>
  <c r="B464" i="8" a="1"/>
  <c r="B464" i="8" s="1"/>
  <c r="B465" i="8" a="1"/>
  <c r="B465" i="8" s="1"/>
  <c r="B466" i="8" a="1"/>
  <c r="B466" i="8" s="1"/>
  <c r="B467" i="8" a="1"/>
  <c r="B467" i="8" s="1"/>
  <c r="B468" i="8" a="1"/>
  <c r="B468" i="8" s="1"/>
  <c r="B469" i="8" a="1"/>
  <c r="B469" i="8" s="1"/>
  <c r="B470" i="8" a="1"/>
  <c r="B470" i="8" s="1"/>
  <c r="B471" i="8" a="1"/>
  <c r="B471" i="8" s="1"/>
  <c r="B472" i="8" a="1"/>
  <c r="B472" i="8" s="1"/>
  <c r="B473" i="8" a="1"/>
  <c r="B473" i="8" s="1"/>
  <c r="B474" i="8" a="1"/>
  <c r="B474" i="8" s="1"/>
  <c r="B475" i="8" a="1"/>
  <c r="B475" i="8" s="1"/>
  <c r="B476" i="8" a="1"/>
  <c r="B476" i="8" s="1"/>
  <c r="B477" i="8" a="1"/>
  <c r="B477" i="8" s="1"/>
  <c r="B478" i="8" a="1"/>
  <c r="B478" i="8" s="1"/>
  <c r="B479" i="8" a="1"/>
  <c r="B479" i="8" s="1"/>
  <c r="B480" i="8" a="1"/>
  <c r="B480" i="8" s="1"/>
  <c r="B481" i="8" a="1"/>
  <c r="B481" i="8" s="1"/>
  <c r="B482" i="8" a="1"/>
  <c r="B482" i="8" s="1"/>
  <c r="B483" i="8" a="1"/>
  <c r="B483" i="8" s="1"/>
  <c r="B484" i="8" a="1"/>
  <c r="B484" i="8" s="1"/>
  <c r="B485" i="8" a="1"/>
  <c r="B485" i="8" s="1"/>
  <c r="B486" i="8" a="1"/>
  <c r="B486" i="8" s="1"/>
  <c r="B487" i="8" a="1"/>
  <c r="B487" i="8" s="1"/>
  <c r="B488" i="8" a="1"/>
  <c r="B488" i="8" s="1"/>
  <c r="B489" i="8" a="1"/>
  <c r="B489" i="8" s="1"/>
  <c r="B490" i="8" a="1"/>
  <c r="B490" i="8" s="1"/>
  <c r="B491" i="8" a="1"/>
  <c r="B491" i="8" s="1"/>
  <c r="B492" i="8" a="1"/>
  <c r="B492" i="8" s="1"/>
  <c r="B493" i="8" a="1"/>
  <c r="B493" i="8" s="1"/>
  <c r="B494" i="8" a="1"/>
  <c r="B494" i="8" s="1"/>
  <c r="B495" i="8" a="1"/>
  <c r="B495" i="8" s="1"/>
  <c r="B496" i="8" a="1"/>
  <c r="B496" i="8" s="1"/>
  <c r="B497" i="8" a="1"/>
  <c r="B497" i="8" s="1"/>
  <c r="B498" i="8" a="1"/>
  <c r="B498" i="8" s="1"/>
  <c r="B499" i="8" a="1"/>
  <c r="B499" i="8" s="1"/>
  <c r="B500" i="8" a="1"/>
  <c r="B500" i="8" s="1"/>
  <c r="B501" i="8" a="1"/>
  <c r="B501" i="8" s="1"/>
  <c r="B502" i="8" a="1"/>
  <c r="B502" i="8" s="1"/>
  <c r="B503" i="8" a="1"/>
  <c r="B503" i="8" s="1"/>
  <c r="B504" i="8" a="1"/>
  <c r="B504" i="8" s="1"/>
  <c r="B505" i="8" a="1"/>
  <c r="B505" i="8" s="1"/>
  <c r="B506" i="8" a="1"/>
  <c r="B506" i="8" s="1"/>
  <c r="B507" i="8" a="1"/>
  <c r="B507" i="8" s="1"/>
  <c r="B508" i="8" a="1"/>
  <c r="B508" i="8" s="1"/>
  <c r="B509" i="8" a="1"/>
  <c r="B509" i="8" s="1"/>
  <c r="B510" i="8" a="1"/>
  <c r="B510" i="8" s="1"/>
  <c r="B511" i="8" a="1"/>
  <c r="B511" i="8" s="1"/>
  <c r="B512" i="8" a="1"/>
  <c r="B512" i="8" s="1"/>
  <c r="B513" i="8" a="1"/>
  <c r="B513" i="8" s="1"/>
  <c r="B514" i="8" a="1"/>
  <c r="B514" i="8" s="1"/>
  <c r="B515" i="8" a="1"/>
  <c r="B515" i="8" s="1"/>
  <c r="B516" i="8" a="1"/>
  <c r="B516" i="8" s="1"/>
  <c r="B517" i="8" a="1"/>
  <c r="B517" i="8" s="1"/>
  <c r="B518" i="8" a="1"/>
  <c r="B518" i="8" s="1"/>
  <c r="B519" i="8" a="1"/>
  <c r="B519" i="8" s="1"/>
  <c r="B520" i="8" a="1"/>
  <c r="B520" i="8" s="1"/>
  <c r="B521" i="8" a="1"/>
  <c r="B521" i="8" s="1"/>
  <c r="B522" i="8" a="1"/>
  <c r="B522" i="8" s="1"/>
  <c r="B523" i="8" a="1"/>
  <c r="B523" i="8" s="1"/>
  <c r="B524" i="8" a="1"/>
  <c r="B524" i="8" s="1"/>
  <c r="B525" i="8" a="1"/>
  <c r="B525" i="8" s="1"/>
  <c r="B526" i="8" a="1"/>
  <c r="B526" i="8" s="1"/>
  <c r="B527" i="8" a="1"/>
  <c r="B527" i="8" s="1"/>
  <c r="B528" i="8" a="1"/>
  <c r="B528" i="8" s="1"/>
  <c r="B529" i="8" a="1"/>
  <c r="B529" i="8" s="1"/>
  <c r="B530" i="8" a="1"/>
  <c r="B530" i="8" s="1"/>
  <c r="B531" i="8" a="1"/>
  <c r="B531" i="8" s="1"/>
  <c r="B532" i="8" a="1"/>
  <c r="B532" i="8" s="1"/>
  <c r="B533" i="8" a="1"/>
  <c r="B533" i="8" s="1"/>
  <c r="B534" i="8" a="1"/>
  <c r="B534" i="8" s="1"/>
  <c r="B535" i="8" a="1"/>
  <c r="B535" i="8" s="1"/>
  <c r="B536" i="8" a="1"/>
  <c r="B536" i="8" s="1"/>
  <c r="B537" i="8" a="1"/>
  <c r="B537" i="8" s="1"/>
  <c r="B538" i="8" a="1"/>
  <c r="B538" i="8" s="1"/>
  <c r="B539" i="8" a="1"/>
  <c r="B539" i="8" s="1"/>
  <c r="B540" i="8" a="1"/>
  <c r="B540" i="8" s="1"/>
  <c r="B541" i="8" a="1"/>
  <c r="B541" i="8" s="1"/>
  <c r="B542" i="8" a="1"/>
  <c r="B542" i="8" s="1"/>
  <c r="B543" i="8" a="1"/>
  <c r="B543" i="8" s="1"/>
  <c r="B544" i="8" a="1"/>
  <c r="B544" i="8" s="1"/>
  <c r="B545" i="8" a="1"/>
  <c r="B545" i="8" s="1"/>
  <c r="B546" i="8" a="1"/>
  <c r="B546" i="8" s="1"/>
  <c r="B547" i="8" a="1"/>
  <c r="B547" i="8" s="1"/>
  <c r="B548" i="8" a="1"/>
  <c r="B548" i="8" s="1"/>
  <c r="B549" i="8" a="1"/>
  <c r="B549" i="8" s="1"/>
  <c r="B550" i="8" a="1"/>
  <c r="B550" i="8" s="1"/>
  <c r="B551" i="8" a="1"/>
  <c r="B551" i="8" s="1"/>
  <c r="B552" i="8" a="1"/>
  <c r="B552" i="8" s="1"/>
  <c r="B553" i="8" a="1"/>
  <c r="B553" i="8" s="1"/>
  <c r="B554" i="8" a="1"/>
  <c r="B554" i="8" s="1"/>
  <c r="B555" i="8" a="1"/>
  <c r="B555" i="8" s="1"/>
  <c r="B556" i="8" a="1"/>
  <c r="B556" i="8" s="1"/>
  <c r="B557" i="8" a="1"/>
  <c r="B557" i="8" s="1"/>
  <c r="B558" i="8" a="1"/>
  <c r="B558" i="8" s="1"/>
  <c r="B559" i="8" a="1"/>
  <c r="B559" i="8" s="1"/>
  <c r="B560" i="8" a="1"/>
  <c r="B560" i="8" s="1"/>
  <c r="B561" i="8" a="1"/>
  <c r="B561" i="8" s="1"/>
  <c r="B562" i="8" a="1"/>
  <c r="B562" i="8" s="1"/>
  <c r="B563" i="8" a="1"/>
  <c r="B563" i="8" s="1"/>
  <c r="B564" i="8" a="1"/>
  <c r="B564" i="8" s="1"/>
  <c r="B565" i="8" a="1"/>
  <c r="B565" i="8" s="1"/>
  <c r="B566" i="8" a="1"/>
  <c r="B566" i="8" s="1"/>
  <c r="B567" i="8" a="1"/>
  <c r="B567" i="8" s="1"/>
  <c r="B568" i="8" a="1"/>
  <c r="B568" i="8" s="1"/>
  <c r="B569" i="8" a="1"/>
  <c r="B569" i="8" s="1"/>
  <c r="B570" i="8" a="1"/>
  <c r="B570" i="8" s="1"/>
  <c r="B571" i="8" a="1"/>
  <c r="B571" i="8" s="1"/>
  <c r="B572" i="8" a="1"/>
  <c r="B572" i="8" s="1"/>
  <c r="B573" i="8" a="1"/>
  <c r="B573" i="8" s="1"/>
  <c r="B574" i="8" a="1"/>
  <c r="B574" i="8" s="1"/>
  <c r="B575" i="8" a="1"/>
  <c r="B575" i="8" s="1"/>
  <c r="B576" i="8" a="1"/>
  <c r="B576" i="8" s="1"/>
  <c r="B577" i="8" a="1"/>
  <c r="B577" i="8" s="1"/>
  <c r="B578" i="8" a="1"/>
  <c r="B578" i="8" s="1"/>
  <c r="B579" i="8" a="1"/>
  <c r="B579" i="8" s="1"/>
  <c r="B580" i="8" a="1"/>
  <c r="B580" i="8" s="1"/>
  <c r="B581" i="8" a="1"/>
  <c r="B581" i="8" s="1"/>
  <c r="B582" i="8" a="1"/>
  <c r="B582" i="8" s="1"/>
  <c r="B583" i="8" a="1"/>
  <c r="B583" i="8" s="1"/>
  <c r="B584" i="8" a="1"/>
  <c r="B584" i="8" s="1"/>
  <c r="B585" i="8" a="1"/>
  <c r="B585" i="8" s="1"/>
  <c r="B586" i="8" a="1"/>
  <c r="B586" i="8" s="1"/>
  <c r="B587" i="8" a="1"/>
  <c r="B587" i="8" s="1"/>
  <c r="B588" i="8" a="1"/>
  <c r="B588" i="8" s="1"/>
  <c r="B589" i="8" a="1"/>
  <c r="B589" i="8" s="1"/>
  <c r="B590" i="8" a="1"/>
  <c r="B590" i="8" s="1"/>
  <c r="B591" i="8" a="1"/>
  <c r="B591" i="8" s="1"/>
  <c r="B592" i="8" a="1"/>
  <c r="B592" i="8" s="1"/>
  <c r="B593" i="8" a="1"/>
  <c r="B593" i="8" s="1"/>
  <c r="B594" i="8" a="1"/>
  <c r="B594" i="8" s="1"/>
  <c r="B595" i="8" a="1"/>
  <c r="B595" i="8" s="1"/>
  <c r="B596" i="8" a="1"/>
  <c r="B596" i="8" s="1"/>
  <c r="B597" i="8" a="1"/>
  <c r="B597" i="8" s="1"/>
  <c r="B598" i="8" a="1"/>
  <c r="B598" i="8" s="1"/>
  <c r="B599" i="8" a="1"/>
  <c r="B599" i="8" s="1"/>
  <c r="B600" i="8" a="1"/>
  <c r="B600" i="8" s="1"/>
  <c r="B601" i="8" a="1"/>
  <c r="B601" i="8" s="1"/>
  <c r="B602" i="8" a="1"/>
  <c r="B602" i="8" s="1"/>
  <c r="B603" i="8" a="1"/>
  <c r="B603" i="8" s="1"/>
  <c r="B604" i="8" a="1"/>
  <c r="B604" i="8" s="1"/>
  <c r="B605" i="8" a="1"/>
  <c r="B605" i="8" s="1"/>
  <c r="B606" i="8" a="1"/>
  <c r="B606" i="8" s="1"/>
  <c r="B607" i="8" a="1"/>
  <c r="B607" i="8" s="1"/>
  <c r="B608" i="8" a="1"/>
  <c r="B608" i="8" s="1"/>
  <c r="B609" i="8" a="1"/>
  <c r="B609" i="8" s="1"/>
  <c r="B610" i="8" a="1"/>
  <c r="B610" i="8" s="1"/>
  <c r="B611" i="8" a="1"/>
  <c r="B611" i="8" s="1"/>
  <c r="B612" i="8" a="1"/>
  <c r="B612" i="8" s="1"/>
  <c r="B613" i="8" a="1"/>
  <c r="B613" i="8" s="1"/>
  <c r="B614" i="8" a="1"/>
  <c r="B614" i="8" s="1"/>
  <c r="B615" i="8" a="1"/>
  <c r="B615" i="8" s="1"/>
  <c r="B616" i="8" a="1"/>
  <c r="B616" i="8" s="1"/>
  <c r="B617" i="8" a="1"/>
  <c r="B617" i="8" s="1"/>
  <c r="B618" i="8" a="1"/>
  <c r="B618" i="8" s="1"/>
  <c r="B619" i="8" a="1"/>
  <c r="B619" i="8" s="1"/>
  <c r="B620" i="8" a="1"/>
  <c r="B620" i="8" s="1"/>
  <c r="B621" i="8" a="1"/>
  <c r="B621" i="8" s="1"/>
  <c r="B622" i="8" a="1"/>
  <c r="B622" i="8" s="1"/>
  <c r="B623" i="8" a="1"/>
  <c r="B623" i="8" s="1"/>
  <c r="B624" i="8" a="1"/>
  <c r="B624" i="8" s="1"/>
  <c r="B625" i="8" a="1"/>
  <c r="B625" i="8" s="1"/>
  <c r="B626" i="8" a="1"/>
  <c r="B626" i="8" s="1"/>
  <c r="B627" i="8" a="1"/>
  <c r="B627" i="8" s="1"/>
  <c r="B628" i="8" a="1"/>
  <c r="B628" i="8" s="1"/>
  <c r="B629" i="8" a="1"/>
  <c r="B629" i="8" s="1"/>
  <c r="B630" i="8" a="1"/>
  <c r="B630" i="8" s="1"/>
  <c r="B631" i="8" a="1"/>
  <c r="B631" i="8" s="1"/>
  <c r="B632" i="8" a="1"/>
  <c r="B632" i="8" s="1"/>
  <c r="B633" i="8" a="1"/>
  <c r="B633" i="8" s="1"/>
  <c r="B634" i="8" a="1"/>
  <c r="B634" i="8" s="1"/>
  <c r="B635" i="8" a="1"/>
  <c r="B635" i="8" s="1"/>
  <c r="B636" i="8" a="1"/>
  <c r="B636" i="8" s="1"/>
  <c r="B637" i="8" a="1"/>
  <c r="B637" i="8" s="1"/>
  <c r="B638" i="8" a="1"/>
  <c r="B638" i="8" s="1"/>
  <c r="B639" i="8" a="1"/>
  <c r="B639" i="8" s="1"/>
  <c r="B640" i="8" a="1"/>
  <c r="B640" i="8" s="1"/>
  <c r="B641" i="8" a="1"/>
  <c r="B641" i="8" s="1"/>
  <c r="B642" i="8" a="1"/>
  <c r="B642" i="8" s="1"/>
  <c r="B643" i="8" a="1"/>
  <c r="B643" i="8" s="1"/>
  <c r="B644" i="8" a="1"/>
  <c r="B644" i="8" s="1"/>
  <c r="B645" i="8" a="1"/>
  <c r="B645" i="8" s="1"/>
  <c r="B646" i="8" a="1"/>
  <c r="B646" i="8" s="1"/>
  <c r="B647" i="8" a="1"/>
  <c r="B647" i="8" s="1"/>
  <c r="B648" i="8" a="1"/>
  <c r="B648" i="8" s="1"/>
  <c r="B649" i="8" a="1"/>
  <c r="B649" i="8" s="1"/>
  <c r="B650" i="8" a="1"/>
  <c r="B650" i="8" s="1"/>
  <c r="B651" i="8" a="1"/>
  <c r="B651" i="8" s="1"/>
  <c r="B652" i="8" a="1"/>
  <c r="B652" i="8" s="1"/>
  <c r="B653" i="8" a="1"/>
  <c r="B653" i="8" s="1"/>
  <c r="B654" i="8" a="1"/>
  <c r="B654" i="8" s="1"/>
  <c r="B655" i="8" a="1"/>
  <c r="B655" i="8" s="1"/>
  <c r="B656" i="8" a="1"/>
  <c r="B656" i="8" s="1"/>
  <c r="B657" i="8" a="1"/>
  <c r="B657" i="8" s="1"/>
  <c r="B658" i="8" a="1"/>
  <c r="B658" i="8" s="1"/>
  <c r="B659" i="8" a="1"/>
  <c r="B659" i="8" s="1"/>
  <c r="B660" i="8" a="1"/>
  <c r="B660" i="8" s="1"/>
  <c r="B661" i="8" a="1"/>
  <c r="B661" i="8" s="1"/>
  <c r="B662" i="8" a="1"/>
  <c r="B662" i="8" s="1"/>
  <c r="B663" i="8" a="1"/>
  <c r="B663" i="8" s="1"/>
  <c r="B664" i="8" a="1"/>
  <c r="B664" i="8" s="1"/>
  <c r="B665" i="8" a="1"/>
  <c r="B665" i="8" s="1"/>
  <c r="B666" i="8" a="1"/>
  <c r="B666" i="8" s="1"/>
  <c r="B667" i="8" a="1"/>
  <c r="B667" i="8" s="1"/>
  <c r="B668" i="8" a="1"/>
  <c r="B668" i="8" s="1"/>
  <c r="B669" i="8" a="1"/>
  <c r="B669" i="8" s="1"/>
  <c r="B670" i="8" a="1"/>
  <c r="B670" i="8" s="1"/>
  <c r="B671" i="8" a="1"/>
  <c r="B671" i="8" s="1"/>
  <c r="B672" i="8" a="1"/>
  <c r="B672" i="8" s="1"/>
  <c r="B673" i="8" a="1"/>
  <c r="B673" i="8" s="1"/>
  <c r="B674" i="8" a="1"/>
  <c r="B674" i="8" s="1"/>
  <c r="B675" i="8" a="1"/>
  <c r="B675" i="8" s="1"/>
  <c r="B676" i="8" a="1"/>
  <c r="B676" i="8" s="1"/>
  <c r="B677" i="8" a="1"/>
  <c r="B677" i="8" s="1"/>
  <c r="B678" i="8" a="1"/>
  <c r="B678" i="8" s="1"/>
  <c r="B679" i="8" a="1"/>
  <c r="B679" i="8" s="1"/>
  <c r="B680" i="8" a="1"/>
  <c r="B680" i="8" s="1"/>
  <c r="B681" i="8" a="1"/>
  <c r="B681" i="8" s="1"/>
  <c r="B682" i="8" a="1"/>
  <c r="B682" i="8" s="1"/>
  <c r="B683" i="8" a="1"/>
  <c r="B683" i="8" s="1"/>
  <c r="B684" i="8" a="1"/>
  <c r="B684" i="8" s="1"/>
  <c r="B685" i="8" a="1"/>
  <c r="B685" i="8" s="1"/>
  <c r="B686" i="8" a="1"/>
  <c r="B686" i="8" s="1"/>
  <c r="B687" i="8" a="1"/>
  <c r="B687" i="8" s="1"/>
  <c r="B688" i="8" a="1"/>
  <c r="B688" i="8" s="1"/>
  <c r="B689" i="8" a="1"/>
  <c r="B689" i="8" s="1"/>
  <c r="B690" i="8" a="1"/>
  <c r="B690" i="8" s="1"/>
  <c r="B691" i="8" a="1"/>
  <c r="B691" i="8" s="1"/>
  <c r="B692" i="8" a="1"/>
  <c r="B692" i="8" s="1"/>
  <c r="B693" i="8" a="1"/>
  <c r="B693" i="8" s="1"/>
  <c r="B694" i="8" a="1"/>
  <c r="B694" i="8" s="1"/>
  <c r="B695" i="8" a="1"/>
  <c r="B695" i="8" s="1"/>
  <c r="B696" i="8" a="1"/>
  <c r="B696" i="8" s="1"/>
  <c r="B697" i="8" a="1"/>
  <c r="B697" i="8" s="1"/>
  <c r="B698" i="8" a="1"/>
  <c r="B698" i="8" s="1"/>
  <c r="B699" i="8" a="1"/>
  <c r="B699" i="8" s="1"/>
  <c r="B700" i="8" a="1"/>
  <c r="B700" i="8" s="1"/>
  <c r="B701" i="8" a="1"/>
  <c r="B701" i="8" s="1"/>
  <c r="B702" i="8" a="1"/>
  <c r="B702" i="8" s="1"/>
  <c r="B703" i="8" a="1"/>
  <c r="B703" i="8" s="1"/>
  <c r="B704" i="8" a="1"/>
  <c r="B704" i="8" s="1"/>
  <c r="B705" i="8" a="1"/>
  <c r="B705" i="8" s="1"/>
  <c r="B706" i="8" a="1"/>
  <c r="B706" i="8" s="1"/>
  <c r="B707" i="8" a="1"/>
  <c r="B707" i="8" s="1"/>
  <c r="B708" i="8" a="1"/>
  <c r="B708" i="8" s="1"/>
  <c r="B709" i="8" a="1"/>
  <c r="B709" i="8" s="1"/>
  <c r="B710" i="8" a="1"/>
  <c r="B710" i="8" s="1"/>
  <c r="B711" i="8" a="1"/>
  <c r="B711" i="8" s="1"/>
  <c r="B712" i="8" a="1"/>
  <c r="B712" i="8" s="1"/>
  <c r="B713" i="8" a="1"/>
  <c r="B713" i="8" s="1"/>
  <c r="B714" i="8" a="1"/>
  <c r="B714" i="8" s="1"/>
  <c r="B715" i="8" a="1"/>
  <c r="B715" i="8" s="1"/>
  <c r="B716" i="8" a="1"/>
  <c r="B716" i="8" s="1"/>
  <c r="B717" i="8" a="1"/>
  <c r="B717" i="8" s="1"/>
  <c r="B718" i="8" a="1"/>
  <c r="B718" i="8" s="1"/>
  <c r="B719" i="8" a="1"/>
  <c r="B719" i="8" s="1"/>
  <c r="B720" i="8" a="1"/>
  <c r="B720" i="8" s="1"/>
  <c r="B721" i="8" a="1"/>
  <c r="B721" i="8" s="1"/>
  <c r="B722" i="8" a="1"/>
  <c r="B722" i="8" s="1"/>
  <c r="B723" i="8" a="1"/>
  <c r="B723" i="8" s="1"/>
  <c r="B724" i="8" a="1"/>
  <c r="B724" i="8" s="1"/>
  <c r="B725" i="8" a="1"/>
  <c r="B725" i="8" s="1"/>
  <c r="B726" i="8" a="1"/>
  <c r="B726" i="8" s="1"/>
  <c r="B727" i="8" a="1"/>
  <c r="B727" i="8" s="1"/>
  <c r="B728" i="8" a="1"/>
  <c r="B728" i="8" s="1"/>
  <c r="B729" i="8" a="1"/>
  <c r="B729" i="8" s="1"/>
  <c r="B730" i="8" a="1"/>
  <c r="B730" i="8" s="1"/>
  <c r="B731" i="8" a="1"/>
  <c r="B731" i="8" s="1"/>
  <c r="B732" i="8" a="1"/>
  <c r="B732" i="8" s="1"/>
  <c r="B733" i="8" a="1"/>
  <c r="B733" i="8" s="1"/>
  <c r="B734" i="8" a="1"/>
  <c r="B734" i="8" s="1"/>
  <c r="B735" i="8" a="1"/>
  <c r="B735" i="8" s="1"/>
  <c r="B736" i="8" a="1"/>
  <c r="B736" i="8" s="1"/>
  <c r="B737" i="8" a="1"/>
  <c r="B737" i="8" s="1"/>
  <c r="B738" i="8" a="1"/>
  <c r="B738" i="8" s="1"/>
  <c r="B739" i="8" a="1"/>
  <c r="B739" i="8" s="1"/>
  <c r="B740" i="8" a="1"/>
  <c r="B740" i="8" s="1"/>
  <c r="B741" i="8" a="1"/>
  <c r="B741" i="8" s="1"/>
  <c r="B742" i="8" a="1"/>
  <c r="B742" i="8" s="1"/>
  <c r="B743" i="8" a="1"/>
  <c r="B743" i="8" s="1"/>
  <c r="B744" i="8" a="1"/>
  <c r="B744" i="8" s="1"/>
  <c r="B745" i="8" a="1"/>
  <c r="B745" i="8" s="1"/>
  <c r="B746" i="8" a="1"/>
  <c r="B746" i="8" s="1"/>
  <c r="B747" i="8" a="1"/>
  <c r="B747" i="8" s="1"/>
  <c r="B748" i="8" a="1"/>
  <c r="B748" i="8" s="1"/>
  <c r="B749" i="8" a="1"/>
  <c r="B749" i="8" s="1"/>
  <c r="B750" i="8" a="1"/>
  <c r="B750" i="8" s="1"/>
  <c r="B751" i="8" a="1"/>
  <c r="B751" i="8" s="1"/>
  <c r="B752" i="8" a="1"/>
  <c r="B752" i="8" s="1"/>
  <c r="B753" i="8" a="1"/>
  <c r="B753" i="8" s="1"/>
  <c r="B754" i="8" a="1"/>
  <c r="B754" i="8" s="1"/>
  <c r="B755" i="8" a="1"/>
  <c r="B755" i="8" s="1"/>
  <c r="B756" i="8" a="1"/>
  <c r="B756" i="8" s="1"/>
  <c r="B757" i="8" a="1"/>
  <c r="B757" i="8" s="1"/>
  <c r="B758" i="8" a="1"/>
  <c r="B758" i="8" s="1"/>
  <c r="B759" i="8" a="1"/>
  <c r="B759" i="8" s="1"/>
  <c r="B760" i="8" a="1"/>
  <c r="B760" i="8" s="1"/>
  <c r="B761" i="8" a="1"/>
  <c r="B761" i="8" s="1"/>
  <c r="B762" i="8" a="1"/>
  <c r="B762" i="8" s="1"/>
  <c r="B763" i="8" a="1"/>
  <c r="B763" i="8" s="1"/>
  <c r="B764" i="8" a="1"/>
  <c r="B764" i="8" s="1"/>
  <c r="B765" i="8" a="1"/>
  <c r="B765" i="8" s="1"/>
  <c r="B766" i="8" a="1"/>
  <c r="B766" i="8" s="1"/>
  <c r="B767" i="8" a="1"/>
  <c r="B767" i="8" s="1"/>
  <c r="B768" i="8" a="1"/>
  <c r="B768" i="8" s="1"/>
  <c r="B769" i="8" a="1"/>
  <c r="B769" i="8" s="1"/>
  <c r="B770" i="8" a="1"/>
  <c r="B770" i="8" s="1"/>
  <c r="B771" i="8" a="1"/>
  <c r="B771" i="8" s="1"/>
  <c r="B772" i="8" a="1"/>
  <c r="B772" i="8" s="1"/>
  <c r="B773" i="8" a="1"/>
  <c r="B773" i="8" s="1"/>
  <c r="B774" i="8" a="1"/>
  <c r="B774" i="8" s="1"/>
  <c r="B775" i="8" a="1"/>
  <c r="B775" i="8" s="1"/>
  <c r="B776" i="8" a="1"/>
  <c r="B776" i="8" s="1"/>
  <c r="B777" i="8" a="1"/>
  <c r="B777" i="8" s="1"/>
  <c r="B778" i="8" a="1"/>
  <c r="B778" i="8" s="1"/>
  <c r="B779" i="8" a="1"/>
  <c r="B779" i="8" s="1"/>
  <c r="B780" i="8" a="1"/>
  <c r="B780" i="8" s="1"/>
  <c r="B781" i="8" a="1"/>
  <c r="B781" i="8" s="1"/>
  <c r="B782" i="8" a="1"/>
  <c r="B782" i="8" s="1"/>
  <c r="B783" i="8" a="1"/>
  <c r="B783" i="8" s="1"/>
  <c r="B784" i="8" a="1"/>
  <c r="B784" i="8" s="1"/>
  <c r="B785" i="8" a="1"/>
  <c r="B785" i="8" s="1"/>
  <c r="B786" i="8" a="1"/>
  <c r="B786" i="8" s="1"/>
  <c r="B787" i="8" a="1"/>
  <c r="B787" i="8" s="1"/>
  <c r="B788" i="8" a="1"/>
  <c r="B788" i="8" s="1"/>
  <c r="B789" i="8" a="1"/>
  <c r="B789" i="8" s="1"/>
  <c r="B790" i="8" a="1"/>
  <c r="B790" i="8" s="1"/>
  <c r="B791" i="8" a="1"/>
  <c r="B791" i="8" s="1"/>
  <c r="B792" i="8" a="1"/>
  <c r="B792" i="8" s="1"/>
  <c r="B793" i="8" a="1"/>
  <c r="B793" i="8" s="1"/>
  <c r="B794" i="8" a="1"/>
  <c r="B794" i="8" s="1"/>
  <c r="B795" i="8" a="1"/>
  <c r="B795" i="8" s="1"/>
  <c r="B796" i="8" a="1"/>
  <c r="B796" i="8" s="1"/>
  <c r="B797" i="8" a="1"/>
  <c r="B797" i="8" s="1"/>
  <c r="B798" i="8" a="1"/>
  <c r="B798" i="8" s="1"/>
  <c r="B799" i="8" a="1"/>
  <c r="B799" i="8" s="1"/>
  <c r="B800" i="8" a="1"/>
  <c r="B800" i="8" s="1"/>
  <c r="B801" i="8" a="1"/>
  <c r="B801" i="8" s="1"/>
  <c r="B802" i="8" a="1"/>
  <c r="B802" i="8" s="1"/>
  <c r="B803" i="8" a="1"/>
  <c r="B803" i="8" s="1"/>
  <c r="B804" i="8" a="1"/>
  <c r="B804" i="8" s="1"/>
  <c r="B805" i="8" a="1"/>
  <c r="B805" i="8" s="1"/>
  <c r="B806" i="8" a="1"/>
  <c r="B806" i="8" s="1"/>
  <c r="B807" i="8" a="1"/>
  <c r="B807" i="8" s="1"/>
  <c r="B808" i="8" a="1"/>
  <c r="B808" i="8" s="1"/>
  <c r="B809" i="8" a="1"/>
  <c r="B809" i="8" s="1"/>
  <c r="B810" i="8" a="1"/>
  <c r="B810" i="8" s="1"/>
  <c r="B811" i="8" a="1"/>
  <c r="B811" i="8" s="1"/>
  <c r="B812" i="8" a="1"/>
  <c r="B812" i="8" s="1"/>
  <c r="B813" i="8" a="1"/>
  <c r="B813" i="8" s="1"/>
  <c r="B814" i="8" a="1"/>
  <c r="B814" i="8" s="1"/>
  <c r="B815" i="8" a="1"/>
  <c r="B815" i="8" s="1"/>
  <c r="B816" i="8" a="1"/>
  <c r="B816" i="8" s="1"/>
  <c r="B817" i="8" a="1"/>
  <c r="B817" i="8" s="1"/>
  <c r="B818" i="8" a="1"/>
  <c r="B818" i="8" s="1"/>
  <c r="B819" i="8" a="1"/>
  <c r="B819" i="8" s="1"/>
  <c r="B820" i="8" a="1"/>
  <c r="B820" i="8" s="1"/>
  <c r="B821" i="8" a="1"/>
  <c r="B821" i="8" s="1"/>
  <c r="B822" i="8" a="1"/>
  <c r="B822" i="8" s="1"/>
  <c r="B823" i="8" a="1"/>
  <c r="B823" i="8" s="1"/>
  <c r="B824" i="8" a="1"/>
  <c r="B824" i="8" s="1"/>
  <c r="B825" i="8" a="1"/>
  <c r="B825" i="8" s="1"/>
  <c r="B826" i="8" a="1"/>
  <c r="B826" i="8" s="1"/>
  <c r="B827" i="8" a="1"/>
  <c r="B827" i="8" s="1"/>
  <c r="B828" i="8" a="1"/>
  <c r="B828" i="8" s="1"/>
  <c r="B829" i="8" a="1"/>
  <c r="B829" i="8" s="1"/>
  <c r="B830" i="8" a="1"/>
  <c r="B830" i="8" s="1"/>
  <c r="B831" i="8" a="1"/>
  <c r="B831" i="8" s="1"/>
  <c r="B832" i="8" a="1"/>
  <c r="B832" i="8" s="1"/>
  <c r="B833" i="8" a="1"/>
  <c r="B833" i="8" s="1"/>
  <c r="B834" i="8" a="1"/>
  <c r="B834" i="8" s="1"/>
  <c r="B835" i="8" a="1"/>
  <c r="B835" i="8" s="1"/>
  <c r="B836" i="8" a="1"/>
  <c r="B836" i="8" s="1"/>
  <c r="B837" i="8" a="1"/>
  <c r="B837" i="8" s="1"/>
  <c r="B838" i="8" a="1"/>
  <c r="B838" i="8" s="1"/>
  <c r="B839" i="8" a="1"/>
  <c r="B839" i="8" s="1"/>
  <c r="B840" i="8" a="1"/>
  <c r="B840" i="8" s="1"/>
  <c r="B841" i="8" a="1"/>
  <c r="B841" i="8" s="1"/>
  <c r="B842" i="8" a="1"/>
  <c r="B842" i="8" s="1"/>
  <c r="B843" i="8" a="1"/>
  <c r="B843" i="8" s="1"/>
  <c r="B844" i="8" a="1"/>
  <c r="B844" i="8" s="1"/>
  <c r="B845" i="8" a="1"/>
  <c r="B845" i="8" s="1"/>
  <c r="B846" i="8" a="1"/>
  <c r="B846" i="8" s="1"/>
  <c r="B847" i="8" a="1"/>
  <c r="B847" i="8" s="1"/>
  <c r="B848" i="8" a="1"/>
  <c r="B848" i="8" s="1"/>
  <c r="B849" i="8" a="1"/>
  <c r="B849" i="8" s="1"/>
  <c r="B850" i="8" a="1"/>
  <c r="B850" i="8" s="1"/>
  <c r="B851" i="8" a="1"/>
  <c r="B851" i="8" s="1"/>
  <c r="B852" i="8" a="1"/>
  <c r="B852" i="8" s="1"/>
  <c r="B853" i="8" a="1"/>
  <c r="B853" i="8" s="1"/>
  <c r="B854" i="8" a="1"/>
  <c r="B854" i="8" s="1"/>
  <c r="B855" i="8" a="1"/>
  <c r="B855" i="8" s="1"/>
  <c r="B856" i="8" a="1"/>
  <c r="B856" i="8" s="1"/>
  <c r="B857" i="8" a="1"/>
  <c r="B857" i="8" s="1"/>
  <c r="B858" i="8" a="1"/>
  <c r="B858" i="8" s="1"/>
  <c r="B859" i="8" a="1"/>
  <c r="B859" i="8" s="1"/>
  <c r="B860" i="8" a="1"/>
  <c r="B860" i="8" s="1"/>
  <c r="B861" i="8" a="1"/>
  <c r="B861" i="8" s="1"/>
  <c r="B862" i="8" a="1"/>
  <c r="B862" i="8" s="1"/>
  <c r="B863" i="8" a="1"/>
  <c r="B863" i="8" s="1"/>
  <c r="B864" i="8" a="1"/>
  <c r="B864" i="8" s="1"/>
  <c r="B865" i="8" a="1"/>
  <c r="B865" i="8" s="1"/>
  <c r="B866" i="8" a="1"/>
  <c r="B866" i="8" s="1"/>
  <c r="B867" i="8" a="1"/>
  <c r="B867" i="8" s="1"/>
  <c r="B868" i="8" a="1"/>
  <c r="B868" i="8" s="1"/>
  <c r="B869" i="8" a="1"/>
  <c r="B869" i="8" s="1"/>
  <c r="B870" i="8" a="1"/>
  <c r="B870" i="8" s="1"/>
  <c r="B871" i="8" a="1"/>
  <c r="B871" i="8" s="1"/>
  <c r="B872" i="8" a="1"/>
  <c r="B872" i="8" s="1"/>
  <c r="B873" i="8" a="1"/>
  <c r="B873" i="8" s="1"/>
  <c r="B874" i="8" a="1"/>
  <c r="B874" i="8" s="1"/>
  <c r="B875" i="8" a="1"/>
  <c r="B875" i="8" s="1"/>
  <c r="B876" i="8" a="1"/>
  <c r="B876" i="8" s="1"/>
  <c r="B877" i="8" a="1"/>
  <c r="B877" i="8" s="1"/>
  <c r="B878" i="8" a="1"/>
  <c r="B878" i="8" s="1"/>
  <c r="B879" i="8" a="1"/>
  <c r="B879" i="8" s="1"/>
  <c r="B880" i="8" a="1"/>
  <c r="B880" i="8" s="1"/>
  <c r="B881" i="8" a="1"/>
  <c r="B881" i="8" s="1"/>
  <c r="B882" i="8" a="1"/>
  <c r="B882" i="8" s="1"/>
  <c r="B883" i="8" a="1"/>
  <c r="B883" i="8" s="1"/>
  <c r="B884" i="8" a="1"/>
  <c r="B884" i="8" s="1"/>
  <c r="B885" i="8" a="1"/>
  <c r="B885" i="8" s="1"/>
  <c r="B886" i="8" a="1"/>
  <c r="B886" i="8" s="1"/>
  <c r="B887" i="8" a="1"/>
  <c r="B887" i="8" s="1"/>
  <c r="B888" i="8" a="1"/>
  <c r="B888" i="8" s="1"/>
  <c r="B889" i="8" a="1"/>
  <c r="B889" i="8" s="1"/>
  <c r="B890" i="8" a="1"/>
  <c r="B890" i="8" s="1"/>
  <c r="B891" i="8" a="1"/>
  <c r="B891" i="8" s="1"/>
  <c r="B892" i="8" a="1"/>
  <c r="B892" i="8" s="1"/>
  <c r="B893" i="8" a="1"/>
  <c r="B893" i="8" s="1"/>
  <c r="B894" i="8" a="1"/>
  <c r="B894" i="8" s="1"/>
  <c r="B895" i="8" a="1"/>
  <c r="B895" i="8" s="1"/>
  <c r="B896" i="8" a="1"/>
  <c r="B896" i="8" s="1"/>
  <c r="B897" i="8" a="1"/>
  <c r="B897" i="8" s="1"/>
  <c r="B898" i="8" a="1"/>
  <c r="B898" i="8" s="1"/>
  <c r="B899" i="8" a="1"/>
  <c r="B899" i="8" s="1"/>
  <c r="B900" i="8" a="1"/>
  <c r="B900" i="8" s="1"/>
  <c r="B901" i="8" a="1"/>
  <c r="B901" i="8" s="1"/>
  <c r="B902" i="8" a="1"/>
  <c r="B902" i="8" s="1"/>
  <c r="B903" i="8" a="1"/>
  <c r="B903" i="8" s="1"/>
  <c r="B904" i="8" a="1"/>
  <c r="B904" i="8" s="1"/>
  <c r="B905" i="8" a="1"/>
  <c r="B905" i="8" s="1"/>
  <c r="B906" i="8" a="1"/>
  <c r="B906" i="8" s="1"/>
  <c r="B907" i="8" a="1"/>
  <c r="B907" i="8" s="1"/>
  <c r="B908" i="8" a="1"/>
  <c r="B908" i="8" s="1"/>
  <c r="B909" i="8" a="1"/>
  <c r="B909" i="8" s="1"/>
  <c r="B910" i="8" a="1"/>
  <c r="B910" i="8" s="1"/>
  <c r="B911" i="8" a="1"/>
  <c r="B911" i="8" s="1"/>
  <c r="B912" i="8" a="1"/>
  <c r="B912" i="8" s="1"/>
  <c r="B913" i="8" a="1"/>
  <c r="B913" i="8" s="1"/>
  <c r="B914" i="8" a="1"/>
  <c r="B914" i="8" s="1"/>
  <c r="B915" i="8" a="1"/>
  <c r="B915" i="8" s="1"/>
  <c r="B916" i="8" a="1"/>
  <c r="B916" i="8" s="1"/>
  <c r="B917" i="8" a="1"/>
  <c r="B917" i="8" s="1"/>
  <c r="B918" i="8" a="1"/>
  <c r="B918" i="8" s="1"/>
  <c r="B919" i="8" a="1"/>
  <c r="B919" i="8" s="1"/>
  <c r="B920" i="8" a="1"/>
  <c r="B920" i="8" s="1"/>
  <c r="B921" i="8" a="1"/>
  <c r="B921" i="8" s="1"/>
  <c r="B922" i="8" a="1"/>
  <c r="B922" i="8" s="1"/>
  <c r="B923" i="8" a="1"/>
  <c r="B923" i="8" s="1"/>
  <c r="B924" i="8" a="1"/>
  <c r="B924" i="8" s="1"/>
  <c r="B925" i="8" a="1"/>
  <c r="B925" i="8" s="1"/>
  <c r="B926" i="8" a="1"/>
  <c r="B926" i="8" s="1"/>
  <c r="B927" i="8" a="1"/>
  <c r="B927" i="8" s="1"/>
  <c r="B928" i="8" a="1"/>
  <c r="B928" i="8" s="1"/>
  <c r="B929" i="8" a="1"/>
  <c r="B929" i="8" s="1"/>
  <c r="B930" i="8" a="1"/>
  <c r="B930" i="8" s="1"/>
  <c r="B931" i="8" a="1"/>
  <c r="B931" i="8" s="1"/>
  <c r="B932" i="8" a="1"/>
  <c r="B932" i="8" s="1"/>
  <c r="B933" i="8" a="1"/>
  <c r="B933" i="8" s="1"/>
  <c r="B934" i="8" a="1"/>
  <c r="B934" i="8" s="1"/>
  <c r="B935" i="8" a="1"/>
  <c r="B935" i="8" s="1"/>
  <c r="B936" i="8" a="1"/>
  <c r="B936" i="8" s="1"/>
  <c r="B937" i="8" a="1"/>
  <c r="B937" i="8" s="1"/>
  <c r="B938" i="8" a="1"/>
  <c r="B938" i="8" s="1"/>
  <c r="B939" i="8" a="1"/>
  <c r="B939" i="8" s="1"/>
  <c r="B940" i="8" a="1"/>
  <c r="B940" i="8" s="1"/>
  <c r="B941" i="8" a="1"/>
  <c r="B941" i="8" s="1"/>
  <c r="B942" i="8" a="1"/>
  <c r="B942" i="8" s="1"/>
  <c r="B943" i="8" a="1"/>
  <c r="B943" i="8" s="1"/>
  <c r="B944" i="8" a="1"/>
  <c r="B944" i="8" s="1"/>
  <c r="B945" i="8" a="1"/>
  <c r="B945" i="8" s="1"/>
  <c r="B946" i="8" a="1"/>
  <c r="B946" i="8" s="1"/>
  <c r="B947" i="8" a="1"/>
  <c r="B947" i="8" s="1"/>
  <c r="B948" i="8" a="1"/>
  <c r="B948" i="8" s="1"/>
  <c r="B949" i="8" a="1"/>
  <c r="B949" i="8" s="1"/>
  <c r="B950" i="8" a="1"/>
  <c r="B950" i="8" s="1"/>
  <c r="B951" i="8" a="1"/>
  <c r="B951" i="8" s="1"/>
  <c r="B952" i="8" a="1"/>
  <c r="B952" i="8" s="1"/>
  <c r="B953" i="8" a="1"/>
  <c r="B953" i="8" s="1"/>
  <c r="B954" i="8" a="1"/>
  <c r="B954" i="8" s="1"/>
  <c r="B955" i="8" a="1"/>
  <c r="B955" i="8" s="1"/>
  <c r="B956" i="8" a="1"/>
  <c r="B956" i="8" s="1"/>
  <c r="B957" i="8" a="1"/>
  <c r="B957" i="8" s="1"/>
  <c r="B958" i="8" a="1"/>
  <c r="B958" i="8" s="1"/>
  <c r="B959" i="8" a="1"/>
  <c r="B959" i="8" s="1"/>
  <c r="B960" i="8" a="1"/>
  <c r="B960" i="8" s="1"/>
  <c r="B961" i="8" a="1"/>
  <c r="B961" i="8" s="1"/>
  <c r="B962" i="8" a="1"/>
  <c r="B962" i="8" s="1"/>
  <c r="B963" i="8" a="1"/>
  <c r="B963" i="8" s="1"/>
  <c r="B964" i="8" a="1"/>
  <c r="B964" i="8" s="1"/>
  <c r="B965" i="8" a="1"/>
  <c r="B965" i="8" s="1"/>
  <c r="B966" i="8" a="1"/>
  <c r="B966" i="8" s="1"/>
  <c r="B967" i="8" a="1"/>
  <c r="B967" i="8" s="1"/>
  <c r="B968" i="8" a="1"/>
  <c r="B968" i="8" s="1"/>
  <c r="B969" i="8" a="1"/>
  <c r="B969" i="8" s="1"/>
  <c r="B970" i="8" a="1"/>
  <c r="B970" i="8" s="1"/>
  <c r="B971" i="8" a="1"/>
  <c r="B971" i="8" s="1"/>
  <c r="B972" i="8" a="1"/>
  <c r="B972" i="8" s="1"/>
  <c r="B973" i="8" a="1"/>
  <c r="B973" i="8" s="1"/>
  <c r="B974" i="8" a="1"/>
  <c r="B974" i="8" s="1"/>
  <c r="B975" i="8" a="1"/>
  <c r="B975" i="8" s="1"/>
  <c r="B976" i="8" a="1"/>
  <c r="B976" i="8" s="1"/>
  <c r="B977" i="8" a="1"/>
  <c r="B977" i="8" s="1"/>
  <c r="B978" i="8" a="1"/>
  <c r="B978" i="8" s="1"/>
  <c r="B979" i="8" a="1"/>
  <c r="B979" i="8" s="1"/>
  <c r="B980" i="8" a="1"/>
  <c r="B980" i="8" s="1"/>
  <c r="B981" i="8" a="1"/>
  <c r="B981" i="8" s="1"/>
  <c r="B982" i="8" a="1"/>
  <c r="B982" i="8" s="1"/>
  <c r="B983" i="8" a="1"/>
  <c r="B983" i="8" s="1"/>
  <c r="B984" i="8" a="1"/>
  <c r="B984" i="8" s="1"/>
  <c r="B985" i="8" a="1"/>
  <c r="B985" i="8" s="1"/>
  <c r="B986" i="8" a="1"/>
  <c r="B986" i="8" s="1"/>
  <c r="B987" i="8" a="1"/>
  <c r="B987" i="8" s="1"/>
  <c r="B988" i="8" a="1"/>
  <c r="B988" i="8" s="1"/>
  <c r="B989" i="8" a="1"/>
  <c r="B989" i="8" s="1"/>
  <c r="B990" i="8" a="1"/>
  <c r="B990" i="8" s="1"/>
  <c r="B991" i="8" a="1"/>
  <c r="B991" i="8" s="1"/>
  <c r="B992" i="8" a="1"/>
  <c r="B992" i="8" s="1"/>
  <c r="B993" i="8" a="1"/>
  <c r="B993" i="8" s="1"/>
  <c r="B994" i="8" a="1"/>
  <c r="B994" i="8" s="1"/>
  <c r="B995" i="8" a="1"/>
  <c r="B995" i="8" s="1"/>
  <c r="B996" i="8" a="1"/>
  <c r="B996" i="8" s="1"/>
  <c r="B997" i="8" a="1"/>
  <c r="B997" i="8" s="1"/>
  <c r="B998" i="8" a="1"/>
  <c r="B998" i="8" s="1"/>
  <c r="B999" i="8" a="1"/>
  <c r="B999" i="8" s="1"/>
  <c r="B1000" i="8" a="1"/>
  <c r="B1000" i="8" s="1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F3" i="7"/>
  <c r="F4" i="7"/>
  <c r="F5" i="7"/>
  <c r="F6" i="7"/>
  <c r="F7" i="7"/>
  <c r="F8" i="7"/>
  <c r="F9" i="7"/>
  <c r="F10" i="7"/>
  <c r="F11" i="7"/>
  <c r="F12" i="7"/>
  <c r="F13" i="7"/>
  <c r="D13" i="7"/>
  <c r="C13" i="7"/>
  <c r="D12" i="7"/>
  <c r="C12" i="7"/>
  <c r="D11" i="7"/>
  <c r="C11" i="7"/>
  <c r="D10" i="7"/>
  <c r="C10" i="7"/>
  <c r="D9" i="7"/>
  <c r="D8" i="7"/>
  <c r="D7" i="7"/>
  <c r="D6" i="7"/>
  <c r="D5" i="7"/>
  <c r="D4" i="7"/>
  <c r="C4" i="7"/>
  <c r="D3" i="7"/>
  <c r="C3" i="7"/>
  <c r="D2" i="7"/>
  <c r="B13" i="7"/>
  <c r="E13" i="7" s="1"/>
  <c r="B12" i="7"/>
  <c r="E12" i="7" s="1"/>
  <c r="B11" i="7"/>
  <c r="E11" i="7" s="1"/>
  <c r="B10" i="7"/>
  <c r="E10" i="7" s="1"/>
  <c r="C9" i="7"/>
  <c r="B9" i="7"/>
  <c r="E9" i="7" s="1"/>
  <c r="C8" i="7"/>
  <c r="B8" i="7"/>
  <c r="E8" i="7" s="1"/>
  <c r="C7" i="7"/>
  <c r="B7" i="7"/>
  <c r="E7" i="7" s="1"/>
  <c r="C6" i="7"/>
  <c r="B6" i="7"/>
  <c r="E6" i="7" s="1"/>
  <c r="C5" i="7"/>
  <c r="B5" i="7"/>
  <c r="E5" i="7" s="1"/>
  <c r="B4" i="7"/>
  <c r="E4" i="7" s="1"/>
  <c r="B3" i="7"/>
  <c r="E3" i="7" s="1"/>
  <c r="C2" i="7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I25" i="8" l="1"/>
  <c r="I26" i="8"/>
  <c r="I23" i="8"/>
  <c r="I24" i="8"/>
  <c r="I21" i="8"/>
  <c r="I22" i="8"/>
  <c r="I15" i="8"/>
  <c r="I14" i="8"/>
  <c r="I13" i="8"/>
  <c r="I11" i="8"/>
  <c r="I12" i="8"/>
  <c r="I10" i="8"/>
  <c r="H2" i="7"/>
  <c r="F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<sst xmlns="http://schemas.openxmlformats.org/spreadsheetml/2006/main" count="6143" uniqueCount="2118">
  <si>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</si>
  <si>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</si>
  <si>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</si>
  <si>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</si>
  <si>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</si>
  <si>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</si>
  <si>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</si>
  <si>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</si>
  <si>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</si>
  <si>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</si>
  <si>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</si>
  <si>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</si>
  <si>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</si>
  <si>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</si>
  <si>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</si>
  <si>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</si>
  <si>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</si>
  <si>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</si>
  <si>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</si>
  <si>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</si>
  <si>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</si>
  <si>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</si>
  <si>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</si>
  <si>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</si>
  <si>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</si>
  <si>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</si>
  <si>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</si>
  <si>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</si>
  <si>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</si>
  <si>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</si>
  <si>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</si>
  <si>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</si>
  <si>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</si>
  <si>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</si>
  <si>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</si>
  <si>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</si>
  <si>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</si>
  <si>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</si>
  <si>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</si>
  <si>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</si>
  <si>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</si>
  <si>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</si>
  <si>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</si>
  <si>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</si>
  <si>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</si>
  <si>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</si>
  <si>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</si>
  <si>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</si>
  <si>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</si>
  <si>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</si>
  <si>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</si>
  <si>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</si>
  <si>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</si>
  <si>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</si>
  <si>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</si>
  <si>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</si>
  <si>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</si>
  <si>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</si>
  <si>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</si>
  <si>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</si>
  <si>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</si>
  <si>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</si>
  <si>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</si>
  <si>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</si>
  <si>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</si>
  <si>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</si>
  <si>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</si>
  <si>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</si>
  <si>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</si>
  <si>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</si>
  <si>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</si>
  <si>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</si>
  <si>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</si>
  <si>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</si>
  <si>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</si>
  <si>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</si>
  <si>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</si>
  <si>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</si>
  <si>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</si>
  <si>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</si>
  <si>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</si>
  <si>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</si>
  <si>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</si>
  <si>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</si>
  <si>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</si>
  <si>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</si>
  <si>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</si>
  <si>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</si>
  <si>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</si>
  <si>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</si>
  <si>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</si>
  <si>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</si>
  <si>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</si>
  <si>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</si>
  <si>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</si>
  <si>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</si>
  <si>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</si>
  <si>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</si>
  <si>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</si>
  <si>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</si>
  <si>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</si>
  <si>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</si>
  <si>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</si>
  <si>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</si>
  <si>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</si>
  <si>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</si>
  <si>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</si>
  <si>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</si>
  <si>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</si>
  <si>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</si>
  <si>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</si>
  <si>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</si>
  <si>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</si>
  <si>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</si>
  <si>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</si>
  <si>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</si>
  <si>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</si>
  <si>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</si>
  <si>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</si>
  <si>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</si>
  <si>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</si>
  <si>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</si>
  <si>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</si>
  <si>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</si>
  <si>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</si>
  <si>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</si>
  <si>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</si>
  <si>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</si>
  <si>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</si>
  <si>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</si>
  <si>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</si>
  <si>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</si>
  <si>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</si>
  <si>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</si>
  <si>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</si>
  <si>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</si>
  <si>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</si>
  <si>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</si>
  <si>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</si>
  <si>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</si>
  <si>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</si>
  <si>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</si>
  <si>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</si>
  <si>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</si>
  <si>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</si>
  <si>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</si>
  <si>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</si>
  <si>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</si>
  <si>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</si>
  <si>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</si>
  <si>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</si>
  <si>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</si>
  <si>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</si>
  <si>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</si>
  <si>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</si>
  <si>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</si>
  <si>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</si>
  <si>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</si>
  <si>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</si>
  <si>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</si>
  <si>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</si>
  <si>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</si>
  <si>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</si>
  <si>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</si>
  <si>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</si>
  <si>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</si>
  <si>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</si>
  <si>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</si>
  <si>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</si>
  <si>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</si>
  <si>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</si>
  <si>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</si>
  <si>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</si>
  <si>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</si>
  <si>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</si>
  <si>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</si>
  <si>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</si>
  <si>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</si>
  <si>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</si>
  <si>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</si>
  <si>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</si>
  <si>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</si>
  <si>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</si>
  <si>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</si>
  <si>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</si>
  <si>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</si>
  <si>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</si>
  <si>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</si>
  <si>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</si>
  <si>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</si>
  <si>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</si>
  <si>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</si>
  <si>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</si>
  <si>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</si>
  <si>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</si>
  <si>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</si>
  <si>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</si>
  <si>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</si>
  <si>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</si>
  <si>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</si>
  <si>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</si>
  <si>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</si>
  <si>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</si>
  <si>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</si>
  <si>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</si>
  <si>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</si>
  <si>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</si>
  <si>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</si>
  <si>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</si>
  <si>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</si>
  <si>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</si>
  <si>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</si>
  <si>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</si>
  <si>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</si>
  <si>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</si>
  <si>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</si>
  <si>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</si>
  <si>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</si>
  <si>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</si>
  <si>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</si>
  <si>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</si>
  <si>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</si>
  <si>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</si>
  <si>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</si>
  <si>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</si>
  <si>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</si>
  <si>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</si>
  <si>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</si>
  <si>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</si>
  <si>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</si>
  <si>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</si>
  <si>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</si>
  <si>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</si>
  <si>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</si>
  <si>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</si>
  <si>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</si>
  <si>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</si>
  <si>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</si>
  <si>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</si>
  <si>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</si>
  <si>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</si>
  <si>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</si>
  <si>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</si>
  <si>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</si>
  <si>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</si>
  <si>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</si>
  <si>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</si>
  <si>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</si>
  <si>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</si>
  <si>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</si>
  <si>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</si>
  <si>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</si>
  <si>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</si>
  <si>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</si>
  <si>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</si>
  <si>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</si>
  <si>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</si>
  <si>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</si>
  <si>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</si>
  <si>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</si>
  <si>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</si>
  <si>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</si>
  <si>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</si>
  <si>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</si>
  <si>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</si>
  <si>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</si>
  <si>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</si>
  <si>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</si>
  <si>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</si>
  <si>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</si>
  <si>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</si>
  <si>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</si>
  <si>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</si>
  <si>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</si>
  <si>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</si>
  <si>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</si>
  <si>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</si>
  <si>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</si>
  <si>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</si>
  <si>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</si>
  <si>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</si>
  <si>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</si>
  <si>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</si>
  <si>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</si>
  <si>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</si>
  <si>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</si>
  <si>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</si>
  <si>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</si>
  <si>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</si>
  <si>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</si>
  <si>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</si>
  <si>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</si>
  <si>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</si>
  <si>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</si>
  <si>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</si>
  <si>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</si>
  <si>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</si>
  <si>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</si>
  <si>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</si>
  <si>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</si>
  <si>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</si>
  <si>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</si>
  <si>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</si>
  <si>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</si>
  <si>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</si>
  <si>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</si>
  <si>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</si>
  <si>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</si>
  <si>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</si>
  <si>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</si>
  <si>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</si>
  <si>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</si>
  <si>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</si>
  <si>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</si>
  <si>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</si>
  <si>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</si>
  <si>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</si>
  <si>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</si>
  <si>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</si>
  <si>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</si>
  <si>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</si>
  <si>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</si>
  <si>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</si>
  <si>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</si>
  <si>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</si>
  <si>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</si>
  <si>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</si>
  <si>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</si>
  <si>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</si>
  <si>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</si>
  <si>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</si>
  <si>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</si>
  <si>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</si>
  <si>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</si>
  <si>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</si>
  <si>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</si>
  <si>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</si>
  <si>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</si>
  <si>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</si>
  <si>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</si>
  <si>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</si>
  <si>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</si>
  <si>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</si>
  <si>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</si>
  <si>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</si>
  <si>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</si>
  <si>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</si>
  <si>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</si>
  <si>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</si>
  <si>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</si>
  <si>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</si>
  <si>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</si>
  <si>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</si>
  <si>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</si>
  <si>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</si>
  <si>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</si>
  <si>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</si>
  <si>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</si>
  <si>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</si>
  <si>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</si>
  <si>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</si>
  <si>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</si>
  <si>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</si>
  <si>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</si>
  <si>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</si>
  <si>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</si>
  <si>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</si>
  <si>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</si>
  <si>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</si>
  <si>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</si>
  <si>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</si>
  <si>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</si>
  <si>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</si>
  <si>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</si>
  <si>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</si>
  <si>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</si>
  <si>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</si>
  <si>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</si>
  <si>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</si>
  <si>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</si>
  <si>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</si>
  <si>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</si>
  <si>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</si>
  <si>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</si>
  <si>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</si>
  <si>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</si>
  <si>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</si>
  <si>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</si>
  <si>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</si>
  <si>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</si>
  <si>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</si>
  <si>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</si>
  <si>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</si>
  <si>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</si>
  <si>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</si>
  <si>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</si>
  <si>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</si>
  <si>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</si>
  <si>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</si>
  <si>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</si>
  <si>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</si>
  <si>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</si>
  <si>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</si>
  <si>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</si>
  <si>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</si>
  <si>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</si>
  <si>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</si>
  <si>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</si>
  <si>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</si>
  <si>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</si>
  <si>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</si>
  <si>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</si>
  <si>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</si>
  <si>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</si>
  <si>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</si>
  <si>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</si>
  <si>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</si>
  <si>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</si>
  <si>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</si>
  <si>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</si>
  <si>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</si>
  <si>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</si>
  <si>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</si>
  <si>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</si>
  <si>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</si>
  <si>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</si>
  <si>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</si>
  <si>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</si>
  <si>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</si>
  <si>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</si>
  <si>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</si>
  <si>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</si>
  <si>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</si>
  <si>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</si>
  <si>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</si>
  <si>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</si>
  <si>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</si>
  <si>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</si>
  <si>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</si>
  <si>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</si>
  <si>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</si>
  <si>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</si>
  <si>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</si>
  <si>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</si>
  <si>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</si>
  <si>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</si>
  <si>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</si>
  <si>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</si>
  <si>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</si>
  <si>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</si>
  <si>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</si>
  <si>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</si>
  <si>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</si>
  <si>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</si>
  <si>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</si>
  <si>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</si>
  <si>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</si>
  <si>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</si>
  <si>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</si>
  <si>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</si>
  <si>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</si>
  <si>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</si>
  <si>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</si>
  <si>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</si>
  <si>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</si>
  <si>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</si>
  <si>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</si>
  <si>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</si>
  <si>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</si>
  <si>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</si>
  <si>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</si>
  <si>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</si>
  <si>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</si>
  <si>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</si>
  <si>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</si>
  <si>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</si>
  <si>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</si>
  <si>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</si>
  <si>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</si>
  <si>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</si>
  <si>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</si>
  <si>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</si>
  <si>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</si>
  <si>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</si>
  <si>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</si>
  <si>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</si>
  <si>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</si>
  <si>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</si>
  <si>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</si>
  <si>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</si>
  <si>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</si>
  <si>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</si>
  <si>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</si>
  <si>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</si>
  <si>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</si>
  <si>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</si>
  <si>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</si>
  <si>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</si>
  <si>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</si>
  <si>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</si>
  <si>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</si>
  <si>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</si>
  <si>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</si>
  <si>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</si>
  <si>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</si>
  <si>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</si>
  <si>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</si>
  <si>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</si>
  <si>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</si>
  <si>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</si>
  <si>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</si>
  <si>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</si>
  <si>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</si>
  <si>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</si>
  <si>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</si>
  <si>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</si>
  <si>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</si>
  <si>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</si>
  <si>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</si>
  <si>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</si>
  <si>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</si>
  <si>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</si>
  <si>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</si>
  <si>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</si>
  <si>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</si>
  <si>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</si>
  <si>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</si>
  <si>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</si>
  <si>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</si>
  <si>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</si>
  <si>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</si>
  <si>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</si>
  <si>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</si>
  <si>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</si>
  <si>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</si>
  <si>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</si>
  <si>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</si>
  <si>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</si>
  <si>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</si>
  <si>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</si>
  <si>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</si>
  <si>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</si>
  <si>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</si>
  <si>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</si>
  <si>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</si>
  <si>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</si>
  <si>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</si>
  <si>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</si>
  <si>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</si>
  <si>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</si>
  <si>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</si>
  <si>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</si>
  <si>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</si>
  <si>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</si>
  <si>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</si>
  <si>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</si>
  <si>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</si>
  <si>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</si>
  <si>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</si>
  <si>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</si>
  <si>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</si>
  <si>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</si>
  <si>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</si>
  <si>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</si>
  <si>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</si>
  <si>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</si>
  <si>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</si>
  <si>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</si>
  <si>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</si>
  <si>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</si>
  <si>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</si>
  <si>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</si>
  <si>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</si>
  <si>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</si>
  <si>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</si>
  <si>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</si>
  <si>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</si>
  <si>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</si>
  <si>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</si>
  <si>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</si>
  <si>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</si>
  <si>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</si>
  <si>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</si>
  <si>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</si>
  <si>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</si>
  <si>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</si>
  <si>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</si>
  <si>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</si>
  <si>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</si>
  <si>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</si>
  <si>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</si>
  <si>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</si>
  <si>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</si>
  <si>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</si>
  <si>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</si>
  <si>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</si>
  <si>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</si>
  <si>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</si>
  <si>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</si>
  <si>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</si>
  <si>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</si>
  <si>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</si>
  <si>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</si>
  <si>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</si>
  <si>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</si>
  <si>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</si>
  <si>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</si>
  <si>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</si>
  <si>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</si>
  <si>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</si>
  <si>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</si>
  <si>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</si>
  <si>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</si>
  <si>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</si>
  <si>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</si>
  <si>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</si>
  <si>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</si>
  <si>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</si>
  <si>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</si>
  <si>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</si>
  <si>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</si>
  <si>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</si>
  <si>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</si>
  <si>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</si>
  <si>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</si>
  <si>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</si>
  <si>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</si>
  <si>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</si>
  <si>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</si>
  <si>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</si>
  <si>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</si>
  <si>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</si>
  <si>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</si>
  <si>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</si>
  <si>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</si>
  <si>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</si>
  <si>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</si>
  <si>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</si>
  <si>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</si>
  <si>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</si>
  <si>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</si>
  <si>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</si>
  <si>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</si>
  <si>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</si>
  <si>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</si>
  <si>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</si>
  <si>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</si>
  <si>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</si>
  <si>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</si>
  <si>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</si>
  <si>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</si>
  <si>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</si>
  <si>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</si>
  <si>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</si>
  <si>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</si>
  <si>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</si>
  <si>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</si>
  <si>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</si>
  <si>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</si>
  <si>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</si>
  <si>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</si>
  <si>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</si>
  <si>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</si>
  <si>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</si>
  <si>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</si>
  <si>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</si>
  <si>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</si>
  <si>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</si>
  <si>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</si>
  <si>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</si>
  <si>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</si>
  <si>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</si>
  <si>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</si>
  <si>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</si>
  <si>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</si>
  <si>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</si>
  <si>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</si>
  <si>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</si>
  <si>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</si>
  <si>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</si>
  <si>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</si>
  <si>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</si>
  <si>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</si>
  <si>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</si>
  <si>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</si>
  <si>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</si>
  <si>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</si>
  <si>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</si>
  <si>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</si>
  <si>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</si>
  <si>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</si>
  <si>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</si>
  <si>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</si>
  <si>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</si>
  <si>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</si>
  <si>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</si>
  <si>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</si>
  <si>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</si>
  <si>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</si>
  <si>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</si>
  <si>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</si>
  <si>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</si>
  <si>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</si>
  <si>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</si>
  <si>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</si>
  <si>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</si>
  <si>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</si>
  <si>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</si>
  <si>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</si>
  <si>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</si>
  <si>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</si>
  <si>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</si>
  <si>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</si>
  <si>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</si>
  <si>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</si>
  <si>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</si>
  <si>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</si>
  <si>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</si>
  <si>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</si>
  <si>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</si>
  <si>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</si>
  <si>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</si>
  <si>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</si>
  <si>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</si>
  <si>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</si>
  <si>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</si>
  <si>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</si>
  <si>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</si>
  <si>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</si>
  <si>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</si>
  <si>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</si>
  <si>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</si>
  <si>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</si>
  <si>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</si>
  <si>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</si>
  <si>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</si>
  <si>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</si>
  <si>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</si>
  <si>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</si>
  <si>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</si>
  <si>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</si>
  <si>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</si>
  <si>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</si>
  <si>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</si>
  <si>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</si>
  <si>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</si>
  <si>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</si>
  <si>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</si>
  <si>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</si>
  <si>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</si>
  <si>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</si>
  <si>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</si>
  <si>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</si>
  <si>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</si>
  <si>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</si>
  <si>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</si>
  <si>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</si>
  <si>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</si>
  <si>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</si>
  <si>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</si>
  <si>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</si>
  <si>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</si>
  <si>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</si>
  <si>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</si>
  <si>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</si>
  <si>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</si>
  <si>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</si>
  <si>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</si>
  <si>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</si>
  <si>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</si>
  <si>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</si>
  <si>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</si>
  <si>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</si>
  <si>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</si>
  <si>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</si>
  <si>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</si>
  <si>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</si>
  <si>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</si>
  <si>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</si>
  <si>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</si>
  <si>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</si>
  <si>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</si>
  <si>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</si>
  <si>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</si>
  <si>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</si>
  <si>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</si>
  <si>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</si>
  <si>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</si>
  <si>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</si>
  <si>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</si>
  <si>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</si>
  <si>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</si>
  <si>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</si>
  <si>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</si>
  <si>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</si>
  <si>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</si>
  <si>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</si>
  <si>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</si>
  <si>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</si>
  <si>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</si>
  <si>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</si>
  <si>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</si>
  <si>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</si>
  <si>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</si>
  <si>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</si>
  <si>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</si>
  <si>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</si>
  <si>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</si>
  <si>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</si>
  <si>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</si>
  <si>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</si>
  <si>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</si>
  <si>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</si>
  <si>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</si>
  <si>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</si>
  <si>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</si>
  <si>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</si>
  <si>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</si>
  <si>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</si>
  <si>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</si>
  <si>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</si>
  <si>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</si>
  <si>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</si>
  <si>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</si>
  <si>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</si>
  <si>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</si>
  <si>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</si>
  <si>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</si>
  <si>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</si>
  <si>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</si>
  <si>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</si>
  <si>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</si>
  <si>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</si>
  <si>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</si>
  <si>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</si>
  <si>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</si>
  <si>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</si>
  <si>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</si>
  <si>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</si>
  <si>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</si>
  <si>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</si>
  <si>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</si>
  <si>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</si>
  <si>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</si>
  <si>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</si>
  <si>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</si>
  <si>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</si>
  <si>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</si>
  <si>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</si>
  <si>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</si>
  <si>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</si>
  <si>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</si>
  <si>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</si>
  <si>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</si>
  <si>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</si>
  <si>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</si>
  <si>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</si>
  <si>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</si>
  <si>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</si>
  <si>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</si>
  <si>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</si>
  <si>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</si>
  <si>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</si>
  <si>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</si>
  <si>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</si>
  <si>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</si>
  <si>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</si>
  <si>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</si>
  <si>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</si>
  <si>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</si>
  <si>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</si>
  <si>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</si>
  <si>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</si>
  <si>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</si>
  <si>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</si>
  <si>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</si>
  <si>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</si>
  <si>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</si>
  <si>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</si>
  <si>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</si>
  <si>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</si>
  <si>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</si>
  <si>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</si>
  <si>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</si>
  <si>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</si>
  <si>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</si>
  <si>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</si>
  <si>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</si>
  <si>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</si>
  <si>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</si>
  <si>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</si>
  <si>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</si>
  <si>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</si>
  <si>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</si>
  <si>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</si>
  <si>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</si>
  <si>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</si>
  <si>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</si>
  <si>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</si>
  <si>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</si>
  <si>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</si>
  <si>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</si>
  <si>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</si>
  <si>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</si>
  <si>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</si>
  <si>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</si>
  <si>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</si>
  <si>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</si>
  <si>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</si>
  <si>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</si>
  <si>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</si>
  <si>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</si>
  <si>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</si>
  <si>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</si>
  <si>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</si>
  <si>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</si>
  <si>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</si>
  <si>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</si>
  <si>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</si>
  <si>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</si>
  <si>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</si>
  <si>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</si>
  <si>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</si>
  <si>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</si>
  <si>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</si>
  <si>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</si>
  <si>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</si>
  <si>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</si>
  <si>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</si>
  <si>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</si>
  <si>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</si>
  <si>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</si>
  <si>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</si>
  <si>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</si>
  <si>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</si>
  <si>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</si>
  <si>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</si>
  <si>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</si>
  <si>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</si>
  <si>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</si>
  <si>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</si>
  <si>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</si>
  <si>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</si>
  <si>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</si>
  <si>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</si>
  <si>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</si>
  <si>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</si>
  <si>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</si>
  <si>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</si>
  <si>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</si>
  <si>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</si>
  <si>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</si>
  <si>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</si>
  <si>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</si>
  <si>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</si>
  <si>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</si>
  <si>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</si>
  <si>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</si>
  <si>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</si>
  <si>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</si>
  <si>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</si>
  <si>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</si>
  <si>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</si>
  <si>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</si>
  <si>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</si>
  <si>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</si>
  <si>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</si>
  <si>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</si>
  <si>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</si>
  <si>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</si>
  <si>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</si>
  <si>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</si>
  <si>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</si>
  <si>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</si>
  <si>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</si>
  <si>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</si>
  <si>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</si>
  <si>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</si>
  <si>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</si>
  <si>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</si>
  <si>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</si>
  <si>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</si>
  <si>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</si>
  <si>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</si>
  <si>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</si>
  <si>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</si>
  <si>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</si>
  <si>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</si>
  <si>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</si>
  <si>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</si>
  <si>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</si>
  <si>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</si>
  <si>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</si>
  <si>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</si>
  <si>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</si>
  <si>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</si>
  <si>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</si>
  <si>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</si>
  <si>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</si>
  <si>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</si>
  <si>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</si>
  <si>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</si>
  <si>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</si>
  <si>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</si>
  <si>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</si>
  <si>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</si>
  <si>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</si>
  <si>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</si>
  <si>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</si>
  <si>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</si>
  <si>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</si>
  <si>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</si>
  <si>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</si>
  <si>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</si>
  <si>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</si>
  <si>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</si>
  <si>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</si>
  <si>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</si>
  <si>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</si>
  <si>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</si>
  <si>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</si>
  <si>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</si>
  <si>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</si>
  <si>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</si>
  <si>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</si>
  <si>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</si>
  <si>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</si>
  <si>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</si>
  <si>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</si>
  <si>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</si>
  <si>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</si>
  <si>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</si>
  <si>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</si>
  <si>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</si>
  <si>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</si>
  <si>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</si>
  <si>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</si>
  <si>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</si>
  <si>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</si>
  <si>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</si>
  <si>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</si>
  <si>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</si>
  <si>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</si>
  <si>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</si>
  <si>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</si>
  <si>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</si>
  <si>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</si>
  <si>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</si>
  <si>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</si>
  <si>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</si>
  <si>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</si>
  <si>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</si>
  <si>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</si>
  <si>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</si>
  <si>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</si>
  <si>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</si>
  <si>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</si>
  <si>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</si>
  <si>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</si>
  <si>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</si>
  <si>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</si>
  <si>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</si>
  <si>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</si>
  <si>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</si>
  <si>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</si>
  <si>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</si>
  <si>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</si>
  <si>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</si>
  <si>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</si>
  <si>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</si>
  <si>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</si>
  <si>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</si>
  <si>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</si>
  <si>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</si>
  <si>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</si>
  <si>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</si>
  <si>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</si>
  <si>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</si>
  <si>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</si>
  <si>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</si>
  <si>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</si>
  <si>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</si>
  <si>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</si>
  <si>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</si>
  <si>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</si>
  <si>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</si>
  <si>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</si>
  <si>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</si>
  <si>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</si>
  <si>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</si>
  <si>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</si>
  <si>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</si>
  <si>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</si>
  <si>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</si>
  <si>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</si>
  <si>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</si>
  <si>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</si>
  <si>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</si>
  <si>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</si>
  <si>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</si>
  <si>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</si>
  <si>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</si>
  <si>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</si>
  <si>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</si>
  <si>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</si>
  <si>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</si>
  <si>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</si>
  <si>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</si>
  <si>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</si>
  <si>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</si>
  <si>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</si>
  <si>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</si>
  <si>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</si>
  <si>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</si>
  <si>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</si>
  <si>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</si>
  <si>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</si>
  <si>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</si>
  <si>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</si>
  <si>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</si>
  <si>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</si>
  <si>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</si>
  <si>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</si>
  <si>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</si>
  <si>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</si>
  <si>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</si>
  <si>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</si>
  <si>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</si>
  <si>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</si>
  <si>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</si>
  <si>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</si>
  <si>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</si>
  <si>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</si>
  <si>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</si>
  <si>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</si>
  <si>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</si>
  <si>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</si>
  <si>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</si>
  <si>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</si>
  <si>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</si>
  <si>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</si>
  <si>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</si>
  <si>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</si>
  <si>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</si>
  <si>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</si>
  <si>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</si>
  <si>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</si>
  <si>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</si>
  <si>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</si>
  <si>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</si>
  <si>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</si>
  <si>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</si>
  <si>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</si>
  <si>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</si>
  <si>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</si>
  <si>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</si>
  <si>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</si>
  <si>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</si>
  <si>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</si>
  <si>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</si>
  <si>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</si>
  <si>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</si>
  <si>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</si>
  <si>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</si>
  <si>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</si>
  <si>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</si>
  <si>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</si>
  <si>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</si>
  <si>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</si>
  <si>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</si>
  <si>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</si>
  <si>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</si>
  <si>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</si>
  <si>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</si>
  <si>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</si>
  <si>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</si>
  <si>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</si>
  <si>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</si>
  <si>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</si>
  <si>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</si>
  <si>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</si>
  <si>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</si>
  <si>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</si>
  <si>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</si>
  <si>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</si>
  <si>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</si>
  <si>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</si>
  <si>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</si>
  <si>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</si>
  <si>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</si>
  <si>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</si>
  <si>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</si>
  <si>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</si>
  <si>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</si>
  <si>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</si>
  <si>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</si>
  <si>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</si>
  <si>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</si>
  <si>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</si>
  <si>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</si>
  <si>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</si>
  <si>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</si>
  <si>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</si>
  <si>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</si>
  <si>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</si>
  <si>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</si>
  <si>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</si>
  <si>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</si>
  <si>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</si>
  <si>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</si>
  <si>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</si>
  <si>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</si>
  <si>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</si>
  <si>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</si>
  <si>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</si>
  <si>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</si>
  <si>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</si>
  <si>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</si>
  <si>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</si>
  <si>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</si>
  <si>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</si>
  <si>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</si>
  <si>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</si>
  <si>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</si>
  <si>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</si>
  <si>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</si>
  <si>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</si>
  <si>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</si>
  <si>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</si>
  <si>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</si>
  <si>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</si>
  <si>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</si>
  <si>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</si>
  <si>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</si>
  <si>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</si>
  <si>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</si>
  <si>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</si>
  <si>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</si>
  <si>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</si>
  <si>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</si>
  <si>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</si>
  <si>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</si>
  <si>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</si>
  <si>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</si>
  <si>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</si>
  <si>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</si>
  <si>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</si>
  <si>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</si>
  <si>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</si>
  <si>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</si>
  <si>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</si>
  <si>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</si>
  <si>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</si>
  <si>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</si>
  <si>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</si>
  <si>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</si>
  <si>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</si>
  <si>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</si>
  <si>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</si>
  <si>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</si>
  <si>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</si>
  <si>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</si>
  <si>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</si>
  <si>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</si>
  <si>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</si>
  <si>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</si>
  <si>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</si>
  <si>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</si>
  <si>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</si>
  <si>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</si>
  <si>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</si>
  <si>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</si>
  <si>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</si>
  <si>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</si>
  <si>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</si>
  <si>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</si>
  <si>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</si>
  <si>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</si>
  <si>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</si>
  <si>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</si>
  <si>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</si>
  <si>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</si>
  <si>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</si>
  <si>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</si>
  <si>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</si>
  <si>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</si>
  <si>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</si>
  <si>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</si>
  <si>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</si>
  <si>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</si>
  <si>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</si>
  <si>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</si>
  <si>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</si>
  <si>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</si>
  <si>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</si>
  <si>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</si>
  <si>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</si>
  <si>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</si>
  <si>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</si>
  <si>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</si>
  <si>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</si>
  <si>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</si>
  <si>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</si>
  <si>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</si>
  <si>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</si>
  <si>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</si>
  <si>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</si>
  <si>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</si>
  <si>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</si>
  <si>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</si>
  <si>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</si>
  <si>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</si>
  <si>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</si>
  <si>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</si>
  <si>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</si>
  <si>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</si>
  <si>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</si>
  <si>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</si>
  <si>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</si>
  <si>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</si>
  <si>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</si>
  <si>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</si>
  <si>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</si>
  <si>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</si>
  <si>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</si>
  <si>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</si>
  <si>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</si>
  <si>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</si>
  <si>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</si>
  <si>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</si>
  <si>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</si>
  <si>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</si>
  <si>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</si>
  <si>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</si>
  <si>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</si>
  <si>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</si>
  <si>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</si>
  <si>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</si>
  <si>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</si>
  <si>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</si>
  <si>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</si>
  <si>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</si>
  <si>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</si>
  <si>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</si>
  <si>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</si>
  <si>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</si>
  <si>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</si>
  <si>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</si>
  <si>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</si>
  <si>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</si>
  <si>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</si>
  <si>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</si>
  <si>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</si>
  <si>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</si>
  <si>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</si>
  <si>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</si>
  <si>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</si>
  <si>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</si>
  <si>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</si>
  <si>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</si>
  <si>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</si>
  <si>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</si>
  <si>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</si>
  <si>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</si>
  <si>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</si>
  <si>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</si>
  <si>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</si>
  <si>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</si>
  <si>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</si>
  <si>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</si>
  <si>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</si>
  <si>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</si>
  <si>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</si>
  <si>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</si>
  <si>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</si>
  <si>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</si>
  <si>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</si>
  <si>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</si>
  <si>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</si>
  <si>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</si>
  <si>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</si>
  <si>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</si>
  <si>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</si>
  <si>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</si>
  <si>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</si>
  <si>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</si>
  <si>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</si>
  <si>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</si>
  <si>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</si>
  <si>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</si>
  <si>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</si>
  <si>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</si>
  <si>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</si>
  <si>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</si>
  <si>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</si>
  <si>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</si>
  <si>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</si>
  <si>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</si>
  <si>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</si>
  <si>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</si>
  <si>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</si>
  <si>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</si>
  <si>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</si>
  <si>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</si>
  <si>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</si>
  <si>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</si>
  <si>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</si>
  <si>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</si>
  <si>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</si>
  <si>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</si>
  <si>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</si>
  <si>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</si>
  <si>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</si>
  <si>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</si>
  <si>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</si>
  <si>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</si>
  <si>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</si>
  <si>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</si>
  <si>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</si>
  <si>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</si>
  <si>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</si>
  <si>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</si>
  <si>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</si>
  <si>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</si>
  <si>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</si>
  <si>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</si>
  <si>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</si>
  <si>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</si>
  <si>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</si>
  <si>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</si>
  <si>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</si>
  <si>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</si>
  <si>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</si>
  <si>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</si>
  <si>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</si>
  <si>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</si>
  <si>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</si>
  <si>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</si>
  <si>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</si>
  <si>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</si>
  <si>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</si>
  <si>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</si>
  <si>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</si>
  <si>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</si>
  <si>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</si>
  <si>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</si>
  <si>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</si>
  <si>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</si>
  <si>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</si>
  <si>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</si>
  <si>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</si>
  <si>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</si>
  <si>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</si>
  <si>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</si>
  <si>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</si>
  <si>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</si>
  <si>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</si>
  <si>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</si>
  <si>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</si>
  <si>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</si>
  <si>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</si>
  <si>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</si>
  <si>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</si>
  <si>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</si>
  <si>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</si>
  <si>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</si>
  <si>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</si>
  <si>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</si>
  <si>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</si>
  <si>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</si>
  <si>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</si>
  <si>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</si>
  <si>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</si>
  <si>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</si>
  <si>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</si>
  <si>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</si>
  <si>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</si>
  <si>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</si>
  <si>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</si>
  <si>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</si>
  <si>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</si>
  <si>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</si>
  <si>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</si>
  <si>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</si>
  <si>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</si>
  <si>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</si>
  <si>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</si>
  <si>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</si>
  <si>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</si>
  <si>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</si>
  <si>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</si>
  <si>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</si>
  <si>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</si>
  <si>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</si>
  <si>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</si>
  <si>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</si>
  <si>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</si>
  <si>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</si>
  <si>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</si>
  <si>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</si>
  <si>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</si>
  <si>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</si>
  <si>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</si>
  <si>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</si>
  <si>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</si>
  <si>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</si>
  <si>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</si>
  <si>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</si>
  <si>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</si>
  <si>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</si>
  <si>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</si>
  <si>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</si>
  <si>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</si>
  <si>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</si>
  <si>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</si>
  <si>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</si>
  <si>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</si>
  <si>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</si>
  <si>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</si>
  <si>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</si>
  <si>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</si>
  <si>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</si>
  <si>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</si>
  <si>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</si>
  <si>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</si>
  <si>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</si>
  <si>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</si>
  <si>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</si>
  <si>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</si>
  <si>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</si>
  <si>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</si>
  <si>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</si>
  <si>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</si>
  <si>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</si>
  <si>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</si>
  <si>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</si>
  <si>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</si>
  <si>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</si>
  <si>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</si>
  <si>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</si>
  <si>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</si>
  <si>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</si>
  <si>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</si>
  <si>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</si>
  <si>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</si>
  <si>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</si>
  <si>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</si>
  <si>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</si>
  <si>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</si>
  <si>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</si>
  <si>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</si>
  <si>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</si>
  <si>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</si>
  <si>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</si>
  <si>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</si>
  <si>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</si>
  <si>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</si>
  <si>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</si>
  <si>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</si>
  <si>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</si>
  <si>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</si>
  <si>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</si>
  <si>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</si>
  <si>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</si>
  <si>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</si>
  <si>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</si>
  <si>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</si>
  <si>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</si>
  <si>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</si>
  <si>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</si>
  <si>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</si>
  <si>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</si>
  <si>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</si>
  <si>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</si>
  <si>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</si>
  <si>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</si>
  <si>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</si>
  <si>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</si>
  <si>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</si>
  <si>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</si>
  <si>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</si>
  <si>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</si>
  <si>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</si>
  <si>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</si>
  <si>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</si>
  <si>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</si>
  <si>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</si>
  <si>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</si>
  <si>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</si>
  <si>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</si>
  <si>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</si>
  <si>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</si>
  <si>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</si>
  <si>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</si>
  <si>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</si>
  <si>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</si>
  <si>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</si>
  <si>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</si>
  <si>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</si>
  <si>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</si>
  <si>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</si>
  <si>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</si>
  <si>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</si>
  <si>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</si>
  <si>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</si>
  <si>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</si>
  <si>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</si>
  <si>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</si>
  <si>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</si>
  <si>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</si>
  <si>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</si>
  <si>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</si>
  <si>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</si>
  <si>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</si>
  <si>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</si>
  <si>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</si>
  <si>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</si>
  <si>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</si>
  <si>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</si>
  <si>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</si>
  <si>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</si>
  <si>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</si>
  <si>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</si>
  <si>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</si>
  <si>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</si>
  <si>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</si>
  <si>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</si>
  <si>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</si>
  <si>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</si>
  <si>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</si>
  <si>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</si>
  <si>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</si>
  <si>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</si>
  <si>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</si>
  <si>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</si>
  <si>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</si>
  <si>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</si>
  <si>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</si>
  <si>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</si>
  <si>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</si>
  <si>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</si>
  <si>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</si>
  <si>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</si>
  <si>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</si>
  <si>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</si>
  <si>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</si>
  <si>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</si>
  <si>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</si>
  <si>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</si>
  <si>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</si>
  <si>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</si>
  <si>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</si>
  <si>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</si>
  <si>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</si>
  <si>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</si>
  <si>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</si>
  <si>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</si>
  <si>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</si>
  <si>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</si>
  <si>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</si>
  <si>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</si>
  <si>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</si>
  <si>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</si>
  <si>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</si>
  <si>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</si>
  <si>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</si>
  <si>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</si>
  <si>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</si>
  <si>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</si>
  <si>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</si>
  <si>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</si>
  <si>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</si>
  <si>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</si>
  <si>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</si>
  <si>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</si>
  <si>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</si>
  <si>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</si>
  <si>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</si>
  <si>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</si>
  <si>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</si>
  <si>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</si>
  <si>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</si>
  <si>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</si>
  <si>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</si>
  <si>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</si>
  <si>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</si>
  <si>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</si>
  <si>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</si>
  <si>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</si>
  <si>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</si>
  <si>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</si>
  <si>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</si>
  <si>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</si>
  <si>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</si>
  <si>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</si>
  <si>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</si>
  <si>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</si>
  <si>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</si>
  <si>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</si>
  <si>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</si>
  <si>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</si>
  <si>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</si>
  <si>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</si>
  <si>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</si>
  <si>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</si>
  <si>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</si>
  <si>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</si>
  <si>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</si>
  <si>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</si>
  <si>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</si>
  <si>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</si>
  <si>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</si>
  <si>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</si>
  <si>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</si>
  <si>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</si>
  <si>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</si>
  <si>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</si>
  <si>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</si>
  <si>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</si>
  <si>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</si>
  <si>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</si>
  <si>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</si>
  <si>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</si>
  <si>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</si>
  <si>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</si>
  <si>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</si>
  <si>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</si>
  <si>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</si>
  <si>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</si>
  <si>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</si>
  <si>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</si>
  <si>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</si>
  <si>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</si>
  <si>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</si>
  <si>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</si>
  <si>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</si>
  <si>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</si>
  <si>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</si>
  <si>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</si>
  <si>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</si>
  <si>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</si>
  <si>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</si>
  <si>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</si>
  <si>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</si>
  <si>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</si>
  <si>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</si>
  <si>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</si>
  <si>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</si>
  <si>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</si>
  <si>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</si>
  <si>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</si>
  <si>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</si>
  <si>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</si>
  <si>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</si>
  <si>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</si>
  <si>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</si>
  <si>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</si>
  <si>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</si>
  <si>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</si>
  <si>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</si>
  <si>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</si>
  <si>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</si>
  <si>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</si>
  <si>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</si>
  <si>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</si>
  <si>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</si>
  <si>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</si>
  <si>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</si>
  <si>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</si>
  <si>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</si>
  <si>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</si>
  <si>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</si>
  <si>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</si>
  <si>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</si>
  <si>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</si>
  <si>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</si>
  <si>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</si>
  <si>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</si>
  <si>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</si>
  <si>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</si>
  <si>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</si>
  <si>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</si>
  <si>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</si>
  <si>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</si>
  <si>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</si>
  <si>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</si>
  <si>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</si>
  <si>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</si>
  <si>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</si>
  <si>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</si>
  <si>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</si>
  <si>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</si>
  <si>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</si>
  <si>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</si>
  <si>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</si>
  <si>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</si>
  <si>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</si>
  <si>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</si>
  <si>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</si>
  <si>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</si>
  <si>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</si>
  <si>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</si>
  <si>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</si>
  <si>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</si>
  <si>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</si>
  <si>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</si>
  <si>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</si>
  <si>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</si>
  <si>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</si>
  <si>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</si>
  <si>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</si>
  <si>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</si>
  <si>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</si>
  <si>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</si>
  <si>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</si>
  <si>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</si>
  <si>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</si>
  <si>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</si>
  <si>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</si>
  <si>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</si>
  <si>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</si>
  <si>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</si>
  <si>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</si>
  <si>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</si>
  <si>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</si>
  <si>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</si>
  <si>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</si>
  <si>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</si>
  <si>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</si>
  <si>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</si>
  <si>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</si>
  <si>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</si>
  <si>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</si>
  <si>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</si>
  <si>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</si>
  <si>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</si>
  <si>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</si>
  <si>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</si>
  <si>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</si>
  <si>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</si>
  <si>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</si>
  <si>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</si>
  <si>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</si>
  <si>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</si>
  <si>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</si>
  <si>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</si>
  <si>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</si>
  <si>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</si>
  <si>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</si>
  <si>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</si>
  <si>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</si>
  <si>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</si>
  <si>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</si>
  <si>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</si>
  <si>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</si>
  <si>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</si>
  <si>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</si>
  <si>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</si>
  <si>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</si>
  <si>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</si>
  <si>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</si>
  <si>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</si>
  <si>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</si>
  <si>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</si>
  <si>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</si>
  <si>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</si>
  <si>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</si>
  <si>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</si>
  <si>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</si>
  <si>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</si>
  <si>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</si>
  <si>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</si>
  <si>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</si>
  <si>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</si>
  <si>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</si>
  <si>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</si>
  <si>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</si>
  <si>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</si>
  <si>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</si>
  <si>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</si>
  <si>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</si>
  <si>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</si>
  <si>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</si>
  <si>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</si>
  <si>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</si>
  <si>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</si>
  <si>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</si>
  <si>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</si>
  <si>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</si>
  <si>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</si>
  <si>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</si>
  <si>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</si>
  <si>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</si>
  <si>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</si>
  <si>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</si>
  <si>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</si>
  <si>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</si>
  <si>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</si>
  <si>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</si>
  <si>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</si>
  <si>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</si>
  <si>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</si>
  <si>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</si>
  <si>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</si>
  <si>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</si>
  <si>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</si>
  <si>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</si>
  <si>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</si>
  <si>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</si>
  <si>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</si>
  <si>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</si>
  <si>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</si>
  <si>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</si>
  <si>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</si>
  <si>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</si>
  <si>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</si>
  <si>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</si>
  <si>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</si>
  <si>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</si>
  <si>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</si>
  <si>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</si>
  <si>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</si>
  <si>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</si>
  <si>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</si>
  <si>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</si>
  <si>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</si>
  <si>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</si>
  <si>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</si>
  <si>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</si>
  <si>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</si>
  <si>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</si>
  <si>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</si>
  <si>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</si>
  <si>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</si>
  <si>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</si>
  <si>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</si>
  <si>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</si>
  <si>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</si>
  <si>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</si>
  <si>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</si>
  <si>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</si>
  <si>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</si>
  <si>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</si>
  <si>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</si>
  <si>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</si>
  <si>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</si>
  <si>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</si>
  <si>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</si>
  <si>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</si>
  <si>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</si>
  <si>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</si>
  <si>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</si>
  <si>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</si>
  <si>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</si>
  <si>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</si>
  <si>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</si>
  <si>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</si>
  <si>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</si>
  <si>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</si>
  <si>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</si>
  <si>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</si>
  <si>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</si>
  <si>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</si>
  <si>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</si>
  <si>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</si>
  <si>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</si>
  <si>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</si>
  <si>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</si>
  <si>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</si>
  <si>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</si>
  <si>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</si>
  <si>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</si>
  <si>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</si>
  <si>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</si>
  <si>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</si>
  <si>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</si>
  <si>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</si>
  <si>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</si>
  <si>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</si>
  <si>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</si>
  <si>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</si>
  <si>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</si>
  <si>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</si>
  <si>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</si>
  <si>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</si>
  <si>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</si>
  <si>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</si>
  <si>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</si>
  <si>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</si>
  <si>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</si>
  <si>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</si>
  <si>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</si>
  <si>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</si>
  <si>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</si>
  <si>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</si>
  <si>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</si>
  <si>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</si>
  <si>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</si>
  <si>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</si>
  <si>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</si>
  <si>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</si>
  <si>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</si>
  <si>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</si>
  <si>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</si>
  <si>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</si>
  <si>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</si>
  <si>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</si>
  <si>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</si>
  <si>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</si>
  <si>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</si>
  <si>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</si>
  <si>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</si>
  <si>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</si>
  <si>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</si>
  <si>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</si>
  <si>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</si>
  <si>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</si>
  <si>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</si>
  <si>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</si>
  <si>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</si>
  <si>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</si>
  <si>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</si>
  <si>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</si>
  <si>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</si>
  <si>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</si>
  <si>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</si>
  <si>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</si>
  <si>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</si>
  <si>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</si>
  <si>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</si>
  <si>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</si>
  <si>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</si>
  <si>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</si>
  <si>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</si>
  <si>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</si>
  <si>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</si>
  <si>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</si>
  <si>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</si>
  <si>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</si>
  <si>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</si>
  <si>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</si>
  <si>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</si>
  <si>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</si>
  <si>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</si>
  <si>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</si>
  <si>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</si>
  <si>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</si>
  <si>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</si>
  <si>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</si>
  <si>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</si>
  <si>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</si>
  <si>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</si>
  <si>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</si>
  <si>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</si>
  <si>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</si>
  <si>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</si>
  <si>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</si>
  <si>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</si>
  <si>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</si>
  <si>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</si>
  <si>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</si>
  <si>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</si>
  <si>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</si>
  <si>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</si>
  <si>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</si>
  <si>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</si>
  <si>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</si>
  <si>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</si>
  <si>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</si>
  <si>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</si>
  <si>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</si>
  <si>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</si>
  <si>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</si>
  <si>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</si>
  <si>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</si>
  <si>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</si>
  <si>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</si>
  <si>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</si>
  <si>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</si>
  <si>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</si>
  <si>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</si>
  <si>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</si>
  <si>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</si>
  <si>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</si>
  <si>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</si>
  <si>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</si>
  <si>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</si>
  <si>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</si>
  <si>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</si>
  <si>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</si>
  <si>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</si>
  <si>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</si>
  <si>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</si>
  <si>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</si>
  <si>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</si>
  <si>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</si>
  <si>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</si>
  <si>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</si>
  <si>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</si>
  <si>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</si>
  <si>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</si>
  <si>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</si>
  <si>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</si>
  <si>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</si>
  <si>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Percentage Succesful</t>
  </si>
  <si>
    <t>Greater than 50000</t>
  </si>
  <si>
    <t>Successful</t>
  </si>
  <si>
    <t>Failed</t>
  </si>
  <si>
    <t xml:space="preserve">Mean: </t>
  </si>
  <si>
    <t>Median:</t>
  </si>
  <si>
    <t xml:space="preserve">Minimum: </t>
  </si>
  <si>
    <t xml:space="preserve">Maximum: </t>
  </si>
  <si>
    <t xml:space="preserve">Variance: </t>
  </si>
  <si>
    <t xml:space="preserve">Standard Deviation: </t>
  </si>
  <si>
    <t>UTOR-VIRT-DATA-PT-08-2023-U-LOLC-MTTH(B)</t>
  </si>
  <si>
    <t>Hanns Peter Princivil</t>
  </si>
  <si>
    <t>Crowdfunding Book - Module 1 Challenge</t>
  </si>
  <si>
    <t>crowdfunding-hp.xlsx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</si>
</sst>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9" formatCode="dd/mm/yyyy;@"/>
    <numFmt numFmtId="171" formatCode="mm\/dd\/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2B2B2B"/>
      <name val="Roboto"/>
    </font>
    <font>
      <b/>
      <sz val="14.5"/>
      <color theme="1"/>
      <name val="Roboto"/>
    </font>
    <font>
      <sz val="9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9" fontId="0" fillId="0" borderId="0" xfId="42" applyFont="1"/>
    <xf numFmtId="171" fontId="16" fillId="0" borderId="0" xfId="0" applyNumberFormat="1" applyFont="1" applyAlignment="1">
      <alignment horizontal="center"/>
    </xf>
    <xf numFmtId="171" fontId="0" fillId="0" borderId="0" xfId="0" applyNumberForma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2"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CCCCFF"/>
        </patternFill>
      </fill>
    </dxf>
  </dxfs>
  <tableStyles count="1" defaultTableStyle="TableStyleMedium2" defaultPivotStyle="PivotStyleLight16">
    <tableStyle name="Invisible" pivot="0" table="0" count="0" xr9:uid="{A89FB4B6-884F-4A55-B5FC-7F0AB0DB6BB8}"/>
  </tableStyles>
  <colors>
    <mruColors>
      <color rgb="FFFF5050"/>
      <color rgb="FFCCCCFF"/>
      <color rgb="FF9999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[CrowdfundingBook.xlsx]category!PivotTable4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A6-4FE9-BD66-B859DF94F48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A6-4FE9-BD66-B859DF94F48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A6-4FE9-BD66-B859DF94F48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3A6-4FE9-BD66-B859DF94F48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4300576"/>
        <c:axId val="1434297664"/>
      </c:barChart>
      <c:catAx>
        <c:axId val="143430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4297664"/>
        <c:crosses val="autoZero"/>
        <c:auto val="1"/>
        <c:lblAlgn val="ctr"/>
        <c:lblOffset val="200"/>
        <c:noMultiLvlLbl val="0"/>
      </c:catAx>
      <c:valAx>
        <c:axId val="14342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4300576"/>
        <c:crosses val="autoZero"/>
        <c:crossBetween val="between"/>
      </c:valAx>
      <c:spPr>
        <a:noFill/>
        <a:ln>
          <a:noFill/>
        </a:ln>
        <a:effectLst>
          <a:outerShdw blurRad="50800" dir="5400000" algn="ctr" rotWithShape="0">
            <a:srgbClr val="000000">
              <a:alpha val="43137"/>
            </a:srgbClr>
          </a:outerShdw>
          <a:softEdge rad="127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[CrowdfundingBook.xlsx]sub-category!PivotTable5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2-42AC-BF2A-36FF1AD95655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2-42AC-BF2A-36FF1AD95655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62-42AC-BF2A-36FF1AD95655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62-42AC-BF2A-36FF1AD95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4142992"/>
        <c:axId val="1324141744"/>
      </c:barChart>
      <c:catAx>
        <c:axId val="132414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141744"/>
        <c:crosses val="autoZero"/>
        <c:auto val="1"/>
        <c:lblAlgn val="ctr"/>
        <c:lblOffset val="100"/>
        <c:noMultiLvlLbl val="0"/>
      </c:catAx>
      <c:valAx>
        <c:axId val="13241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14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alpha val="99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5050">
                <a:alpha val="99000"/>
              </a:srgbClr>
            </a:solidFill>
            <a:round/>
          </a:ln>
          <a:effectLst/>
        </c:spPr>
        <c:marker>
          <c:symbol val="circle"/>
          <c:size val="5"/>
          <c:spPr>
            <a:solidFill>
              <a:srgbClr val="FF5050"/>
            </a:solidFill>
            <a:ln w="9525">
              <a:solidFill>
                <a:srgbClr val="FF5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rgbClr val="FF5050">
                <a:alpha val="99000"/>
              </a:srgbClr>
            </a:solidFill>
            <a:round/>
          </a:ln>
          <a:effectLst/>
        </c:spPr>
        <c:marker>
          <c:symbol val="circle"/>
          <c:size val="5"/>
          <c:spPr>
            <a:solidFill>
              <a:srgbClr val="FF5050"/>
            </a:solidFill>
            <a:ln w="9525">
              <a:solidFill>
                <a:srgbClr val="FF5050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rgbClr val="FF5050">
                <a:alpha val="99000"/>
              </a:srgbClr>
            </a:solidFill>
            <a:round/>
          </a:ln>
          <a:effectLst/>
        </c:spPr>
        <c:marker>
          <c:symbol val="circle"/>
          <c:size val="5"/>
          <c:spPr>
            <a:solidFill>
              <a:srgbClr val="FF5050"/>
            </a:solidFill>
            <a:ln w="9525">
              <a:solidFill>
                <a:srgbClr val="FF505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D-4115-8B1A-47A66D86D780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5050">
                  <a:alpha val="99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9525">
                <a:solidFill>
                  <a:srgbClr val="FF5050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D-4115-8B1A-47A66D86D780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CD-4115-8B1A-47A66D86D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756032"/>
        <c:axId val="1419765600"/>
      </c:lineChart>
      <c:catAx>
        <c:axId val="141975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9765600"/>
        <c:crosses val="autoZero"/>
        <c:auto val="1"/>
        <c:lblAlgn val="ctr"/>
        <c:lblOffset val="100"/>
        <c:noMultiLvlLbl val="0"/>
      </c:catAx>
      <c:valAx>
        <c:axId val="14197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975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Outcomes Based on Goal</a:t>
            </a:r>
          </a:p>
        </c:rich>
      </c:tx>
      <c:layout>
        <c:manualLayout>
          <c:xMode val="edge"/>
          <c:yMode val="edge"/>
          <c:x val="0.4602167036812706"/>
          <c:y val="6.2828573163573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goal!$A$2:$A$20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goal!$F$2:$F$20</c:f>
              <c:numCache>
                <c:formatCode>0%</c:formatCode>
                <c:ptCount val="19"/>
                <c:pt idx="0">
                  <c:v>0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0-4069-B188-448925C7A628}"/>
            </c:ext>
          </c:extLst>
        </c:ser>
        <c:ser>
          <c:idx val="1"/>
          <c:order val="1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goal!$A$2:$A$20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goal!$G$2:$G$20</c:f>
              <c:numCache>
                <c:formatCode>0%</c:formatCode>
                <c:ptCount val="19"/>
                <c:pt idx="0">
                  <c:v>0.95238095238095233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0-4069-B188-448925C7A628}"/>
            </c:ext>
          </c:extLst>
        </c:ser>
        <c:ser>
          <c:idx val="2"/>
          <c:order val="2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goal!$A$2:$A$20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goal!$H$2:$H$20</c:f>
              <c:numCache>
                <c:formatCode>0%</c:formatCode>
                <c:ptCount val="19"/>
                <c:pt idx="0">
                  <c:v>4.7619047619047616E-2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70-4069-B188-448925C7A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013776"/>
        <c:axId val="1538008368"/>
      </c:lineChart>
      <c:catAx>
        <c:axId val="153801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008368"/>
        <c:crosses val="autoZero"/>
        <c:auto val="1"/>
        <c:lblAlgn val="ctr"/>
        <c:lblOffset val="100"/>
        <c:tickMarkSkip val="1"/>
        <c:noMultiLvlLbl val="0"/>
      </c:catAx>
      <c:valAx>
        <c:axId val="1538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01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2700" dist="50800" dir="5400000" sx="99000" sy="99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0</xdr:row>
      <xdr:rowOff>76201</xdr:rowOff>
    </xdr:from>
    <xdr:to>
      <xdr:col>17</xdr:col>
      <xdr:colOff>19050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5D107-A221-5383-C0E1-1E2524511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2</xdr:row>
      <xdr:rowOff>19050</xdr:rowOff>
    </xdr:from>
    <xdr:to>
      <xdr:col>19</xdr:col>
      <xdr:colOff>533400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57A9C-4275-69CB-CD74-D799377D1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252412</xdr:colOff>
      <xdr:row>0</xdr:row>
      <xdr:rowOff>57150</xdr:rowOff>
    </xdr:from>
    <xdr:to>
      <xdr:col>12</xdr:col>
      <xdr:colOff>85726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B550BF-81FF-0E8C-2DD2-CE18BE950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16</xdr:row>
      <xdr:rowOff>19050</xdr:rowOff>
    </xdr:from>
    <xdr:to>
      <xdr:col>7</xdr:col>
      <xdr:colOff>1362075</xdr:colOff>
      <xdr:row>35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6AD46-699B-F02C-5C99-5DC2FD16F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s Peter Princivil" refreshedDate="45158.525985879627" createdVersion="8" refreshedVersion="8" minRefreshableVersion="3" recordCount="1002" xr:uid="{FDC9C0EC-FDF0-447B-A448-32E03D5A0680}">
  <cacheSource type="worksheet">
    <worksheetSource ref="D1:T1048576" sheet="Crowdfunding"/>
  </cacheSource>
  <cacheFields count="15"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 count="986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s Peter Princivil" refreshedDate="45158.578604050927" createdVersion="8" refreshedVersion="8" minRefreshableVersion="3" recordCount="1001" xr:uid="{4879EA31-8A38-4380-AE20-4C519EFE2D7C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9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9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100"/>
    <n v="0"/>
    <n v="0"/>
    <x v="0"/>
    <n v="0"/>
    <x v="0"/>
    <x v="0"/>
    <s v="CAD"/>
    <n v="1448690400"/>
    <n v="1450159200"/>
    <b v="0"/>
    <b v="0"/>
    <s v="food/food trucks"/>
    <x v="0"/>
    <x v="0"/>
  </r>
  <r>
    <n v="1400"/>
    <n v="14560"/>
    <n v="1040"/>
    <x v="1"/>
    <n v="158"/>
    <x v="1"/>
    <x v="1"/>
    <s v="USD"/>
    <n v="1408424400"/>
    <n v="1408597200"/>
    <b v="0"/>
    <b v="1"/>
    <s v="music/rock"/>
    <x v="1"/>
    <x v="1"/>
  </r>
  <r>
    <n v="108400"/>
    <n v="142523"/>
    <n v="131.4787822878229"/>
    <x v="1"/>
    <n v="1425"/>
    <x v="2"/>
    <x v="2"/>
    <s v="AUD"/>
    <n v="1384668000"/>
    <n v="1384840800"/>
    <b v="0"/>
    <b v="0"/>
    <s v="technology/web"/>
    <x v="2"/>
    <x v="2"/>
  </r>
  <r>
    <n v="4200"/>
    <n v="2477"/>
    <n v="58.976190476190467"/>
    <x v="0"/>
    <n v="24"/>
    <x v="3"/>
    <x v="1"/>
    <s v="USD"/>
    <n v="1565499600"/>
    <n v="1568955600"/>
    <b v="0"/>
    <b v="0"/>
    <s v="music/rock"/>
    <x v="1"/>
    <x v="1"/>
  </r>
  <r>
    <n v="7600"/>
    <n v="5265"/>
    <n v="69.276315789473685"/>
    <x v="0"/>
    <n v="53"/>
    <x v="4"/>
    <x v="1"/>
    <s v="USD"/>
    <n v="1547964000"/>
    <n v="1548309600"/>
    <b v="0"/>
    <b v="0"/>
    <s v="theater/plays"/>
    <x v="3"/>
    <x v="3"/>
  </r>
  <r>
    <n v="7600"/>
    <n v="13195"/>
    <n v="173.61842105263159"/>
    <x v="1"/>
    <n v="174"/>
    <x v="5"/>
    <x v="3"/>
    <s v="DKK"/>
    <n v="1346130000"/>
    <n v="1347080400"/>
    <b v="0"/>
    <b v="0"/>
    <s v="theater/plays"/>
    <x v="3"/>
    <x v="3"/>
  </r>
  <r>
    <n v="5200"/>
    <n v="1090"/>
    <n v="20.961538461538463"/>
    <x v="0"/>
    <n v="18"/>
    <x v="6"/>
    <x v="4"/>
    <s v="GBP"/>
    <n v="1505278800"/>
    <n v="1505365200"/>
    <b v="0"/>
    <b v="0"/>
    <s v="film &amp; video/documentary"/>
    <x v="4"/>
    <x v="4"/>
  </r>
  <r>
    <n v="4500"/>
    <n v="14741"/>
    <n v="327.57777777777778"/>
    <x v="1"/>
    <n v="227"/>
    <x v="7"/>
    <x v="3"/>
    <s v="DKK"/>
    <n v="1439442000"/>
    <n v="1439614800"/>
    <b v="0"/>
    <b v="0"/>
    <s v="theater/plays"/>
    <x v="3"/>
    <x v="3"/>
  </r>
  <r>
    <n v="110100"/>
    <n v="21946"/>
    <n v="19.932788374205266"/>
    <x v="2"/>
    <n v="708"/>
    <x v="8"/>
    <x v="3"/>
    <s v="DKK"/>
    <n v="1281330000"/>
    <n v="1281502800"/>
    <b v="0"/>
    <b v="0"/>
    <s v="theater/plays"/>
    <x v="3"/>
    <x v="3"/>
  </r>
  <r>
    <n v="6200"/>
    <n v="3208"/>
    <n v="51.741935483870968"/>
    <x v="0"/>
    <n v="44"/>
    <x v="9"/>
    <x v="1"/>
    <s v="USD"/>
    <n v="1379566800"/>
    <n v="1383804000"/>
    <b v="0"/>
    <b v="0"/>
    <s v="music/electric music"/>
    <x v="1"/>
    <x v="5"/>
  </r>
  <r>
    <n v="5200"/>
    <n v="13838"/>
    <n v="266.11538461538464"/>
    <x v="1"/>
    <n v="220"/>
    <x v="10"/>
    <x v="1"/>
    <s v="USD"/>
    <n v="1281762000"/>
    <n v="1285909200"/>
    <b v="0"/>
    <b v="0"/>
    <s v="film &amp; video/drama"/>
    <x v="4"/>
    <x v="6"/>
  </r>
  <r>
    <n v="6300"/>
    <n v="3030"/>
    <n v="48.095238095238095"/>
    <x v="0"/>
    <n v="27"/>
    <x v="11"/>
    <x v="1"/>
    <s v="USD"/>
    <n v="1285045200"/>
    <n v="1285563600"/>
    <b v="0"/>
    <b v="1"/>
    <s v="theater/plays"/>
    <x v="3"/>
    <x v="3"/>
  </r>
  <r>
    <n v="6300"/>
    <n v="5629"/>
    <n v="89.349206349206341"/>
    <x v="0"/>
    <n v="55"/>
    <x v="12"/>
    <x v="1"/>
    <s v="USD"/>
    <n v="1571720400"/>
    <n v="1572411600"/>
    <b v="0"/>
    <b v="0"/>
    <s v="film &amp; video/drama"/>
    <x v="4"/>
    <x v="6"/>
  </r>
  <r>
    <n v="4200"/>
    <n v="10295"/>
    <n v="245.11904761904765"/>
    <x v="1"/>
    <n v="98"/>
    <x v="13"/>
    <x v="1"/>
    <s v="USD"/>
    <n v="1465621200"/>
    <n v="1466658000"/>
    <b v="0"/>
    <b v="0"/>
    <s v="music/indie rock"/>
    <x v="1"/>
    <x v="7"/>
  </r>
  <r>
    <n v="28200"/>
    <n v="18829"/>
    <n v="66.769503546099301"/>
    <x v="0"/>
    <n v="200"/>
    <x v="14"/>
    <x v="1"/>
    <s v="USD"/>
    <n v="1331013600"/>
    <n v="1333342800"/>
    <b v="0"/>
    <b v="0"/>
    <s v="music/indie rock"/>
    <x v="1"/>
    <x v="7"/>
  </r>
  <r>
    <n v="81200"/>
    <n v="38414"/>
    <n v="47.307881773399011"/>
    <x v="0"/>
    <n v="452"/>
    <x v="15"/>
    <x v="1"/>
    <s v="USD"/>
    <n v="1575957600"/>
    <n v="1576303200"/>
    <b v="0"/>
    <b v="0"/>
    <s v="technology/wearables"/>
    <x v="2"/>
    <x v="8"/>
  </r>
  <r>
    <n v="1700"/>
    <n v="11041"/>
    <n v="649.47058823529414"/>
    <x v="1"/>
    <n v="100"/>
    <x v="16"/>
    <x v="1"/>
    <s v="USD"/>
    <n v="1390370400"/>
    <n v="1392271200"/>
    <b v="0"/>
    <b v="0"/>
    <s v="publishing/nonfiction"/>
    <x v="5"/>
    <x v="9"/>
  </r>
  <r>
    <n v="84600"/>
    <n v="134845"/>
    <n v="159.39125295508273"/>
    <x v="1"/>
    <n v="1249"/>
    <x v="17"/>
    <x v="1"/>
    <s v="USD"/>
    <n v="1294812000"/>
    <n v="1294898400"/>
    <b v="0"/>
    <b v="0"/>
    <s v="film &amp; video/animation"/>
    <x v="4"/>
    <x v="10"/>
  </r>
  <r>
    <n v="9100"/>
    <n v="6089"/>
    <n v="66.912087912087912"/>
    <x v="3"/>
    <n v="135"/>
    <x v="18"/>
    <x v="1"/>
    <s v="USD"/>
    <n v="1536382800"/>
    <n v="1537074000"/>
    <b v="0"/>
    <b v="0"/>
    <s v="theater/plays"/>
    <x v="3"/>
    <x v="3"/>
  </r>
  <r>
    <n v="62500"/>
    <n v="30331"/>
    <n v="48.529600000000002"/>
    <x v="0"/>
    <n v="674"/>
    <x v="19"/>
    <x v="1"/>
    <s v="USD"/>
    <n v="1551679200"/>
    <n v="1553490000"/>
    <b v="0"/>
    <b v="1"/>
    <s v="theater/plays"/>
    <x v="3"/>
    <x v="3"/>
  </r>
  <r>
    <n v="131800"/>
    <n v="147936"/>
    <n v="112.24279210925646"/>
    <x v="1"/>
    <n v="1396"/>
    <x v="20"/>
    <x v="1"/>
    <s v="USD"/>
    <n v="1406523600"/>
    <n v="1406523600"/>
    <b v="0"/>
    <b v="0"/>
    <s v="film &amp; video/drama"/>
    <x v="4"/>
    <x v="6"/>
  </r>
  <r>
    <n v="94000"/>
    <n v="38533"/>
    <n v="40.992553191489364"/>
    <x v="0"/>
    <n v="558"/>
    <x v="21"/>
    <x v="1"/>
    <s v="USD"/>
    <n v="1313384400"/>
    <n v="1316322000"/>
    <b v="0"/>
    <b v="0"/>
    <s v="theater/plays"/>
    <x v="3"/>
    <x v="3"/>
  </r>
  <r>
    <n v="59100"/>
    <n v="75690"/>
    <n v="128.07106598984771"/>
    <x v="1"/>
    <n v="890"/>
    <x v="22"/>
    <x v="1"/>
    <s v="USD"/>
    <n v="1522731600"/>
    <n v="1524027600"/>
    <b v="0"/>
    <b v="0"/>
    <s v="theater/plays"/>
    <x v="3"/>
    <x v="3"/>
  </r>
  <r>
    <n v="4500"/>
    <n v="14942"/>
    <n v="332.04444444444448"/>
    <x v="1"/>
    <n v="142"/>
    <x v="23"/>
    <x v="4"/>
    <s v="GBP"/>
    <n v="1550124000"/>
    <n v="1554699600"/>
    <b v="0"/>
    <b v="0"/>
    <s v="film &amp; video/documentary"/>
    <x v="4"/>
    <x v="4"/>
  </r>
  <r>
    <n v="92400"/>
    <n v="104257"/>
    <n v="112.83225108225108"/>
    <x v="1"/>
    <n v="2673"/>
    <x v="24"/>
    <x v="1"/>
    <s v="USD"/>
    <n v="1403326800"/>
    <n v="1403499600"/>
    <b v="0"/>
    <b v="0"/>
    <s v="technology/wearables"/>
    <x v="2"/>
    <x v="8"/>
  </r>
  <r>
    <n v="5500"/>
    <n v="11904"/>
    <n v="216.43636363636364"/>
    <x v="1"/>
    <n v="163"/>
    <x v="25"/>
    <x v="1"/>
    <s v="USD"/>
    <n v="1305694800"/>
    <n v="1307422800"/>
    <b v="0"/>
    <b v="1"/>
    <s v="games/video games"/>
    <x v="6"/>
    <x v="11"/>
  </r>
  <r>
    <n v="107500"/>
    <n v="51814"/>
    <n v="48.199069767441863"/>
    <x v="3"/>
    <n v="1480"/>
    <x v="26"/>
    <x v="1"/>
    <s v="USD"/>
    <n v="1533013200"/>
    <n v="1535346000"/>
    <b v="0"/>
    <b v="0"/>
    <s v="theater/plays"/>
    <x v="3"/>
    <x v="3"/>
  </r>
  <r>
    <n v="2000"/>
    <n v="1599"/>
    <n v="79.95"/>
    <x v="0"/>
    <n v="15"/>
    <x v="27"/>
    <x v="1"/>
    <s v="USD"/>
    <n v="1443848400"/>
    <n v="1444539600"/>
    <b v="0"/>
    <b v="0"/>
    <s v="music/rock"/>
    <x v="1"/>
    <x v="1"/>
  </r>
  <r>
    <n v="130800"/>
    <n v="137635"/>
    <n v="105.22553516819573"/>
    <x v="1"/>
    <n v="2220"/>
    <x v="28"/>
    <x v="1"/>
    <s v="USD"/>
    <n v="1265695200"/>
    <n v="1267682400"/>
    <b v="0"/>
    <b v="1"/>
    <s v="theater/plays"/>
    <x v="3"/>
    <x v="3"/>
  </r>
  <r>
    <n v="45900"/>
    <n v="150965"/>
    <n v="328.89978213507629"/>
    <x v="1"/>
    <n v="1606"/>
    <x v="29"/>
    <x v="5"/>
    <s v="CHF"/>
    <n v="1532062800"/>
    <n v="1535518800"/>
    <b v="0"/>
    <b v="0"/>
    <s v="film &amp; video/shorts"/>
    <x v="4"/>
    <x v="12"/>
  </r>
  <r>
    <n v="9000"/>
    <n v="14455"/>
    <n v="160.61111111111111"/>
    <x v="1"/>
    <n v="129"/>
    <x v="30"/>
    <x v="1"/>
    <s v="USD"/>
    <n v="1558674000"/>
    <n v="1559106000"/>
    <b v="0"/>
    <b v="0"/>
    <s v="film &amp; video/animation"/>
    <x v="4"/>
    <x v="10"/>
  </r>
  <r>
    <n v="3500"/>
    <n v="10850"/>
    <n v="310"/>
    <x v="1"/>
    <n v="226"/>
    <x v="31"/>
    <x v="4"/>
    <s v="GBP"/>
    <n v="1451973600"/>
    <n v="1454392800"/>
    <b v="0"/>
    <b v="0"/>
    <s v="games/video games"/>
    <x v="6"/>
    <x v="11"/>
  </r>
  <r>
    <n v="101000"/>
    <n v="87676"/>
    <n v="86.807920792079202"/>
    <x v="0"/>
    <n v="2307"/>
    <x v="32"/>
    <x v="6"/>
    <s v="EUR"/>
    <n v="1515564000"/>
    <n v="1517896800"/>
    <b v="0"/>
    <b v="0"/>
    <s v="film &amp; video/documentary"/>
    <x v="4"/>
    <x v="4"/>
  </r>
  <r>
    <n v="50200"/>
    <n v="189666"/>
    <n v="377.82071713147411"/>
    <x v="1"/>
    <n v="5419"/>
    <x v="33"/>
    <x v="1"/>
    <s v="USD"/>
    <n v="1412485200"/>
    <n v="1415685600"/>
    <b v="0"/>
    <b v="0"/>
    <s v="theater/plays"/>
    <x v="3"/>
    <x v="3"/>
  </r>
  <r>
    <n v="9300"/>
    <n v="14025"/>
    <n v="150.80645161290323"/>
    <x v="1"/>
    <n v="165"/>
    <x v="34"/>
    <x v="1"/>
    <s v="USD"/>
    <n v="1490245200"/>
    <n v="1490677200"/>
    <b v="0"/>
    <b v="0"/>
    <s v="film &amp; video/documentary"/>
    <x v="4"/>
    <x v="4"/>
  </r>
  <r>
    <n v="125500"/>
    <n v="188628"/>
    <n v="150.30119521912351"/>
    <x v="1"/>
    <n v="1965"/>
    <x v="35"/>
    <x v="3"/>
    <s v="DKK"/>
    <n v="1547877600"/>
    <n v="1551506400"/>
    <b v="0"/>
    <b v="1"/>
    <s v="film &amp; video/drama"/>
    <x v="4"/>
    <x v="6"/>
  </r>
  <r>
    <n v="700"/>
    <n v="1101"/>
    <n v="157.28571428571431"/>
    <x v="1"/>
    <n v="16"/>
    <x v="36"/>
    <x v="1"/>
    <s v="USD"/>
    <n v="1298700000"/>
    <n v="1300856400"/>
    <b v="0"/>
    <b v="0"/>
    <s v="theater/plays"/>
    <x v="3"/>
    <x v="3"/>
  </r>
  <r>
    <n v="8100"/>
    <n v="11339"/>
    <n v="139.98765432098764"/>
    <x v="1"/>
    <n v="107"/>
    <x v="37"/>
    <x v="1"/>
    <s v="USD"/>
    <n v="1570338000"/>
    <n v="1573192800"/>
    <b v="0"/>
    <b v="1"/>
    <s v="publishing/fiction"/>
    <x v="5"/>
    <x v="13"/>
  </r>
  <r>
    <n v="3100"/>
    <n v="10085"/>
    <n v="325.32258064516128"/>
    <x v="1"/>
    <n v="134"/>
    <x v="38"/>
    <x v="1"/>
    <s v="USD"/>
    <n v="1287378000"/>
    <n v="1287810000"/>
    <b v="0"/>
    <b v="0"/>
    <s v="photography/photography books"/>
    <x v="7"/>
    <x v="14"/>
  </r>
  <r>
    <n v="9900"/>
    <n v="5027"/>
    <n v="50.777777777777779"/>
    <x v="0"/>
    <n v="88"/>
    <x v="39"/>
    <x v="3"/>
    <s v="DKK"/>
    <n v="1361772000"/>
    <n v="1362978000"/>
    <b v="0"/>
    <b v="0"/>
    <s v="theater/plays"/>
    <x v="3"/>
    <x v="3"/>
  </r>
  <r>
    <n v="8800"/>
    <n v="14878"/>
    <n v="169.06818181818181"/>
    <x v="1"/>
    <n v="198"/>
    <x v="40"/>
    <x v="1"/>
    <s v="USD"/>
    <n v="1275714000"/>
    <n v="1277355600"/>
    <b v="0"/>
    <b v="1"/>
    <s v="technology/wearables"/>
    <x v="2"/>
    <x v="8"/>
  </r>
  <r>
    <n v="5600"/>
    <n v="11924"/>
    <n v="212.92857142857144"/>
    <x v="1"/>
    <n v="111"/>
    <x v="41"/>
    <x v="6"/>
    <s v="EUR"/>
    <n v="1346734800"/>
    <n v="1348981200"/>
    <b v="0"/>
    <b v="1"/>
    <s v="music/rock"/>
    <x v="1"/>
    <x v="1"/>
  </r>
  <r>
    <n v="1800"/>
    <n v="7991"/>
    <n v="443.94444444444446"/>
    <x v="1"/>
    <n v="222"/>
    <x v="42"/>
    <x v="1"/>
    <s v="USD"/>
    <n v="1309755600"/>
    <n v="1310533200"/>
    <b v="0"/>
    <b v="0"/>
    <s v="food/food trucks"/>
    <x v="0"/>
    <x v="0"/>
  </r>
  <r>
    <n v="90200"/>
    <n v="167717"/>
    <n v="185.9390243902439"/>
    <x v="1"/>
    <n v="6212"/>
    <x v="43"/>
    <x v="1"/>
    <s v="USD"/>
    <n v="1406178000"/>
    <n v="1407560400"/>
    <b v="0"/>
    <b v="0"/>
    <s v="publishing/radio &amp; podcasts"/>
    <x v="5"/>
    <x v="15"/>
  </r>
  <r>
    <n v="1600"/>
    <n v="10541"/>
    <n v="658.8125"/>
    <x v="1"/>
    <n v="98"/>
    <x v="44"/>
    <x v="3"/>
    <s v="DKK"/>
    <n v="1552798800"/>
    <n v="1552885200"/>
    <b v="0"/>
    <b v="0"/>
    <s v="publishing/fiction"/>
    <x v="5"/>
    <x v="13"/>
  </r>
  <r>
    <n v="9500"/>
    <n v="4530"/>
    <n v="47.684210526315788"/>
    <x v="0"/>
    <n v="48"/>
    <x v="45"/>
    <x v="1"/>
    <s v="USD"/>
    <n v="1478062800"/>
    <n v="1479362400"/>
    <b v="0"/>
    <b v="1"/>
    <s v="theater/plays"/>
    <x v="3"/>
    <x v="3"/>
  </r>
  <r>
    <n v="3700"/>
    <n v="4247"/>
    <n v="114.78378378378378"/>
    <x v="1"/>
    <n v="92"/>
    <x v="46"/>
    <x v="1"/>
    <s v="USD"/>
    <n v="1278565200"/>
    <n v="1280552400"/>
    <b v="0"/>
    <b v="0"/>
    <s v="music/rock"/>
    <x v="1"/>
    <x v="1"/>
  </r>
  <r>
    <n v="1500"/>
    <n v="7129"/>
    <n v="475.26666666666665"/>
    <x v="1"/>
    <n v="149"/>
    <x v="47"/>
    <x v="1"/>
    <s v="USD"/>
    <n v="1396069200"/>
    <n v="1398661200"/>
    <b v="0"/>
    <b v="0"/>
    <s v="theater/plays"/>
    <x v="3"/>
    <x v="3"/>
  </r>
  <r>
    <n v="33300"/>
    <n v="128862"/>
    <n v="386.97297297297297"/>
    <x v="1"/>
    <n v="2431"/>
    <x v="48"/>
    <x v="1"/>
    <s v="USD"/>
    <n v="1435208400"/>
    <n v="1436245200"/>
    <b v="0"/>
    <b v="0"/>
    <s v="theater/plays"/>
    <x v="3"/>
    <x v="3"/>
  </r>
  <r>
    <n v="7200"/>
    <n v="13653"/>
    <n v="189.625"/>
    <x v="1"/>
    <n v="303"/>
    <x v="49"/>
    <x v="1"/>
    <s v="USD"/>
    <n v="1571547600"/>
    <n v="1575439200"/>
    <b v="0"/>
    <b v="0"/>
    <s v="music/rock"/>
    <x v="1"/>
    <x v="1"/>
  </r>
  <r>
    <n v="100"/>
    <n v="2"/>
    <n v="2"/>
    <x v="0"/>
    <n v="1"/>
    <x v="50"/>
    <x v="6"/>
    <s v="EUR"/>
    <n v="1375333200"/>
    <n v="1377752400"/>
    <b v="0"/>
    <b v="0"/>
    <s v="music/metal"/>
    <x v="1"/>
    <x v="16"/>
  </r>
  <r>
    <n v="158100"/>
    <n v="145243"/>
    <n v="91.867805186590772"/>
    <x v="0"/>
    <n v="1467"/>
    <x v="51"/>
    <x v="4"/>
    <s v="GBP"/>
    <n v="1332824400"/>
    <n v="1334206800"/>
    <b v="0"/>
    <b v="1"/>
    <s v="technology/wearables"/>
    <x v="2"/>
    <x v="8"/>
  </r>
  <r>
    <n v="7200"/>
    <n v="2459"/>
    <n v="34.152777777777779"/>
    <x v="0"/>
    <n v="75"/>
    <x v="52"/>
    <x v="1"/>
    <s v="USD"/>
    <n v="1284526800"/>
    <n v="1284872400"/>
    <b v="0"/>
    <b v="0"/>
    <s v="theater/plays"/>
    <x v="3"/>
    <x v="3"/>
  </r>
  <r>
    <n v="8800"/>
    <n v="12356"/>
    <n v="140.40909090909091"/>
    <x v="1"/>
    <n v="209"/>
    <x v="53"/>
    <x v="1"/>
    <s v="USD"/>
    <n v="1400562000"/>
    <n v="1403931600"/>
    <b v="0"/>
    <b v="0"/>
    <s v="film &amp; video/drama"/>
    <x v="4"/>
    <x v="6"/>
  </r>
  <r>
    <n v="6000"/>
    <n v="5392"/>
    <n v="89.86666666666666"/>
    <x v="0"/>
    <n v="120"/>
    <x v="54"/>
    <x v="1"/>
    <s v="USD"/>
    <n v="1520748000"/>
    <n v="1521262800"/>
    <b v="0"/>
    <b v="0"/>
    <s v="technology/wearables"/>
    <x v="2"/>
    <x v="8"/>
  </r>
  <r>
    <n v="6600"/>
    <n v="11746"/>
    <n v="177.96969696969697"/>
    <x v="1"/>
    <n v="131"/>
    <x v="55"/>
    <x v="1"/>
    <s v="USD"/>
    <n v="1532926800"/>
    <n v="1533358800"/>
    <b v="0"/>
    <b v="0"/>
    <s v="music/jazz"/>
    <x v="1"/>
    <x v="17"/>
  </r>
  <r>
    <n v="8000"/>
    <n v="11493"/>
    <n v="143.66249999999999"/>
    <x v="1"/>
    <n v="164"/>
    <x v="56"/>
    <x v="1"/>
    <s v="USD"/>
    <n v="1420869600"/>
    <n v="1421474400"/>
    <b v="0"/>
    <b v="0"/>
    <s v="technology/wearables"/>
    <x v="2"/>
    <x v="8"/>
  </r>
  <r>
    <n v="2900"/>
    <n v="6243"/>
    <n v="215.27586206896552"/>
    <x v="1"/>
    <n v="201"/>
    <x v="57"/>
    <x v="1"/>
    <s v="USD"/>
    <n v="1504242000"/>
    <n v="1505278800"/>
    <b v="0"/>
    <b v="0"/>
    <s v="games/video games"/>
    <x v="6"/>
    <x v="11"/>
  </r>
  <r>
    <n v="2700"/>
    <n v="6132"/>
    <n v="227.11111111111114"/>
    <x v="1"/>
    <n v="211"/>
    <x v="58"/>
    <x v="1"/>
    <s v="USD"/>
    <n v="1442811600"/>
    <n v="1443934800"/>
    <b v="0"/>
    <b v="0"/>
    <s v="theater/plays"/>
    <x v="3"/>
    <x v="3"/>
  </r>
  <r>
    <n v="1400"/>
    <n v="3851"/>
    <n v="275.07142857142861"/>
    <x v="1"/>
    <n v="128"/>
    <x v="59"/>
    <x v="1"/>
    <s v="USD"/>
    <n v="1497243600"/>
    <n v="1498539600"/>
    <b v="0"/>
    <b v="1"/>
    <s v="theater/plays"/>
    <x v="3"/>
    <x v="3"/>
  </r>
  <r>
    <n v="94200"/>
    <n v="135997"/>
    <n v="144.37048832271762"/>
    <x v="1"/>
    <n v="1600"/>
    <x v="60"/>
    <x v="0"/>
    <s v="CAD"/>
    <n v="1342501200"/>
    <n v="1342760400"/>
    <b v="0"/>
    <b v="0"/>
    <s v="theater/plays"/>
    <x v="3"/>
    <x v="3"/>
  </r>
  <r>
    <n v="199200"/>
    <n v="184750"/>
    <n v="92.74598393574297"/>
    <x v="0"/>
    <n v="2253"/>
    <x v="61"/>
    <x v="0"/>
    <s v="CAD"/>
    <n v="1298268000"/>
    <n v="1301720400"/>
    <b v="0"/>
    <b v="0"/>
    <s v="theater/plays"/>
    <x v="3"/>
    <x v="3"/>
  </r>
  <r>
    <n v="2000"/>
    <n v="14452"/>
    <n v="722.6"/>
    <x v="1"/>
    <n v="249"/>
    <x v="62"/>
    <x v="1"/>
    <s v="USD"/>
    <n v="1433480400"/>
    <n v="1433566800"/>
    <b v="0"/>
    <b v="0"/>
    <s v="technology/web"/>
    <x v="2"/>
    <x v="2"/>
  </r>
  <r>
    <n v="4700"/>
    <n v="557"/>
    <n v="11.851063829787234"/>
    <x v="0"/>
    <n v="5"/>
    <x v="63"/>
    <x v="1"/>
    <s v="USD"/>
    <n v="1493355600"/>
    <n v="1493874000"/>
    <b v="0"/>
    <b v="0"/>
    <s v="theater/plays"/>
    <x v="3"/>
    <x v="3"/>
  </r>
  <r>
    <n v="2800"/>
    <n v="2734"/>
    <n v="97.642857142857139"/>
    <x v="0"/>
    <n v="38"/>
    <x v="64"/>
    <x v="1"/>
    <s v="USD"/>
    <n v="1530507600"/>
    <n v="1531803600"/>
    <b v="0"/>
    <b v="1"/>
    <s v="technology/web"/>
    <x v="2"/>
    <x v="2"/>
  </r>
  <r>
    <n v="6100"/>
    <n v="14405"/>
    <n v="236.14754098360655"/>
    <x v="1"/>
    <n v="236"/>
    <x v="65"/>
    <x v="1"/>
    <s v="USD"/>
    <n v="1296108000"/>
    <n v="1296712800"/>
    <b v="0"/>
    <b v="0"/>
    <s v="theater/plays"/>
    <x v="3"/>
    <x v="3"/>
  </r>
  <r>
    <n v="2900"/>
    <n v="1307"/>
    <n v="45.068965517241381"/>
    <x v="0"/>
    <n v="12"/>
    <x v="66"/>
    <x v="1"/>
    <s v="USD"/>
    <n v="1428469200"/>
    <n v="1428901200"/>
    <b v="0"/>
    <b v="1"/>
    <s v="theater/plays"/>
    <x v="3"/>
    <x v="3"/>
  </r>
  <r>
    <n v="72600"/>
    <n v="117892"/>
    <n v="162.38567493112947"/>
    <x v="1"/>
    <n v="4065"/>
    <x v="67"/>
    <x v="4"/>
    <s v="GBP"/>
    <n v="1264399200"/>
    <n v="1264831200"/>
    <b v="0"/>
    <b v="1"/>
    <s v="technology/wearables"/>
    <x v="2"/>
    <x v="8"/>
  </r>
  <r>
    <n v="5700"/>
    <n v="14508"/>
    <n v="254.52631578947367"/>
    <x v="1"/>
    <n v="246"/>
    <x v="68"/>
    <x v="6"/>
    <s v="EUR"/>
    <n v="1501131600"/>
    <n v="1505192400"/>
    <b v="0"/>
    <b v="1"/>
    <s v="theater/plays"/>
    <x v="3"/>
    <x v="3"/>
  </r>
  <r>
    <n v="7900"/>
    <n v="1901"/>
    <n v="24.063291139240505"/>
    <x v="3"/>
    <n v="17"/>
    <x v="69"/>
    <x v="1"/>
    <s v="USD"/>
    <n v="1292738400"/>
    <n v="1295676000"/>
    <b v="0"/>
    <b v="0"/>
    <s v="theater/plays"/>
    <x v="3"/>
    <x v="3"/>
  </r>
  <r>
    <n v="128000"/>
    <n v="158389"/>
    <n v="123.74140625000001"/>
    <x v="1"/>
    <n v="2475"/>
    <x v="70"/>
    <x v="6"/>
    <s v="EUR"/>
    <n v="1288674000"/>
    <n v="1292911200"/>
    <b v="0"/>
    <b v="1"/>
    <s v="theater/plays"/>
    <x v="3"/>
    <x v="3"/>
  </r>
  <r>
    <n v="6000"/>
    <n v="6484"/>
    <n v="108.06666666666666"/>
    <x v="1"/>
    <n v="76"/>
    <x v="71"/>
    <x v="1"/>
    <s v="USD"/>
    <n v="1575093600"/>
    <n v="1575439200"/>
    <b v="0"/>
    <b v="0"/>
    <s v="theater/plays"/>
    <x v="3"/>
    <x v="3"/>
  </r>
  <r>
    <n v="600"/>
    <n v="4022"/>
    <n v="670.33333333333326"/>
    <x v="1"/>
    <n v="54"/>
    <x v="72"/>
    <x v="1"/>
    <s v="USD"/>
    <n v="1435726800"/>
    <n v="1438837200"/>
    <b v="0"/>
    <b v="0"/>
    <s v="film &amp; video/animation"/>
    <x v="4"/>
    <x v="10"/>
  </r>
  <r>
    <n v="1400"/>
    <n v="9253"/>
    <n v="660.92857142857144"/>
    <x v="1"/>
    <n v="88"/>
    <x v="73"/>
    <x v="1"/>
    <s v="USD"/>
    <n v="1480226400"/>
    <n v="1480485600"/>
    <b v="0"/>
    <b v="0"/>
    <s v="music/jazz"/>
    <x v="1"/>
    <x v="17"/>
  </r>
  <r>
    <n v="3900"/>
    <n v="4776"/>
    <n v="122.46153846153847"/>
    <x v="1"/>
    <n v="85"/>
    <x v="74"/>
    <x v="4"/>
    <s v="GBP"/>
    <n v="1459054800"/>
    <n v="1459141200"/>
    <b v="0"/>
    <b v="0"/>
    <s v="music/metal"/>
    <x v="1"/>
    <x v="16"/>
  </r>
  <r>
    <n v="9700"/>
    <n v="14606"/>
    <n v="150.57731958762886"/>
    <x v="1"/>
    <n v="170"/>
    <x v="75"/>
    <x v="1"/>
    <s v="USD"/>
    <n v="1531630800"/>
    <n v="1532322000"/>
    <b v="0"/>
    <b v="0"/>
    <s v="photography/photography books"/>
    <x v="7"/>
    <x v="14"/>
  </r>
  <r>
    <n v="122900"/>
    <n v="95993"/>
    <n v="78.106590724165997"/>
    <x v="0"/>
    <n v="1684"/>
    <x v="76"/>
    <x v="1"/>
    <s v="USD"/>
    <n v="1421992800"/>
    <n v="1426222800"/>
    <b v="1"/>
    <b v="1"/>
    <s v="theater/plays"/>
    <x v="3"/>
    <x v="3"/>
  </r>
  <r>
    <n v="9500"/>
    <n v="4460"/>
    <n v="46.94736842105263"/>
    <x v="0"/>
    <n v="56"/>
    <x v="77"/>
    <x v="1"/>
    <s v="USD"/>
    <n v="1285563600"/>
    <n v="1286773200"/>
    <b v="0"/>
    <b v="1"/>
    <s v="film &amp; video/animation"/>
    <x v="4"/>
    <x v="10"/>
  </r>
  <r>
    <n v="4500"/>
    <n v="13536"/>
    <n v="300.8"/>
    <x v="1"/>
    <n v="330"/>
    <x v="78"/>
    <x v="1"/>
    <s v="USD"/>
    <n v="1523854800"/>
    <n v="1523941200"/>
    <b v="0"/>
    <b v="0"/>
    <s v="publishing/translations"/>
    <x v="5"/>
    <x v="18"/>
  </r>
  <r>
    <n v="57800"/>
    <n v="40228"/>
    <n v="69.598615916955026"/>
    <x v="0"/>
    <n v="838"/>
    <x v="79"/>
    <x v="1"/>
    <s v="USD"/>
    <n v="1529125200"/>
    <n v="1529557200"/>
    <b v="0"/>
    <b v="0"/>
    <s v="theater/plays"/>
    <x v="3"/>
    <x v="3"/>
  </r>
  <r>
    <n v="1100"/>
    <n v="7012"/>
    <n v="637.4545454545455"/>
    <x v="1"/>
    <n v="127"/>
    <x v="80"/>
    <x v="1"/>
    <s v="USD"/>
    <n v="1503982800"/>
    <n v="1506574800"/>
    <b v="0"/>
    <b v="0"/>
    <s v="games/video games"/>
    <x v="6"/>
    <x v="11"/>
  </r>
  <r>
    <n v="16800"/>
    <n v="37857"/>
    <n v="225.33928571428569"/>
    <x v="1"/>
    <n v="411"/>
    <x v="81"/>
    <x v="1"/>
    <s v="USD"/>
    <n v="1511416800"/>
    <n v="1513576800"/>
    <b v="0"/>
    <b v="0"/>
    <s v="music/rock"/>
    <x v="1"/>
    <x v="1"/>
  </r>
  <r>
    <n v="1000"/>
    <n v="14973"/>
    <n v="1497.3000000000002"/>
    <x v="1"/>
    <n v="180"/>
    <x v="82"/>
    <x v="4"/>
    <s v="GBP"/>
    <n v="1547704800"/>
    <n v="1548309600"/>
    <b v="0"/>
    <b v="1"/>
    <s v="games/video games"/>
    <x v="6"/>
    <x v="11"/>
  </r>
  <r>
    <n v="106400"/>
    <n v="39996"/>
    <n v="37.590225563909776"/>
    <x v="0"/>
    <n v="1000"/>
    <x v="83"/>
    <x v="1"/>
    <s v="USD"/>
    <n v="1469682000"/>
    <n v="1471582800"/>
    <b v="0"/>
    <b v="0"/>
    <s v="music/electric music"/>
    <x v="1"/>
    <x v="5"/>
  </r>
  <r>
    <n v="31400"/>
    <n v="41564"/>
    <n v="132.36942675159236"/>
    <x v="1"/>
    <n v="374"/>
    <x v="84"/>
    <x v="1"/>
    <s v="USD"/>
    <n v="1343451600"/>
    <n v="1344315600"/>
    <b v="0"/>
    <b v="0"/>
    <s v="technology/wearables"/>
    <x v="2"/>
    <x v="8"/>
  </r>
  <r>
    <n v="4900"/>
    <n v="6430"/>
    <n v="131.22448979591837"/>
    <x v="1"/>
    <n v="71"/>
    <x v="85"/>
    <x v="2"/>
    <s v="AUD"/>
    <n v="1315717200"/>
    <n v="1316408400"/>
    <b v="0"/>
    <b v="0"/>
    <s v="music/indie rock"/>
    <x v="1"/>
    <x v="7"/>
  </r>
  <r>
    <n v="7400"/>
    <n v="12405"/>
    <n v="167.63513513513513"/>
    <x v="1"/>
    <n v="203"/>
    <x v="86"/>
    <x v="1"/>
    <s v="USD"/>
    <n v="1430715600"/>
    <n v="1431838800"/>
    <b v="1"/>
    <b v="0"/>
    <s v="theater/plays"/>
    <x v="3"/>
    <x v="3"/>
  </r>
  <r>
    <n v="198500"/>
    <n v="123040"/>
    <n v="61.984886649874063"/>
    <x v="0"/>
    <n v="1482"/>
    <x v="87"/>
    <x v="2"/>
    <s v="AUD"/>
    <n v="1299564000"/>
    <n v="1300510800"/>
    <b v="0"/>
    <b v="1"/>
    <s v="music/rock"/>
    <x v="1"/>
    <x v="1"/>
  </r>
  <r>
    <n v="4800"/>
    <n v="12516"/>
    <n v="260.75"/>
    <x v="1"/>
    <n v="113"/>
    <x v="88"/>
    <x v="1"/>
    <s v="USD"/>
    <n v="1429160400"/>
    <n v="1431061200"/>
    <b v="0"/>
    <b v="0"/>
    <s v="publishing/translations"/>
    <x v="5"/>
    <x v="18"/>
  </r>
  <r>
    <n v="3400"/>
    <n v="8588"/>
    <n v="252.58823529411765"/>
    <x v="1"/>
    <n v="96"/>
    <x v="89"/>
    <x v="1"/>
    <s v="USD"/>
    <n v="1271307600"/>
    <n v="1271480400"/>
    <b v="0"/>
    <b v="0"/>
    <s v="theater/plays"/>
    <x v="3"/>
    <x v="3"/>
  </r>
  <r>
    <n v="7800"/>
    <n v="6132"/>
    <n v="78.615384615384613"/>
    <x v="0"/>
    <n v="106"/>
    <x v="90"/>
    <x v="1"/>
    <s v="USD"/>
    <n v="1456380000"/>
    <n v="1456380000"/>
    <b v="0"/>
    <b v="1"/>
    <s v="theater/plays"/>
    <x v="3"/>
    <x v="3"/>
  </r>
  <r>
    <n v="154300"/>
    <n v="74688"/>
    <n v="48.404406999351913"/>
    <x v="0"/>
    <n v="679"/>
    <x v="91"/>
    <x v="6"/>
    <s v="EUR"/>
    <n v="1470459600"/>
    <n v="1472878800"/>
    <b v="0"/>
    <b v="0"/>
    <s v="publishing/translations"/>
    <x v="5"/>
    <x v="18"/>
  </r>
  <r>
    <n v="20000"/>
    <n v="51775"/>
    <n v="258.875"/>
    <x v="1"/>
    <n v="498"/>
    <x v="92"/>
    <x v="5"/>
    <s v="CHF"/>
    <n v="1277269200"/>
    <n v="1277355600"/>
    <b v="0"/>
    <b v="1"/>
    <s v="games/video games"/>
    <x v="6"/>
    <x v="11"/>
  </r>
  <r>
    <n v="108800"/>
    <n v="65877"/>
    <n v="60.548713235294116"/>
    <x v="3"/>
    <n v="610"/>
    <x v="93"/>
    <x v="1"/>
    <s v="USD"/>
    <n v="1350709200"/>
    <n v="1351054800"/>
    <b v="0"/>
    <b v="1"/>
    <s v="theater/plays"/>
    <x v="3"/>
    <x v="3"/>
  </r>
  <r>
    <n v="2900"/>
    <n v="8807"/>
    <n v="303.68965517241378"/>
    <x v="1"/>
    <n v="180"/>
    <x v="94"/>
    <x v="4"/>
    <s v="GBP"/>
    <n v="1554613200"/>
    <n v="1555563600"/>
    <b v="0"/>
    <b v="0"/>
    <s v="technology/web"/>
    <x v="2"/>
    <x v="2"/>
  </r>
  <r>
    <n v="900"/>
    <n v="1017"/>
    <n v="112.99999999999999"/>
    <x v="1"/>
    <n v="27"/>
    <x v="95"/>
    <x v="1"/>
    <s v="USD"/>
    <n v="1571029200"/>
    <n v="1571634000"/>
    <b v="0"/>
    <b v="0"/>
    <s v="film &amp; video/documentary"/>
    <x v="4"/>
    <x v="4"/>
  </r>
  <r>
    <n v="69700"/>
    <n v="151513"/>
    <n v="217.37876614060258"/>
    <x v="1"/>
    <n v="2331"/>
    <x v="96"/>
    <x v="1"/>
    <s v="USD"/>
    <n v="1299736800"/>
    <n v="1300856400"/>
    <b v="0"/>
    <b v="0"/>
    <s v="theater/plays"/>
    <x v="3"/>
    <x v="3"/>
  </r>
  <r>
    <n v="1300"/>
    <n v="12047"/>
    <n v="926.69230769230762"/>
    <x v="1"/>
    <n v="113"/>
    <x v="97"/>
    <x v="1"/>
    <s v="USD"/>
    <n v="1435208400"/>
    <n v="1439874000"/>
    <b v="0"/>
    <b v="0"/>
    <s v="food/food trucks"/>
    <x v="0"/>
    <x v="0"/>
  </r>
  <r>
    <n v="97800"/>
    <n v="32951"/>
    <n v="33.692229038854805"/>
    <x v="0"/>
    <n v="1220"/>
    <x v="98"/>
    <x v="2"/>
    <s v="AUD"/>
    <n v="1437973200"/>
    <n v="1438318800"/>
    <b v="0"/>
    <b v="0"/>
    <s v="games/video games"/>
    <x v="6"/>
    <x v="11"/>
  </r>
  <r>
    <n v="7600"/>
    <n v="14951"/>
    <n v="196.7236842105263"/>
    <x v="1"/>
    <n v="164"/>
    <x v="99"/>
    <x v="1"/>
    <s v="USD"/>
    <n v="1416895200"/>
    <n v="1419400800"/>
    <b v="0"/>
    <b v="0"/>
    <s v="theater/plays"/>
    <x v="3"/>
    <x v="3"/>
  </r>
  <r>
    <n v="100"/>
    <n v="1"/>
    <n v="1"/>
    <x v="0"/>
    <n v="1"/>
    <x v="100"/>
    <x v="1"/>
    <s v="USD"/>
    <n v="1319000400"/>
    <n v="1320555600"/>
    <b v="0"/>
    <b v="0"/>
    <s v="theater/plays"/>
    <x v="3"/>
    <x v="3"/>
  </r>
  <r>
    <n v="900"/>
    <n v="9193"/>
    <n v="1021.4444444444445"/>
    <x v="1"/>
    <n v="164"/>
    <x v="101"/>
    <x v="1"/>
    <s v="USD"/>
    <n v="1424498400"/>
    <n v="1425103200"/>
    <b v="0"/>
    <b v="1"/>
    <s v="music/electric music"/>
    <x v="1"/>
    <x v="5"/>
  </r>
  <r>
    <n v="3700"/>
    <n v="10422"/>
    <n v="281.67567567567568"/>
    <x v="1"/>
    <n v="336"/>
    <x v="102"/>
    <x v="1"/>
    <s v="USD"/>
    <n v="1526274000"/>
    <n v="1526878800"/>
    <b v="0"/>
    <b v="1"/>
    <s v="technology/wearables"/>
    <x v="2"/>
    <x v="8"/>
  </r>
  <r>
    <n v="10000"/>
    <n v="2461"/>
    <n v="24.610000000000003"/>
    <x v="0"/>
    <n v="37"/>
    <x v="103"/>
    <x v="6"/>
    <s v="EUR"/>
    <n v="1287896400"/>
    <n v="1288674000"/>
    <b v="0"/>
    <b v="0"/>
    <s v="music/electric music"/>
    <x v="1"/>
    <x v="5"/>
  </r>
  <r>
    <n v="119200"/>
    <n v="170623"/>
    <n v="143.14010067114094"/>
    <x v="1"/>
    <n v="1917"/>
    <x v="104"/>
    <x v="1"/>
    <s v="USD"/>
    <n v="1495515600"/>
    <n v="1495602000"/>
    <b v="0"/>
    <b v="0"/>
    <s v="music/indie rock"/>
    <x v="1"/>
    <x v="7"/>
  </r>
  <r>
    <n v="6800"/>
    <n v="9829"/>
    <n v="144.54411764705884"/>
    <x v="1"/>
    <n v="95"/>
    <x v="105"/>
    <x v="1"/>
    <s v="USD"/>
    <n v="1364878800"/>
    <n v="1366434000"/>
    <b v="0"/>
    <b v="0"/>
    <s v="technology/web"/>
    <x v="2"/>
    <x v="2"/>
  </r>
  <r>
    <n v="3900"/>
    <n v="14006"/>
    <n v="359.12820512820514"/>
    <x v="1"/>
    <n v="147"/>
    <x v="106"/>
    <x v="1"/>
    <s v="USD"/>
    <n v="1567918800"/>
    <n v="1568350800"/>
    <b v="0"/>
    <b v="0"/>
    <s v="theater/plays"/>
    <x v="3"/>
    <x v="3"/>
  </r>
  <r>
    <n v="3500"/>
    <n v="6527"/>
    <n v="186.48571428571427"/>
    <x v="1"/>
    <n v="86"/>
    <x v="107"/>
    <x v="1"/>
    <s v="USD"/>
    <n v="1524459600"/>
    <n v="1525928400"/>
    <b v="0"/>
    <b v="1"/>
    <s v="theater/plays"/>
    <x v="3"/>
    <x v="3"/>
  </r>
  <r>
    <n v="1500"/>
    <n v="8929"/>
    <n v="595.26666666666665"/>
    <x v="1"/>
    <n v="83"/>
    <x v="108"/>
    <x v="1"/>
    <s v="USD"/>
    <n v="1333688400"/>
    <n v="1336885200"/>
    <b v="0"/>
    <b v="0"/>
    <s v="film &amp; video/documentary"/>
    <x v="4"/>
    <x v="4"/>
  </r>
  <r>
    <n v="5200"/>
    <n v="3079"/>
    <n v="59.21153846153846"/>
    <x v="0"/>
    <n v="60"/>
    <x v="109"/>
    <x v="1"/>
    <s v="USD"/>
    <n v="1389506400"/>
    <n v="1389679200"/>
    <b v="0"/>
    <b v="0"/>
    <s v="film &amp; video/television"/>
    <x v="4"/>
    <x v="19"/>
  </r>
  <r>
    <n v="142400"/>
    <n v="21307"/>
    <n v="14.962780898876405"/>
    <x v="0"/>
    <n v="296"/>
    <x v="110"/>
    <x v="1"/>
    <s v="USD"/>
    <n v="1536642000"/>
    <n v="1538283600"/>
    <b v="0"/>
    <b v="0"/>
    <s v="food/food trucks"/>
    <x v="0"/>
    <x v="0"/>
  </r>
  <r>
    <n v="61400"/>
    <n v="73653"/>
    <n v="119.95602605863192"/>
    <x v="1"/>
    <n v="676"/>
    <x v="111"/>
    <x v="1"/>
    <s v="USD"/>
    <n v="1348290000"/>
    <n v="1348808400"/>
    <b v="0"/>
    <b v="0"/>
    <s v="publishing/radio &amp; podcasts"/>
    <x v="5"/>
    <x v="15"/>
  </r>
  <r>
    <n v="4700"/>
    <n v="12635"/>
    <n v="268.82978723404256"/>
    <x v="1"/>
    <n v="361"/>
    <x v="112"/>
    <x v="2"/>
    <s v="AUD"/>
    <n v="1408856400"/>
    <n v="1410152400"/>
    <b v="0"/>
    <b v="0"/>
    <s v="technology/web"/>
    <x v="2"/>
    <x v="2"/>
  </r>
  <r>
    <n v="3300"/>
    <n v="12437"/>
    <n v="376.87878787878788"/>
    <x v="1"/>
    <n v="131"/>
    <x v="113"/>
    <x v="1"/>
    <s v="USD"/>
    <n v="1505192400"/>
    <n v="1505797200"/>
    <b v="0"/>
    <b v="0"/>
    <s v="food/food trucks"/>
    <x v="0"/>
    <x v="0"/>
  </r>
  <r>
    <n v="1900"/>
    <n v="13816"/>
    <n v="727.15789473684208"/>
    <x v="1"/>
    <n v="126"/>
    <x v="114"/>
    <x v="1"/>
    <s v="USD"/>
    <n v="1554786000"/>
    <n v="1554872400"/>
    <b v="0"/>
    <b v="1"/>
    <s v="technology/wearables"/>
    <x v="2"/>
    <x v="8"/>
  </r>
  <r>
    <n v="166700"/>
    <n v="145382"/>
    <n v="87.211757648470297"/>
    <x v="0"/>
    <n v="3304"/>
    <x v="115"/>
    <x v="6"/>
    <s v="EUR"/>
    <n v="1510898400"/>
    <n v="1513922400"/>
    <b v="0"/>
    <b v="0"/>
    <s v="publishing/fiction"/>
    <x v="5"/>
    <x v="13"/>
  </r>
  <r>
    <n v="7200"/>
    <n v="6336"/>
    <n v="88"/>
    <x v="0"/>
    <n v="73"/>
    <x v="116"/>
    <x v="1"/>
    <s v="USD"/>
    <n v="1442552400"/>
    <n v="1442638800"/>
    <b v="0"/>
    <b v="0"/>
    <s v="theater/plays"/>
    <x v="3"/>
    <x v="3"/>
  </r>
  <r>
    <n v="4900"/>
    <n v="8523"/>
    <n v="173.9387755102041"/>
    <x v="1"/>
    <n v="275"/>
    <x v="117"/>
    <x v="1"/>
    <s v="USD"/>
    <n v="1316667600"/>
    <n v="1317186000"/>
    <b v="0"/>
    <b v="0"/>
    <s v="film &amp; video/television"/>
    <x v="4"/>
    <x v="19"/>
  </r>
  <r>
    <n v="5400"/>
    <n v="6351"/>
    <n v="117.61111111111111"/>
    <x v="1"/>
    <n v="67"/>
    <x v="118"/>
    <x v="1"/>
    <s v="USD"/>
    <n v="1390716000"/>
    <n v="1391234400"/>
    <b v="0"/>
    <b v="0"/>
    <s v="photography/photography books"/>
    <x v="7"/>
    <x v="14"/>
  </r>
  <r>
    <n v="5000"/>
    <n v="10748"/>
    <n v="214.96"/>
    <x v="1"/>
    <n v="154"/>
    <x v="119"/>
    <x v="1"/>
    <s v="USD"/>
    <n v="1402894800"/>
    <n v="1404363600"/>
    <b v="0"/>
    <b v="1"/>
    <s v="film &amp; video/documentary"/>
    <x v="4"/>
    <x v="4"/>
  </r>
  <r>
    <n v="75100"/>
    <n v="112272"/>
    <n v="149.49667110519306"/>
    <x v="1"/>
    <n v="1782"/>
    <x v="120"/>
    <x v="1"/>
    <s v="USD"/>
    <n v="1429246800"/>
    <n v="1429592400"/>
    <b v="0"/>
    <b v="1"/>
    <s v="games/mobile games"/>
    <x v="6"/>
    <x v="20"/>
  </r>
  <r>
    <n v="45300"/>
    <n v="99361"/>
    <n v="219.33995584988963"/>
    <x v="1"/>
    <n v="903"/>
    <x v="121"/>
    <x v="1"/>
    <s v="USD"/>
    <n v="1412485200"/>
    <n v="1413608400"/>
    <b v="0"/>
    <b v="0"/>
    <s v="games/video games"/>
    <x v="6"/>
    <x v="11"/>
  </r>
  <r>
    <n v="136800"/>
    <n v="88055"/>
    <n v="64.367690058479525"/>
    <x v="0"/>
    <n v="3387"/>
    <x v="122"/>
    <x v="1"/>
    <s v="USD"/>
    <n v="1417068000"/>
    <n v="1419400800"/>
    <b v="0"/>
    <b v="0"/>
    <s v="publishing/fiction"/>
    <x v="5"/>
    <x v="13"/>
  </r>
  <r>
    <n v="177700"/>
    <n v="33092"/>
    <n v="18.622397298818232"/>
    <x v="0"/>
    <n v="662"/>
    <x v="123"/>
    <x v="0"/>
    <s v="CAD"/>
    <n v="1448344800"/>
    <n v="1448604000"/>
    <b v="1"/>
    <b v="0"/>
    <s v="theater/plays"/>
    <x v="3"/>
    <x v="3"/>
  </r>
  <r>
    <n v="2600"/>
    <n v="9562"/>
    <n v="367.76923076923077"/>
    <x v="1"/>
    <n v="94"/>
    <x v="124"/>
    <x v="6"/>
    <s v="EUR"/>
    <n v="1557723600"/>
    <n v="1562302800"/>
    <b v="0"/>
    <b v="0"/>
    <s v="photography/photography books"/>
    <x v="7"/>
    <x v="14"/>
  </r>
  <r>
    <n v="5300"/>
    <n v="8475"/>
    <n v="159.90566037735849"/>
    <x v="1"/>
    <n v="180"/>
    <x v="125"/>
    <x v="1"/>
    <s v="USD"/>
    <n v="1537333200"/>
    <n v="1537678800"/>
    <b v="0"/>
    <b v="0"/>
    <s v="theater/plays"/>
    <x v="3"/>
    <x v="3"/>
  </r>
  <r>
    <n v="180200"/>
    <n v="69617"/>
    <n v="38.633185349611544"/>
    <x v="0"/>
    <n v="774"/>
    <x v="126"/>
    <x v="1"/>
    <s v="USD"/>
    <n v="1471150800"/>
    <n v="1473570000"/>
    <b v="0"/>
    <b v="1"/>
    <s v="theater/plays"/>
    <x v="3"/>
    <x v="3"/>
  </r>
  <r>
    <n v="103200"/>
    <n v="53067"/>
    <n v="51.42151162790698"/>
    <x v="0"/>
    <n v="672"/>
    <x v="127"/>
    <x v="0"/>
    <s v="CAD"/>
    <n v="1273640400"/>
    <n v="1273899600"/>
    <b v="0"/>
    <b v="0"/>
    <s v="theater/plays"/>
    <x v="3"/>
    <x v="3"/>
  </r>
  <r>
    <n v="70600"/>
    <n v="42596"/>
    <n v="60.334277620396605"/>
    <x v="3"/>
    <n v="532"/>
    <x v="128"/>
    <x v="1"/>
    <s v="USD"/>
    <n v="1282885200"/>
    <n v="1284008400"/>
    <b v="0"/>
    <b v="0"/>
    <s v="music/rock"/>
    <x v="1"/>
    <x v="1"/>
  </r>
  <r>
    <n v="148500"/>
    <n v="4756"/>
    <n v="3.202693602693603"/>
    <x v="3"/>
    <n v="55"/>
    <x v="129"/>
    <x v="2"/>
    <s v="AUD"/>
    <n v="1422943200"/>
    <n v="1425103200"/>
    <b v="0"/>
    <b v="0"/>
    <s v="food/food trucks"/>
    <x v="0"/>
    <x v="0"/>
  </r>
  <r>
    <n v="9600"/>
    <n v="14925"/>
    <n v="155.46875"/>
    <x v="1"/>
    <n v="533"/>
    <x v="130"/>
    <x v="3"/>
    <s v="DKK"/>
    <n v="1319605200"/>
    <n v="1320991200"/>
    <b v="0"/>
    <b v="0"/>
    <s v="film &amp; video/drama"/>
    <x v="4"/>
    <x v="6"/>
  </r>
  <r>
    <n v="164700"/>
    <n v="166116"/>
    <n v="100.85974499089254"/>
    <x v="1"/>
    <n v="2443"/>
    <x v="131"/>
    <x v="4"/>
    <s v="GBP"/>
    <n v="1385704800"/>
    <n v="1386828000"/>
    <b v="0"/>
    <b v="0"/>
    <s v="technology/web"/>
    <x v="2"/>
    <x v="2"/>
  </r>
  <r>
    <n v="3300"/>
    <n v="3834"/>
    <n v="116.18181818181819"/>
    <x v="1"/>
    <n v="89"/>
    <x v="132"/>
    <x v="1"/>
    <s v="USD"/>
    <n v="1515736800"/>
    <n v="1517119200"/>
    <b v="0"/>
    <b v="1"/>
    <s v="theater/plays"/>
    <x v="3"/>
    <x v="3"/>
  </r>
  <r>
    <n v="4500"/>
    <n v="13985"/>
    <n v="310.77777777777777"/>
    <x v="1"/>
    <n v="159"/>
    <x v="133"/>
    <x v="1"/>
    <s v="USD"/>
    <n v="1313125200"/>
    <n v="1315026000"/>
    <b v="0"/>
    <b v="0"/>
    <s v="music/world music"/>
    <x v="1"/>
    <x v="21"/>
  </r>
  <r>
    <n v="99500"/>
    <n v="89288"/>
    <n v="89.73668341708543"/>
    <x v="0"/>
    <n v="940"/>
    <x v="134"/>
    <x v="5"/>
    <s v="CHF"/>
    <n v="1308459600"/>
    <n v="1312693200"/>
    <b v="0"/>
    <b v="1"/>
    <s v="film &amp; video/documentary"/>
    <x v="4"/>
    <x v="4"/>
  </r>
  <r>
    <n v="7700"/>
    <n v="5488"/>
    <n v="71.27272727272728"/>
    <x v="0"/>
    <n v="117"/>
    <x v="135"/>
    <x v="1"/>
    <s v="USD"/>
    <n v="1362636000"/>
    <n v="1363064400"/>
    <b v="0"/>
    <b v="1"/>
    <s v="theater/plays"/>
    <x v="3"/>
    <x v="3"/>
  </r>
  <r>
    <n v="82800"/>
    <n v="2721"/>
    <n v="3.2862318840579712"/>
    <x v="3"/>
    <n v="58"/>
    <x v="136"/>
    <x v="1"/>
    <s v="USD"/>
    <n v="1402117200"/>
    <n v="1403154000"/>
    <b v="0"/>
    <b v="1"/>
    <s v="film &amp; video/drama"/>
    <x v="4"/>
    <x v="6"/>
  </r>
  <r>
    <n v="1800"/>
    <n v="4712"/>
    <n v="261.77777777777777"/>
    <x v="1"/>
    <n v="50"/>
    <x v="137"/>
    <x v="1"/>
    <s v="USD"/>
    <n v="1286341200"/>
    <n v="1286859600"/>
    <b v="0"/>
    <b v="0"/>
    <s v="publishing/nonfiction"/>
    <x v="5"/>
    <x v="9"/>
  </r>
  <r>
    <n v="9600"/>
    <n v="9216"/>
    <n v="96"/>
    <x v="0"/>
    <n v="115"/>
    <x v="138"/>
    <x v="1"/>
    <s v="USD"/>
    <n v="1348808400"/>
    <n v="1349326800"/>
    <b v="0"/>
    <b v="0"/>
    <s v="games/mobile games"/>
    <x v="6"/>
    <x v="20"/>
  </r>
  <r>
    <n v="92100"/>
    <n v="19246"/>
    <n v="20.896851248642779"/>
    <x v="0"/>
    <n v="326"/>
    <x v="139"/>
    <x v="1"/>
    <s v="USD"/>
    <n v="1429592400"/>
    <n v="1430974800"/>
    <b v="0"/>
    <b v="1"/>
    <s v="technology/wearables"/>
    <x v="2"/>
    <x v="8"/>
  </r>
  <r>
    <n v="5500"/>
    <n v="12274"/>
    <n v="223.16363636363636"/>
    <x v="1"/>
    <n v="186"/>
    <x v="140"/>
    <x v="1"/>
    <s v="USD"/>
    <n v="1519538400"/>
    <n v="1519970400"/>
    <b v="0"/>
    <b v="0"/>
    <s v="film &amp; video/documentary"/>
    <x v="4"/>
    <x v="4"/>
  </r>
  <r>
    <n v="64300"/>
    <n v="65323"/>
    <n v="101.59097978227061"/>
    <x v="1"/>
    <n v="1071"/>
    <x v="141"/>
    <x v="1"/>
    <s v="USD"/>
    <n v="1434085200"/>
    <n v="1434603600"/>
    <b v="0"/>
    <b v="0"/>
    <s v="technology/web"/>
    <x v="2"/>
    <x v="2"/>
  </r>
  <r>
    <n v="5000"/>
    <n v="11502"/>
    <n v="230.03999999999996"/>
    <x v="1"/>
    <n v="117"/>
    <x v="142"/>
    <x v="1"/>
    <s v="USD"/>
    <n v="1333688400"/>
    <n v="1337230800"/>
    <b v="0"/>
    <b v="0"/>
    <s v="technology/web"/>
    <x v="2"/>
    <x v="2"/>
  </r>
  <r>
    <n v="5400"/>
    <n v="7322"/>
    <n v="135.59259259259261"/>
    <x v="1"/>
    <n v="70"/>
    <x v="143"/>
    <x v="1"/>
    <s v="USD"/>
    <n v="1277701200"/>
    <n v="1279429200"/>
    <b v="0"/>
    <b v="0"/>
    <s v="music/indie rock"/>
    <x v="1"/>
    <x v="7"/>
  </r>
  <r>
    <n v="9000"/>
    <n v="11619"/>
    <n v="129.1"/>
    <x v="1"/>
    <n v="135"/>
    <x v="144"/>
    <x v="1"/>
    <s v="USD"/>
    <n v="1560747600"/>
    <n v="1561438800"/>
    <b v="0"/>
    <b v="0"/>
    <s v="theater/plays"/>
    <x v="3"/>
    <x v="3"/>
  </r>
  <r>
    <n v="25000"/>
    <n v="59128"/>
    <n v="236.512"/>
    <x v="1"/>
    <n v="768"/>
    <x v="145"/>
    <x v="5"/>
    <s v="CHF"/>
    <n v="1410066000"/>
    <n v="1410498000"/>
    <b v="0"/>
    <b v="0"/>
    <s v="technology/wearables"/>
    <x v="2"/>
    <x v="8"/>
  </r>
  <r>
    <n v="8800"/>
    <n v="1518"/>
    <n v="17.25"/>
    <x v="3"/>
    <n v="51"/>
    <x v="146"/>
    <x v="1"/>
    <s v="USD"/>
    <n v="1320732000"/>
    <n v="1322460000"/>
    <b v="0"/>
    <b v="0"/>
    <s v="theater/plays"/>
    <x v="3"/>
    <x v="3"/>
  </r>
  <r>
    <n v="8300"/>
    <n v="9337"/>
    <n v="112.49397590361446"/>
    <x v="1"/>
    <n v="199"/>
    <x v="147"/>
    <x v="1"/>
    <s v="USD"/>
    <n v="1465794000"/>
    <n v="1466312400"/>
    <b v="0"/>
    <b v="1"/>
    <s v="theater/plays"/>
    <x v="3"/>
    <x v="3"/>
  </r>
  <r>
    <n v="9300"/>
    <n v="11255"/>
    <n v="121.02150537634408"/>
    <x v="1"/>
    <n v="107"/>
    <x v="148"/>
    <x v="1"/>
    <s v="USD"/>
    <n v="1500958800"/>
    <n v="1501736400"/>
    <b v="0"/>
    <b v="0"/>
    <s v="technology/wearables"/>
    <x v="2"/>
    <x v="8"/>
  </r>
  <r>
    <n v="6200"/>
    <n v="13632"/>
    <n v="219.87096774193549"/>
    <x v="1"/>
    <n v="195"/>
    <x v="149"/>
    <x v="1"/>
    <s v="USD"/>
    <n v="1357020000"/>
    <n v="1361512800"/>
    <b v="0"/>
    <b v="0"/>
    <s v="music/indie rock"/>
    <x v="1"/>
    <x v="7"/>
  </r>
  <r>
    <n v="100"/>
    <n v="1"/>
    <n v="1"/>
    <x v="0"/>
    <n v="1"/>
    <x v="100"/>
    <x v="1"/>
    <s v="USD"/>
    <n v="1544940000"/>
    <n v="1545026400"/>
    <b v="0"/>
    <b v="0"/>
    <s v="music/rock"/>
    <x v="1"/>
    <x v="1"/>
  </r>
  <r>
    <n v="137200"/>
    <n v="88037"/>
    <n v="64.166909620991248"/>
    <x v="0"/>
    <n v="1467"/>
    <x v="150"/>
    <x v="1"/>
    <s v="USD"/>
    <n v="1402290000"/>
    <n v="1406696400"/>
    <b v="0"/>
    <b v="0"/>
    <s v="music/electric music"/>
    <x v="1"/>
    <x v="5"/>
  </r>
  <r>
    <n v="41500"/>
    <n v="175573"/>
    <n v="423.06746987951806"/>
    <x v="1"/>
    <n v="3376"/>
    <x v="151"/>
    <x v="1"/>
    <s v="USD"/>
    <n v="1487311200"/>
    <n v="1487916000"/>
    <b v="0"/>
    <b v="0"/>
    <s v="music/indie rock"/>
    <x v="1"/>
    <x v="7"/>
  </r>
  <r>
    <n v="189400"/>
    <n v="176112"/>
    <n v="92.984160506863773"/>
    <x v="0"/>
    <n v="5681"/>
    <x v="152"/>
    <x v="1"/>
    <s v="USD"/>
    <n v="1350622800"/>
    <n v="1351141200"/>
    <b v="0"/>
    <b v="0"/>
    <s v="theater/plays"/>
    <x v="3"/>
    <x v="3"/>
  </r>
  <r>
    <n v="171300"/>
    <n v="100650"/>
    <n v="58.756567425569173"/>
    <x v="0"/>
    <n v="1059"/>
    <x v="153"/>
    <x v="1"/>
    <s v="USD"/>
    <n v="1463029200"/>
    <n v="1465016400"/>
    <b v="0"/>
    <b v="1"/>
    <s v="music/indie rock"/>
    <x v="1"/>
    <x v="7"/>
  </r>
  <r>
    <n v="139500"/>
    <n v="90706"/>
    <n v="65.022222222222226"/>
    <x v="0"/>
    <n v="1194"/>
    <x v="154"/>
    <x v="1"/>
    <s v="USD"/>
    <n v="1269493200"/>
    <n v="1270789200"/>
    <b v="0"/>
    <b v="0"/>
    <s v="theater/plays"/>
    <x v="3"/>
    <x v="3"/>
  </r>
  <r>
    <n v="36400"/>
    <n v="26914"/>
    <n v="73.939560439560438"/>
    <x v="3"/>
    <n v="379"/>
    <x v="155"/>
    <x v="2"/>
    <s v="AUD"/>
    <n v="1570251600"/>
    <n v="1572325200"/>
    <b v="0"/>
    <b v="0"/>
    <s v="music/rock"/>
    <x v="1"/>
    <x v="1"/>
  </r>
  <r>
    <n v="4200"/>
    <n v="2212"/>
    <n v="52.666666666666664"/>
    <x v="0"/>
    <n v="30"/>
    <x v="156"/>
    <x v="2"/>
    <s v="AUD"/>
    <n v="1388383200"/>
    <n v="1389420000"/>
    <b v="0"/>
    <b v="0"/>
    <s v="photography/photography books"/>
    <x v="7"/>
    <x v="14"/>
  </r>
  <r>
    <n v="2100"/>
    <n v="4640"/>
    <n v="220.95238095238096"/>
    <x v="1"/>
    <n v="41"/>
    <x v="157"/>
    <x v="1"/>
    <s v="USD"/>
    <n v="1449554400"/>
    <n v="1449640800"/>
    <b v="0"/>
    <b v="0"/>
    <s v="music/rock"/>
    <x v="1"/>
    <x v="1"/>
  </r>
  <r>
    <n v="191200"/>
    <n v="191222"/>
    <n v="100.01150627615063"/>
    <x v="1"/>
    <n v="1821"/>
    <x v="158"/>
    <x v="1"/>
    <s v="USD"/>
    <n v="1553662800"/>
    <n v="1555218000"/>
    <b v="0"/>
    <b v="1"/>
    <s v="theater/plays"/>
    <x v="3"/>
    <x v="3"/>
  </r>
  <r>
    <n v="8000"/>
    <n v="12985"/>
    <n v="162.3125"/>
    <x v="1"/>
    <n v="164"/>
    <x v="159"/>
    <x v="1"/>
    <s v="USD"/>
    <n v="1556341200"/>
    <n v="1557723600"/>
    <b v="0"/>
    <b v="0"/>
    <s v="technology/wearables"/>
    <x v="2"/>
    <x v="8"/>
  </r>
  <r>
    <n v="5500"/>
    <n v="4300"/>
    <n v="78.181818181818187"/>
    <x v="0"/>
    <n v="75"/>
    <x v="160"/>
    <x v="1"/>
    <s v="USD"/>
    <n v="1442984400"/>
    <n v="1443502800"/>
    <b v="0"/>
    <b v="1"/>
    <s v="technology/web"/>
    <x v="2"/>
    <x v="2"/>
  </r>
  <r>
    <n v="6100"/>
    <n v="9134"/>
    <n v="149.73770491803279"/>
    <x v="1"/>
    <n v="157"/>
    <x v="161"/>
    <x v="5"/>
    <s v="CHF"/>
    <n v="1544248800"/>
    <n v="1546840800"/>
    <b v="0"/>
    <b v="0"/>
    <s v="music/rock"/>
    <x v="1"/>
    <x v="1"/>
  </r>
  <r>
    <n v="3500"/>
    <n v="8864"/>
    <n v="253.25714285714284"/>
    <x v="1"/>
    <n v="246"/>
    <x v="162"/>
    <x v="1"/>
    <s v="USD"/>
    <n v="1508475600"/>
    <n v="1512712800"/>
    <b v="0"/>
    <b v="1"/>
    <s v="photography/photography books"/>
    <x v="7"/>
    <x v="14"/>
  </r>
  <r>
    <n v="150500"/>
    <n v="150755"/>
    <n v="100.16943521594683"/>
    <x v="1"/>
    <n v="1396"/>
    <x v="163"/>
    <x v="1"/>
    <s v="USD"/>
    <n v="1507438800"/>
    <n v="1507525200"/>
    <b v="0"/>
    <b v="0"/>
    <s v="theater/plays"/>
    <x v="3"/>
    <x v="3"/>
  </r>
  <r>
    <n v="90400"/>
    <n v="110279"/>
    <n v="121.99004424778761"/>
    <x v="1"/>
    <n v="2506"/>
    <x v="164"/>
    <x v="1"/>
    <s v="USD"/>
    <n v="1501563600"/>
    <n v="1504328400"/>
    <b v="0"/>
    <b v="0"/>
    <s v="technology/web"/>
    <x v="2"/>
    <x v="2"/>
  </r>
  <r>
    <n v="9800"/>
    <n v="13439"/>
    <n v="137.13265306122449"/>
    <x v="1"/>
    <n v="244"/>
    <x v="165"/>
    <x v="1"/>
    <s v="USD"/>
    <n v="1292997600"/>
    <n v="1293343200"/>
    <b v="0"/>
    <b v="0"/>
    <s v="photography/photography books"/>
    <x v="7"/>
    <x v="14"/>
  </r>
  <r>
    <n v="2600"/>
    <n v="10804"/>
    <n v="415.53846153846149"/>
    <x v="1"/>
    <n v="146"/>
    <x v="166"/>
    <x v="2"/>
    <s v="AUD"/>
    <n v="1370840400"/>
    <n v="1371704400"/>
    <b v="0"/>
    <b v="0"/>
    <s v="theater/plays"/>
    <x v="3"/>
    <x v="3"/>
  </r>
  <r>
    <n v="128100"/>
    <n v="40107"/>
    <n v="31.30913348946136"/>
    <x v="0"/>
    <n v="955"/>
    <x v="167"/>
    <x v="3"/>
    <s v="DKK"/>
    <n v="1550815200"/>
    <n v="1552798800"/>
    <b v="0"/>
    <b v="1"/>
    <s v="music/indie rock"/>
    <x v="1"/>
    <x v="7"/>
  </r>
  <r>
    <n v="23300"/>
    <n v="98811"/>
    <n v="424.08154506437768"/>
    <x v="1"/>
    <n v="1267"/>
    <x v="168"/>
    <x v="1"/>
    <s v="USD"/>
    <n v="1339909200"/>
    <n v="1342328400"/>
    <b v="0"/>
    <b v="1"/>
    <s v="film &amp; video/shorts"/>
    <x v="4"/>
    <x v="12"/>
  </r>
  <r>
    <n v="188100"/>
    <n v="5528"/>
    <n v="2.93886230728336"/>
    <x v="0"/>
    <n v="67"/>
    <x v="169"/>
    <x v="1"/>
    <s v="USD"/>
    <n v="1501736400"/>
    <n v="1502341200"/>
    <b v="0"/>
    <b v="0"/>
    <s v="music/indie rock"/>
    <x v="1"/>
    <x v="7"/>
  </r>
  <r>
    <n v="4900"/>
    <n v="521"/>
    <n v="10.63265306122449"/>
    <x v="0"/>
    <n v="5"/>
    <x v="170"/>
    <x v="1"/>
    <s v="USD"/>
    <n v="1395291600"/>
    <n v="1397192400"/>
    <b v="0"/>
    <b v="0"/>
    <s v="publishing/translations"/>
    <x v="5"/>
    <x v="18"/>
  </r>
  <r>
    <n v="800"/>
    <n v="663"/>
    <n v="82.875"/>
    <x v="0"/>
    <n v="26"/>
    <x v="171"/>
    <x v="1"/>
    <s v="USD"/>
    <n v="1405746000"/>
    <n v="1407042000"/>
    <b v="0"/>
    <b v="1"/>
    <s v="film &amp; video/documentary"/>
    <x v="4"/>
    <x v="4"/>
  </r>
  <r>
    <n v="96700"/>
    <n v="157635"/>
    <n v="163.01447776628748"/>
    <x v="1"/>
    <n v="1561"/>
    <x v="172"/>
    <x v="1"/>
    <s v="USD"/>
    <n v="1368853200"/>
    <n v="1369371600"/>
    <b v="0"/>
    <b v="0"/>
    <s v="theater/plays"/>
    <x v="3"/>
    <x v="3"/>
  </r>
  <r>
    <n v="600"/>
    <n v="5368"/>
    <n v="894.66666666666674"/>
    <x v="1"/>
    <n v="48"/>
    <x v="173"/>
    <x v="1"/>
    <s v="USD"/>
    <n v="1444021200"/>
    <n v="1444107600"/>
    <b v="0"/>
    <b v="1"/>
    <s v="technology/wearables"/>
    <x v="2"/>
    <x v="8"/>
  </r>
  <r>
    <n v="181200"/>
    <n v="47459"/>
    <n v="26.191501103752756"/>
    <x v="0"/>
    <n v="1130"/>
    <x v="174"/>
    <x v="1"/>
    <s v="USD"/>
    <n v="1472619600"/>
    <n v="1474261200"/>
    <b v="0"/>
    <b v="0"/>
    <s v="theater/plays"/>
    <x v="3"/>
    <x v="3"/>
  </r>
  <r>
    <n v="115000"/>
    <n v="86060"/>
    <n v="74.834782608695647"/>
    <x v="0"/>
    <n v="782"/>
    <x v="175"/>
    <x v="1"/>
    <s v="USD"/>
    <n v="1472878800"/>
    <n v="1473656400"/>
    <b v="0"/>
    <b v="0"/>
    <s v="theater/plays"/>
    <x v="3"/>
    <x v="3"/>
  </r>
  <r>
    <n v="38800"/>
    <n v="161593"/>
    <n v="416.47680412371136"/>
    <x v="1"/>
    <n v="2739"/>
    <x v="176"/>
    <x v="1"/>
    <s v="USD"/>
    <n v="1289800800"/>
    <n v="1291960800"/>
    <b v="0"/>
    <b v="0"/>
    <s v="theater/plays"/>
    <x v="3"/>
    <x v="3"/>
  </r>
  <r>
    <n v="7200"/>
    <n v="6927"/>
    <n v="96.208333333333329"/>
    <x v="0"/>
    <n v="210"/>
    <x v="177"/>
    <x v="1"/>
    <s v="USD"/>
    <n v="1505970000"/>
    <n v="1506747600"/>
    <b v="0"/>
    <b v="0"/>
    <s v="food/food trucks"/>
    <x v="0"/>
    <x v="0"/>
  </r>
  <r>
    <n v="44500"/>
    <n v="159185"/>
    <n v="357.71910112359546"/>
    <x v="1"/>
    <n v="3537"/>
    <x v="178"/>
    <x v="0"/>
    <s v="CAD"/>
    <n v="1363496400"/>
    <n v="1363582800"/>
    <b v="0"/>
    <b v="1"/>
    <s v="theater/plays"/>
    <x v="3"/>
    <x v="3"/>
  </r>
  <r>
    <n v="56000"/>
    <n v="172736"/>
    <n v="308.45714285714286"/>
    <x v="1"/>
    <n v="2107"/>
    <x v="179"/>
    <x v="2"/>
    <s v="AUD"/>
    <n v="1269234000"/>
    <n v="1269666000"/>
    <b v="0"/>
    <b v="0"/>
    <s v="technology/wearables"/>
    <x v="2"/>
    <x v="8"/>
  </r>
  <r>
    <n v="8600"/>
    <n v="5315"/>
    <n v="61.802325581395344"/>
    <x v="0"/>
    <n v="136"/>
    <x v="180"/>
    <x v="1"/>
    <s v="USD"/>
    <n v="1507093200"/>
    <n v="1508648400"/>
    <b v="0"/>
    <b v="0"/>
    <s v="technology/web"/>
    <x v="2"/>
    <x v="2"/>
  </r>
  <r>
    <n v="27100"/>
    <n v="195750"/>
    <n v="722.32472324723244"/>
    <x v="1"/>
    <n v="3318"/>
    <x v="181"/>
    <x v="3"/>
    <s v="DKK"/>
    <n v="1560574800"/>
    <n v="1561957200"/>
    <b v="0"/>
    <b v="0"/>
    <s v="theater/plays"/>
    <x v="3"/>
    <x v="3"/>
  </r>
  <r>
    <n v="5100"/>
    <n v="3525"/>
    <n v="69.117647058823522"/>
    <x v="0"/>
    <n v="86"/>
    <x v="182"/>
    <x v="0"/>
    <s v="CAD"/>
    <n v="1284008400"/>
    <n v="1285131600"/>
    <b v="0"/>
    <b v="0"/>
    <s v="music/rock"/>
    <x v="1"/>
    <x v="1"/>
  </r>
  <r>
    <n v="3600"/>
    <n v="10550"/>
    <n v="293.05555555555554"/>
    <x v="1"/>
    <n v="340"/>
    <x v="183"/>
    <x v="1"/>
    <s v="USD"/>
    <n v="1556859600"/>
    <n v="1556946000"/>
    <b v="0"/>
    <b v="0"/>
    <s v="theater/plays"/>
    <x v="3"/>
    <x v="3"/>
  </r>
  <r>
    <n v="1000"/>
    <n v="718"/>
    <n v="71.8"/>
    <x v="0"/>
    <n v="19"/>
    <x v="184"/>
    <x v="1"/>
    <s v="USD"/>
    <n v="1526187600"/>
    <n v="1527138000"/>
    <b v="0"/>
    <b v="0"/>
    <s v="film &amp; video/television"/>
    <x v="4"/>
    <x v="19"/>
  </r>
  <r>
    <n v="88800"/>
    <n v="28358"/>
    <n v="31.934684684684683"/>
    <x v="0"/>
    <n v="886"/>
    <x v="185"/>
    <x v="1"/>
    <s v="USD"/>
    <n v="1400821200"/>
    <n v="1402117200"/>
    <b v="0"/>
    <b v="0"/>
    <s v="theater/plays"/>
    <x v="3"/>
    <x v="3"/>
  </r>
  <r>
    <n v="60200"/>
    <n v="138384"/>
    <n v="229.87375415282392"/>
    <x v="1"/>
    <n v="1442"/>
    <x v="186"/>
    <x v="0"/>
    <s v="CAD"/>
    <n v="1361599200"/>
    <n v="1364014800"/>
    <b v="0"/>
    <b v="1"/>
    <s v="film &amp; video/shorts"/>
    <x v="4"/>
    <x v="12"/>
  </r>
  <r>
    <n v="8200"/>
    <n v="2625"/>
    <n v="32.012195121951223"/>
    <x v="0"/>
    <n v="35"/>
    <x v="187"/>
    <x v="6"/>
    <s v="EUR"/>
    <n v="1417500000"/>
    <n v="1417586400"/>
    <b v="0"/>
    <b v="0"/>
    <s v="theater/plays"/>
    <x v="3"/>
    <x v="3"/>
  </r>
  <r>
    <n v="191300"/>
    <n v="45004"/>
    <n v="23.525352848928385"/>
    <x v="3"/>
    <n v="441"/>
    <x v="188"/>
    <x v="1"/>
    <s v="USD"/>
    <n v="1457071200"/>
    <n v="1457071200"/>
    <b v="0"/>
    <b v="0"/>
    <s v="theater/plays"/>
    <x v="3"/>
    <x v="3"/>
  </r>
  <r>
    <n v="3700"/>
    <n v="2538"/>
    <n v="68.594594594594597"/>
    <x v="0"/>
    <n v="24"/>
    <x v="189"/>
    <x v="1"/>
    <s v="USD"/>
    <n v="1370322000"/>
    <n v="1370408400"/>
    <b v="0"/>
    <b v="1"/>
    <s v="theater/plays"/>
    <x v="3"/>
    <x v="3"/>
  </r>
  <r>
    <n v="8400"/>
    <n v="3188"/>
    <n v="37.952380952380956"/>
    <x v="0"/>
    <n v="86"/>
    <x v="190"/>
    <x v="6"/>
    <s v="EUR"/>
    <n v="1552366800"/>
    <n v="1552626000"/>
    <b v="0"/>
    <b v="0"/>
    <s v="theater/plays"/>
    <x v="3"/>
    <x v="3"/>
  </r>
  <r>
    <n v="42600"/>
    <n v="8517"/>
    <n v="19.992957746478872"/>
    <x v="0"/>
    <n v="243"/>
    <x v="191"/>
    <x v="1"/>
    <s v="USD"/>
    <n v="1403845200"/>
    <n v="1404190800"/>
    <b v="0"/>
    <b v="0"/>
    <s v="music/rock"/>
    <x v="1"/>
    <x v="1"/>
  </r>
  <r>
    <n v="6600"/>
    <n v="3012"/>
    <n v="45.636363636363633"/>
    <x v="0"/>
    <n v="65"/>
    <x v="192"/>
    <x v="1"/>
    <s v="USD"/>
    <n v="1523163600"/>
    <n v="1523509200"/>
    <b v="1"/>
    <b v="0"/>
    <s v="music/indie rock"/>
    <x v="1"/>
    <x v="7"/>
  </r>
  <r>
    <n v="7100"/>
    <n v="8716"/>
    <n v="122.7605633802817"/>
    <x v="1"/>
    <n v="126"/>
    <x v="193"/>
    <x v="1"/>
    <s v="USD"/>
    <n v="1442206800"/>
    <n v="1443589200"/>
    <b v="0"/>
    <b v="0"/>
    <s v="music/metal"/>
    <x v="1"/>
    <x v="16"/>
  </r>
  <r>
    <n v="15800"/>
    <n v="57157"/>
    <n v="361.75316455696202"/>
    <x v="1"/>
    <n v="524"/>
    <x v="194"/>
    <x v="1"/>
    <s v="USD"/>
    <n v="1532840400"/>
    <n v="1533445200"/>
    <b v="0"/>
    <b v="0"/>
    <s v="music/electric music"/>
    <x v="1"/>
    <x v="5"/>
  </r>
  <r>
    <n v="8200"/>
    <n v="5178"/>
    <n v="63.146341463414636"/>
    <x v="0"/>
    <n v="100"/>
    <x v="195"/>
    <x v="3"/>
    <s v="DKK"/>
    <n v="1472878800"/>
    <n v="1474520400"/>
    <b v="0"/>
    <b v="0"/>
    <s v="technology/wearables"/>
    <x v="2"/>
    <x v="8"/>
  </r>
  <r>
    <n v="54700"/>
    <n v="163118"/>
    <n v="298.20475319926874"/>
    <x v="1"/>
    <n v="1989"/>
    <x v="196"/>
    <x v="1"/>
    <s v="USD"/>
    <n v="1498194000"/>
    <n v="1499403600"/>
    <b v="0"/>
    <b v="0"/>
    <s v="film &amp; video/drama"/>
    <x v="4"/>
    <x v="6"/>
  </r>
  <r>
    <n v="63200"/>
    <n v="6041"/>
    <n v="9.5585443037974684"/>
    <x v="0"/>
    <n v="168"/>
    <x v="197"/>
    <x v="1"/>
    <s v="USD"/>
    <n v="1281070800"/>
    <n v="1283576400"/>
    <b v="0"/>
    <b v="0"/>
    <s v="music/electric music"/>
    <x v="1"/>
    <x v="5"/>
  </r>
  <r>
    <n v="1800"/>
    <n v="968"/>
    <n v="53.777777777777779"/>
    <x v="0"/>
    <n v="13"/>
    <x v="198"/>
    <x v="1"/>
    <s v="USD"/>
    <n v="1436245200"/>
    <n v="1436590800"/>
    <b v="0"/>
    <b v="0"/>
    <s v="music/rock"/>
    <x v="1"/>
    <x v="1"/>
  </r>
  <r>
    <n v="100"/>
    <n v="2"/>
    <n v="2"/>
    <x v="0"/>
    <n v="1"/>
    <x v="50"/>
    <x v="0"/>
    <s v="CAD"/>
    <n v="1269493200"/>
    <n v="1270443600"/>
    <b v="0"/>
    <b v="0"/>
    <s v="theater/plays"/>
    <x v="3"/>
    <x v="3"/>
  </r>
  <r>
    <n v="2100"/>
    <n v="14305"/>
    <n v="681.19047619047615"/>
    <x v="1"/>
    <n v="157"/>
    <x v="199"/>
    <x v="1"/>
    <s v="USD"/>
    <n v="1406264400"/>
    <n v="1407819600"/>
    <b v="0"/>
    <b v="0"/>
    <s v="technology/web"/>
    <x v="2"/>
    <x v="2"/>
  </r>
  <r>
    <n v="8300"/>
    <n v="6543"/>
    <n v="78.831325301204828"/>
    <x v="3"/>
    <n v="82"/>
    <x v="200"/>
    <x v="1"/>
    <s v="USD"/>
    <n v="1317531600"/>
    <n v="1317877200"/>
    <b v="0"/>
    <b v="0"/>
    <s v="food/food trucks"/>
    <x v="0"/>
    <x v="0"/>
  </r>
  <r>
    <n v="143900"/>
    <n v="193413"/>
    <n v="134.40792216817235"/>
    <x v="1"/>
    <n v="4498"/>
    <x v="201"/>
    <x v="2"/>
    <s v="AUD"/>
    <n v="1484632800"/>
    <n v="1484805600"/>
    <b v="0"/>
    <b v="0"/>
    <s v="theater/plays"/>
    <x v="3"/>
    <x v="3"/>
  </r>
  <r>
    <n v="75000"/>
    <n v="2529"/>
    <n v="3.3719999999999999"/>
    <x v="0"/>
    <n v="40"/>
    <x v="202"/>
    <x v="1"/>
    <s v="USD"/>
    <n v="1301806800"/>
    <n v="1302670800"/>
    <b v="0"/>
    <b v="0"/>
    <s v="music/jazz"/>
    <x v="1"/>
    <x v="17"/>
  </r>
  <r>
    <n v="1300"/>
    <n v="5614"/>
    <n v="431.84615384615387"/>
    <x v="1"/>
    <n v="80"/>
    <x v="203"/>
    <x v="1"/>
    <s v="USD"/>
    <n v="1539752400"/>
    <n v="1540789200"/>
    <b v="1"/>
    <b v="0"/>
    <s v="theater/plays"/>
    <x v="3"/>
    <x v="3"/>
  </r>
  <r>
    <n v="9000"/>
    <n v="3496"/>
    <n v="38.844444444444441"/>
    <x v="3"/>
    <n v="57"/>
    <x v="204"/>
    <x v="1"/>
    <s v="USD"/>
    <n v="1267250400"/>
    <n v="1268028000"/>
    <b v="0"/>
    <b v="0"/>
    <s v="publishing/fiction"/>
    <x v="5"/>
    <x v="13"/>
  </r>
  <r>
    <n v="1000"/>
    <n v="4257"/>
    <n v="425.7"/>
    <x v="1"/>
    <n v="43"/>
    <x v="205"/>
    <x v="1"/>
    <s v="USD"/>
    <n v="1535432400"/>
    <n v="1537160400"/>
    <b v="0"/>
    <b v="1"/>
    <s v="music/rock"/>
    <x v="1"/>
    <x v="1"/>
  </r>
  <r>
    <n v="196900"/>
    <n v="199110"/>
    <n v="101.12239715591672"/>
    <x v="1"/>
    <n v="2053"/>
    <x v="206"/>
    <x v="1"/>
    <s v="USD"/>
    <n v="1510207200"/>
    <n v="1512280800"/>
    <b v="0"/>
    <b v="0"/>
    <s v="film &amp; video/documentary"/>
    <x v="4"/>
    <x v="4"/>
  </r>
  <r>
    <n v="194500"/>
    <n v="41212"/>
    <n v="21.188688946015425"/>
    <x v="2"/>
    <n v="808"/>
    <x v="207"/>
    <x v="2"/>
    <s v="AUD"/>
    <n v="1462510800"/>
    <n v="1463115600"/>
    <b v="0"/>
    <b v="0"/>
    <s v="film &amp; video/documentary"/>
    <x v="4"/>
    <x v="4"/>
  </r>
  <r>
    <n v="9400"/>
    <n v="6338"/>
    <n v="67.425531914893625"/>
    <x v="0"/>
    <n v="226"/>
    <x v="208"/>
    <x v="3"/>
    <s v="DKK"/>
    <n v="1488520800"/>
    <n v="1490850000"/>
    <b v="0"/>
    <b v="0"/>
    <s v="film &amp; video/science fiction"/>
    <x v="4"/>
    <x v="22"/>
  </r>
  <r>
    <n v="104400"/>
    <n v="99100"/>
    <n v="94.923371647509583"/>
    <x v="0"/>
    <n v="1625"/>
    <x v="209"/>
    <x v="1"/>
    <s v="USD"/>
    <n v="1377579600"/>
    <n v="1379653200"/>
    <b v="0"/>
    <b v="0"/>
    <s v="theater/plays"/>
    <x v="3"/>
    <x v="3"/>
  </r>
  <r>
    <n v="8100"/>
    <n v="12300"/>
    <n v="151.85185185185185"/>
    <x v="1"/>
    <n v="168"/>
    <x v="210"/>
    <x v="1"/>
    <s v="USD"/>
    <n v="1576389600"/>
    <n v="1580364000"/>
    <b v="0"/>
    <b v="0"/>
    <s v="theater/plays"/>
    <x v="3"/>
    <x v="3"/>
  </r>
  <r>
    <n v="87900"/>
    <n v="171549"/>
    <n v="195.16382252559728"/>
    <x v="1"/>
    <n v="4289"/>
    <x v="211"/>
    <x v="1"/>
    <s v="USD"/>
    <n v="1289019600"/>
    <n v="1289714400"/>
    <b v="0"/>
    <b v="1"/>
    <s v="music/indie rock"/>
    <x v="1"/>
    <x v="7"/>
  </r>
  <r>
    <n v="1400"/>
    <n v="14324"/>
    <n v="1023.1428571428571"/>
    <x v="1"/>
    <n v="165"/>
    <x v="212"/>
    <x v="1"/>
    <s v="USD"/>
    <n v="1282194000"/>
    <n v="1282712400"/>
    <b v="0"/>
    <b v="0"/>
    <s v="music/rock"/>
    <x v="1"/>
    <x v="1"/>
  </r>
  <r>
    <n v="156800"/>
    <n v="6024"/>
    <n v="3.841836734693878"/>
    <x v="0"/>
    <n v="143"/>
    <x v="213"/>
    <x v="1"/>
    <s v="USD"/>
    <n v="1550037600"/>
    <n v="1550210400"/>
    <b v="0"/>
    <b v="0"/>
    <s v="theater/plays"/>
    <x v="3"/>
    <x v="3"/>
  </r>
  <r>
    <n v="121700"/>
    <n v="188721"/>
    <n v="155.07066557107643"/>
    <x v="1"/>
    <n v="1815"/>
    <x v="214"/>
    <x v="1"/>
    <s v="USD"/>
    <n v="1321941600"/>
    <n v="1322114400"/>
    <b v="0"/>
    <b v="0"/>
    <s v="theater/plays"/>
    <x v="3"/>
    <x v="3"/>
  </r>
  <r>
    <n v="129400"/>
    <n v="57911"/>
    <n v="44.753477588871718"/>
    <x v="0"/>
    <n v="934"/>
    <x v="215"/>
    <x v="1"/>
    <s v="USD"/>
    <n v="1556427600"/>
    <n v="1557205200"/>
    <b v="0"/>
    <b v="0"/>
    <s v="film &amp; video/science fiction"/>
    <x v="4"/>
    <x v="22"/>
  </r>
  <r>
    <n v="5700"/>
    <n v="12309"/>
    <n v="215.94736842105263"/>
    <x v="1"/>
    <n v="397"/>
    <x v="216"/>
    <x v="4"/>
    <s v="GBP"/>
    <n v="1320991200"/>
    <n v="1323928800"/>
    <b v="0"/>
    <b v="1"/>
    <s v="film &amp; video/shorts"/>
    <x v="4"/>
    <x v="12"/>
  </r>
  <r>
    <n v="41700"/>
    <n v="138497"/>
    <n v="332.12709832134288"/>
    <x v="1"/>
    <n v="1539"/>
    <x v="217"/>
    <x v="1"/>
    <s v="USD"/>
    <n v="1345093200"/>
    <n v="1346130000"/>
    <b v="0"/>
    <b v="0"/>
    <s v="film &amp; video/animation"/>
    <x v="4"/>
    <x v="10"/>
  </r>
  <r>
    <n v="7900"/>
    <n v="667"/>
    <n v="8.4430379746835449"/>
    <x v="0"/>
    <n v="17"/>
    <x v="218"/>
    <x v="1"/>
    <s v="USD"/>
    <n v="1309496400"/>
    <n v="1311051600"/>
    <b v="1"/>
    <b v="0"/>
    <s v="theater/plays"/>
    <x v="3"/>
    <x v="3"/>
  </r>
  <r>
    <n v="121500"/>
    <n v="119830"/>
    <n v="98.625514403292186"/>
    <x v="0"/>
    <n v="2179"/>
    <x v="219"/>
    <x v="1"/>
    <s v="USD"/>
    <n v="1340254800"/>
    <n v="1340427600"/>
    <b v="1"/>
    <b v="0"/>
    <s v="food/food trucks"/>
    <x v="0"/>
    <x v="0"/>
  </r>
  <r>
    <n v="4800"/>
    <n v="6623"/>
    <n v="137.97916666666669"/>
    <x v="1"/>
    <n v="138"/>
    <x v="220"/>
    <x v="1"/>
    <s v="USD"/>
    <n v="1412226000"/>
    <n v="1412312400"/>
    <b v="0"/>
    <b v="0"/>
    <s v="photography/photography books"/>
    <x v="7"/>
    <x v="14"/>
  </r>
  <r>
    <n v="87300"/>
    <n v="81897"/>
    <n v="93.81099656357388"/>
    <x v="0"/>
    <n v="931"/>
    <x v="221"/>
    <x v="1"/>
    <s v="USD"/>
    <n v="1458104400"/>
    <n v="1459314000"/>
    <b v="0"/>
    <b v="0"/>
    <s v="theater/plays"/>
    <x v="3"/>
    <x v="3"/>
  </r>
  <r>
    <n v="46300"/>
    <n v="186885"/>
    <n v="403.63930885529157"/>
    <x v="1"/>
    <n v="3594"/>
    <x v="222"/>
    <x v="1"/>
    <s v="USD"/>
    <n v="1411534800"/>
    <n v="1415426400"/>
    <b v="0"/>
    <b v="0"/>
    <s v="film &amp; video/science fiction"/>
    <x v="4"/>
    <x v="22"/>
  </r>
  <r>
    <n v="67800"/>
    <n v="176398"/>
    <n v="260.1740412979351"/>
    <x v="1"/>
    <n v="5880"/>
    <x v="223"/>
    <x v="1"/>
    <s v="USD"/>
    <n v="1399093200"/>
    <n v="1399093200"/>
    <b v="1"/>
    <b v="0"/>
    <s v="music/rock"/>
    <x v="1"/>
    <x v="1"/>
  </r>
  <r>
    <n v="3000"/>
    <n v="10999"/>
    <n v="366.63333333333333"/>
    <x v="1"/>
    <n v="112"/>
    <x v="224"/>
    <x v="1"/>
    <s v="USD"/>
    <n v="1270702800"/>
    <n v="1273899600"/>
    <b v="0"/>
    <b v="0"/>
    <s v="photography/photography books"/>
    <x v="7"/>
    <x v="14"/>
  </r>
  <r>
    <n v="60900"/>
    <n v="102751"/>
    <n v="168.72085385878489"/>
    <x v="1"/>
    <n v="943"/>
    <x v="225"/>
    <x v="1"/>
    <s v="USD"/>
    <n v="1431666000"/>
    <n v="1432184400"/>
    <b v="0"/>
    <b v="0"/>
    <s v="games/mobile games"/>
    <x v="6"/>
    <x v="20"/>
  </r>
  <r>
    <n v="137900"/>
    <n v="165352"/>
    <n v="119.90717911530093"/>
    <x v="1"/>
    <n v="2468"/>
    <x v="226"/>
    <x v="1"/>
    <s v="USD"/>
    <n v="1472619600"/>
    <n v="1474779600"/>
    <b v="0"/>
    <b v="0"/>
    <s v="film &amp; video/animation"/>
    <x v="4"/>
    <x v="10"/>
  </r>
  <r>
    <n v="85600"/>
    <n v="165798"/>
    <n v="193.68925233644859"/>
    <x v="1"/>
    <n v="2551"/>
    <x v="227"/>
    <x v="1"/>
    <s v="USD"/>
    <n v="1496293200"/>
    <n v="1500440400"/>
    <b v="0"/>
    <b v="1"/>
    <s v="games/mobile games"/>
    <x v="6"/>
    <x v="20"/>
  </r>
  <r>
    <n v="2400"/>
    <n v="10084"/>
    <n v="420.16666666666669"/>
    <x v="1"/>
    <n v="101"/>
    <x v="228"/>
    <x v="1"/>
    <s v="USD"/>
    <n v="1575612000"/>
    <n v="1575612000"/>
    <b v="0"/>
    <b v="0"/>
    <s v="games/video games"/>
    <x v="6"/>
    <x v="11"/>
  </r>
  <r>
    <n v="7200"/>
    <n v="5523"/>
    <n v="76.708333333333329"/>
    <x v="3"/>
    <n v="67"/>
    <x v="229"/>
    <x v="1"/>
    <s v="USD"/>
    <n v="1369112400"/>
    <n v="1374123600"/>
    <b v="0"/>
    <b v="0"/>
    <s v="theater/plays"/>
    <x v="3"/>
    <x v="3"/>
  </r>
  <r>
    <n v="3400"/>
    <n v="5823"/>
    <n v="171.26470588235293"/>
    <x v="1"/>
    <n v="92"/>
    <x v="230"/>
    <x v="1"/>
    <s v="USD"/>
    <n v="1469422800"/>
    <n v="1469509200"/>
    <b v="0"/>
    <b v="0"/>
    <s v="theater/plays"/>
    <x v="3"/>
    <x v="3"/>
  </r>
  <r>
    <n v="3800"/>
    <n v="6000"/>
    <n v="157.89473684210526"/>
    <x v="1"/>
    <n v="62"/>
    <x v="231"/>
    <x v="1"/>
    <s v="USD"/>
    <n v="1307854800"/>
    <n v="1309237200"/>
    <b v="0"/>
    <b v="0"/>
    <s v="film &amp; video/animation"/>
    <x v="4"/>
    <x v="10"/>
  </r>
  <r>
    <n v="7500"/>
    <n v="8181"/>
    <n v="109.08"/>
    <x v="1"/>
    <n v="149"/>
    <x v="232"/>
    <x v="6"/>
    <s v="EUR"/>
    <n v="1503378000"/>
    <n v="1503982800"/>
    <b v="0"/>
    <b v="1"/>
    <s v="games/video games"/>
    <x v="6"/>
    <x v="11"/>
  </r>
  <r>
    <n v="8600"/>
    <n v="3589"/>
    <n v="41.732558139534881"/>
    <x v="0"/>
    <n v="92"/>
    <x v="233"/>
    <x v="1"/>
    <s v="USD"/>
    <n v="1486965600"/>
    <n v="1487397600"/>
    <b v="0"/>
    <b v="0"/>
    <s v="film &amp; video/animation"/>
    <x v="4"/>
    <x v="10"/>
  </r>
  <r>
    <n v="39500"/>
    <n v="4323"/>
    <n v="10.944303797468354"/>
    <x v="0"/>
    <n v="57"/>
    <x v="234"/>
    <x v="2"/>
    <s v="AUD"/>
    <n v="1561438800"/>
    <n v="1562043600"/>
    <b v="0"/>
    <b v="1"/>
    <s v="music/rock"/>
    <x v="1"/>
    <x v="1"/>
  </r>
  <r>
    <n v="9300"/>
    <n v="14822"/>
    <n v="159.3763440860215"/>
    <x v="1"/>
    <n v="329"/>
    <x v="235"/>
    <x v="1"/>
    <s v="USD"/>
    <n v="1398402000"/>
    <n v="1398574800"/>
    <b v="0"/>
    <b v="0"/>
    <s v="film &amp; video/animation"/>
    <x v="4"/>
    <x v="10"/>
  </r>
  <r>
    <n v="2400"/>
    <n v="10138"/>
    <n v="422.41666666666669"/>
    <x v="1"/>
    <n v="97"/>
    <x v="236"/>
    <x v="3"/>
    <s v="DKK"/>
    <n v="1513231200"/>
    <n v="1515391200"/>
    <b v="0"/>
    <b v="1"/>
    <s v="theater/plays"/>
    <x v="3"/>
    <x v="3"/>
  </r>
  <r>
    <n v="3200"/>
    <n v="3127"/>
    <n v="97.71875"/>
    <x v="0"/>
    <n v="41"/>
    <x v="237"/>
    <x v="1"/>
    <s v="USD"/>
    <n v="1440824400"/>
    <n v="1441170000"/>
    <b v="0"/>
    <b v="0"/>
    <s v="technology/wearables"/>
    <x v="2"/>
    <x v="8"/>
  </r>
  <r>
    <n v="29400"/>
    <n v="123124"/>
    <n v="418.78911564625849"/>
    <x v="1"/>
    <n v="1784"/>
    <x v="238"/>
    <x v="1"/>
    <s v="USD"/>
    <n v="1281070800"/>
    <n v="1281157200"/>
    <b v="0"/>
    <b v="0"/>
    <s v="theater/plays"/>
    <x v="3"/>
    <x v="3"/>
  </r>
  <r>
    <n v="168500"/>
    <n v="171729"/>
    <n v="101.91632047477745"/>
    <x v="1"/>
    <n v="1684"/>
    <x v="239"/>
    <x v="2"/>
    <s v="AUD"/>
    <n v="1397365200"/>
    <n v="1398229200"/>
    <b v="0"/>
    <b v="1"/>
    <s v="publishing/nonfiction"/>
    <x v="5"/>
    <x v="9"/>
  </r>
  <r>
    <n v="8400"/>
    <n v="10729"/>
    <n v="127.72619047619047"/>
    <x v="1"/>
    <n v="250"/>
    <x v="240"/>
    <x v="1"/>
    <s v="USD"/>
    <n v="1494392400"/>
    <n v="1495256400"/>
    <b v="0"/>
    <b v="1"/>
    <s v="music/rock"/>
    <x v="1"/>
    <x v="1"/>
  </r>
  <r>
    <n v="2300"/>
    <n v="10240"/>
    <n v="445.21739130434781"/>
    <x v="1"/>
    <n v="238"/>
    <x v="241"/>
    <x v="1"/>
    <s v="USD"/>
    <n v="1520143200"/>
    <n v="1520402400"/>
    <b v="0"/>
    <b v="0"/>
    <s v="theater/plays"/>
    <x v="3"/>
    <x v="3"/>
  </r>
  <r>
    <n v="700"/>
    <n v="3988"/>
    <n v="569.71428571428578"/>
    <x v="1"/>
    <n v="53"/>
    <x v="242"/>
    <x v="1"/>
    <s v="USD"/>
    <n v="1405314000"/>
    <n v="1409806800"/>
    <b v="0"/>
    <b v="0"/>
    <s v="theater/plays"/>
    <x v="3"/>
    <x v="3"/>
  </r>
  <r>
    <n v="2900"/>
    <n v="14771"/>
    <n v="509.34482758620686"/>
    <x v="1"/>
    <n v="214"/>
    <x v="243"/>
    <x v="1"/>
    <s v="USD"/>
    <n v="1396846800"/>
    <n v="1396933200"/>
    <b v="0"/>
    <b v="0"/>
    <s v="theater/plays"/>
    <x v="3"/>
    <x v="3"/>
  </r>
  <r>
    <n v="4500"/>
    <n v="14649"/>
    <n v="325.5333333333333"/>
    <x v="1"/>
    <n v="222"/>
    <x v="244"/>
    <x v="1"/>
    <s v="USD"/>
    <n v="1375678800"/>
    <n v="1376024400"/>
    <b v="0"/>
    <b v="0"/>
    <s v="technology/web"/>
    <x v="2"/>
    <x v="2"/>
  </r>
  <r>
    <n v="19800"/>
    <n v="184658"/>
    <n v="932.61616161616166"/>
    <x v="1"/>
    <n v="1884"/>
    <x v="245"/>
    <x v="1"/>
    <s v="USD"/>
    <n v="1482386400"/>
    <n v="1483682400"/>
    <b v="0"/>
    <b v="1"/>
    <s v="publishing/fiction"/>
    <x v="5"/>
    <x v="13"/>
  </r>
  <r>
    <n v="6200"/>
    <n v="13103"/>
    <n v="211.33870967741933"/>
    <x v="1"/>
    <n v="218"/>
    <x v="246"/>
    <x v="2"/>
    <s v="AUD"/>
    <n v="1420005600"/>
    <n v="1420437600"/>
    <b v="0"/>
    <b v="0"/>
    <s v="games/mobile games"/>
    <x v="6"/>
    <x v="20"/>
  </r>
  <r>
    <n v="61500"/>
    <n v="168095"/>
    <n v="273.32520325203251"/>
    <x v="1"/>
    <n v="6465"/>
    <x v="247"/>
    <x v="1"/>
    <s v="USD"/>
    <n v="1420178400"/>
    <n v="1420783200"/>
    <b v="0"/>
    <b v="0"/>
    <s v="publishing/translations"/>
    <x v="5"/>
    <x v="18"/>
  </r>
  <r>
    <n v="100"/>
    <n v="3"/>
    <n v="3"/>
    <x v="0"/>
    <n v="1"/>
    <x v="248"/>
    <x v="1"/>
    <s v="USD"/>
    <n v="1264399200"/>
    <n v="1267423200"/>
    <b v="0"/>
    <b v="0"/>
    <s v="music/rock"/>
    <x v="1"/>
    <x v="1"/>
  </r>
  <r>
    <n v="7100"/>
    <n v="3840"/>
    <n v="54.084507042253513"/>
    <x v="0"/>
    <n v="101"/>
    <x v="249"/>
    <x v="1"/>
    <s v="USD"/>
    <n v="1355032800"/>
    <n v="1355205600"/>
    <b v="0"/>
    <b v="0"/>
    <s v="theater/plays"/>
    <x v="3"/>
    <x v="3"/>
  </r>
  <r>
    <n v="1000"/>
    <n v="6263"/>
    <n v="626.29999999999995"/>
    <x v="1"/>
    <n v="59"/>
    <x v="250"/>
    <x v="1"/>
    <s v="USD"/>
    <n v="1382677200"/>
    <n v="1383109200"/>
    <b v="0"/>
    <b v="0"/>
    <s v="theater/plays"/>
    <x v="3"/>
    <x v="3"/>
  </r>
  <r>
    <n v="121500"/>
    <n v="108161"/>
    <n v="89.021399176954731"/>
    <x v="0"/>
    <n v="1335"/>
    <x v="251"/>
    <x v="0"/>
    <s v="CAD"/>
    <n v="1302238800"/>
    <n v="1303275600"/>
    <b v="0"/>
    <b v="0"/>
    <s v="film &amp; video/drama"/>
    <x v="4"/>
    <x v="6"/>
  </r>
  <r>
    <n v="4600"/>
    <n v="8505"/>
    <n v="184.89130434782609"/>
    <x v="1"/>
    <n v="88"/>
    <x v="252"/>
    <x v="1"/>
    <s v="USD"/>
    <n v="1487656800"/>
    <n v="1487829600"/>
    <b v="0"/>
    <b v="0"/>
    <s v="publishing/nonfiction"/>
    <x v="5"/>
    <x v="9"/>
  </r>
  <r>
    <n v="80500"/>
    <n v="96735"/>
    <n v="120.16770186335404"/>
    <x v="1"/>
    <n v="1697"/>
    <x v="253"/>
    <x v="1"/>
    <s v="USD"/>
    <n v="1297836000"/>
    <n v="1298268000"/>
    <b v="0"/>
    <b v="1"/>
    <s v="music/rock"/>
    <x v="1"/>
    <x v="1"/>
  </r>
  <r>
    <n v="4100"/>
    <n v="959"/>
    <n v="23.390243902439025"/>
    <x v="0"/>
    <n v="15"/>
    <x v="254"/>
    <x v="4"/>
    <s v="GBP"/>
    <n v="1453615200"/>
    <n v="1456812000"/>
    <b v="0"/>
    <b v="0"/>
    <s v="music/rock"/>
    <x v="1"/>
    <x v="1"/>
  </r>
  <r>
    <n v="5700"/>
    <n v="8322"/>
    <n v="146"/>
    <x v="1"/>
    <n v="92"/>
    <x v="255"/>
    <x v="1"/>
    <s v="USD"/>
    <n v="1362463200"/>
    <n v="1363669200"/>
    <b v="0"/>
    <b v="0"/>
    <s v="theater/plays"/>
    <x v="3"/>
    <x v="3"/>
  </r>
  <r>
    <n v="5000"/>
    <n v="13424"/>
    <n v="268.48"/>
    <x v="1"/>
    <n v="186"/>
    <x v="256"/>
    <x v="1"/>
    <s v="USD"/>
    <n v="1481176800"/>
    <n v="1482904800"/>
    <b v="0"/>
    <b v="1"/>
    <s v="theater/plays"/>
    <x v="3"/>
    <x v="3"/>
  </r>
  <r>
    <n v="1800"/>
    <n v="10755"/>
    <n v="597.5"/>
    <x v="1"/>
    <n v="138"/>
    <x v="257"/>
    <x v="1"/>
    <s v="USD"/>
    <n v="1354946400"/>
    <n v="1356588000"/>
    <b v="1"/>
    <b v="0"/>
    <s v="photography/photography books"/>
    <x v="7"/>
    <x v="14"/>
  </r>
  <r>
    <n v="6300"/>
    <n v="9935"/>
    <n v="157.69841269841268"/>
    <x v="1"/>
    <n v="261"/>
    <x v="258"/>
    <x v="1"/>
    <s v="USD"/>
    <n v="1348808400"/>
    <n v="1349845200"/>
    <b v="0"/>
    <b v="0"/>
    <s v="music/rock"/>
    <x v="1"/>
    <x v="1"/>
  </r>
  <r>
    <n v="84300"/>
    <n v="26303"/>
    <n v="31.201660735468568"/>
    <x v="0"/>
    <n v="454"/>
    <x v="259"/>
    <x v="1"/>
    <s v="USD"/>
    <n v="1282712400"/>
    <n v="1283058000"/>
    <b v="0"/>
    <b v="1"/>
    <s v="music/rock"/>
    <x v="1"/>
    <x v="1"/>
  </r>
  <r>
    <n v="1700"/>
    <n v="5328"/>
    <n v="313.41176470588238"/>
    <x v="1"/>
    <n v="107"/>
    <x v="260"/>
    <x v="1"/>
    <s v="USD"/>
    <n v="1301979600"/>
    <n v="1304226000"/>
    <b v="0"/>
    <b v="1"/>
    <s v="music/indie rock"/>
    <x v="1"/>
    <x v="7"/>
  </r>
  <r>
    <n v="2900"/>
    <n v="10756"/>
    <n v="370.89655172413791"/>
    <x v="1"/>
    <n v="199"/>
    <x v="261"/>
    <x v="1"/>
    <s v="USD"/>
    <n v="1263016800"/>
    <n v="1263016800"/>
    <b v="0"/>
    <b v="0"/>
    <s v="photography/photography books"/>
    <x v="7"/>
    <x v="14"/>
  </r>
  <r>
    <n v="45600"/>
    <n v="165375"/>
    <n v="362.66447368421052"/>
    <x v="1"/>
    <n v="5512"/>
    <x v="262"/>
    <x v="1"/>
    <s v="USD"/>
    <n v="1360648800"/>
    <n v="1362031200"/>
    <b v="0"/>
    <b v="0"/>
    <s v="theater/plays"/>
    <x v="3"/>
    <x v="3"/>
  </r>
  <r>
    <n v="4900"/>
    <n v="6031"/>
    <n v="123.08163265306122"/>
    <x v="1"/>
    <n v="86"/>
    <x v="263"/>
    <x v="1"/>
    <s v="USD"/>
    <n v="1451800800"/>
    <n v="1455602400"/>
    <b v="0"/>
    <b v="0"/>
    <s v="theater/plays"/>
    <x v="3"/>
    <x v="3"/>
  </r>
  <r>
    <n v="111900"/>
    <n v="85902"/>
    <n v="76.766756032171585"/>
    <x v="0"/>
    <n v="3182"/>
    <x v="264"/>
    <x v="6"/>
    <s v="EUR"/>
    <n v="1415340000"/>
    <n v="1418191200"/>
    <b v="0"/>
    <b v="1"/>
    <s v="music/jazz"/>
    <x v="1"/>
    <x v="17"/>
  </r>
  <r>
    <n v="61600"/>
    <n v="143910"/>
    <n v="233.62012987012989"/>
    <x v="1"/>
    <n v="2768"/>
    <x v="265"/>
    <x v="2"/>
    <s v="AUD"/>
    <n v="1351054800"/>
    <n v="1352440800"/>
    <b v="0"/>
    <b v="0"/>
    <s v="theater/plays"/>
    <x v="3"/>
    <x v="3"/>
  </r>
  <r>
    <n v="1500"/>
    <n v="2708"/>
    <n v="180.53333333333333"/>
    <x v="1"/>
    <n v="48"/>
    <x v="266"/>
    <x v="1"/>
    <s v="USD"/>
    <n v="1349326800"/>
    <n v="1353304800"/>
    <b v="0"/>
    <b v="0"/>
    <s v="film &amp; video/documentary"/>
    <x v="4"/>
    <x v="4"/>
  </r>
  <r>
    <n v="3500"/>
    <n v="8842"/>
    <n v="252.62857142857143"/>
    <x v="1"/>
    <n v="87"/>
    <x v="267"/>
    <x v="1"/>
    <s v="USD"/>
    <n v="1548914400"/>
    <n v="1550728800"/>
    <b v="0"/>
    <b v="0"/>
    <s v="film &amp; video/television"/>
    <x v="4"/>
    <x v="19"/>
  </r>
  <r>
    <n v="173900"/>
    <n v="47260"/>
    <n v="27.176538240368025"/>
    <x v="3"/>
    <n v="1890"/>
    <x v="268"/>
    <x v="1"/>
    <s v="USD"/>
    <n v="1291269600"/>
    <n v="1291442400"/>
    <b v="0"/>
    <b v="0"/>
    <s v="games/video games"/>
    <x v="6"/>
    <x v="11"/>
  </r>
  <r>
    <n v="153700"/>
    <n v="1953"/>
    <n v="1.2706571242680547"/>
    <x v="2"/>
    <n v="61"/>
    <x v="269"/>
    <x v="1"/>
    <s v="USD"/>
    <n v="1449468000"/>
    <n v="1452146400"/>
    <b v="0"/>
    <b v="0"/>
    <s v="photography/photography books"/>
    <x v="7"/>
    <x v="14"/>
  </r>
  <r>
    <n v="51100"/>
    <n v="155349"/>
    <n v="304.0097847358121"/>
    <x v="1"/>
    <n v="1894"/>
    <x v="270"/>
    <x v="1"/>
    <s v="USD"/>
    <n v="1562734800"/>
    <n v="1564894800"/>
    <b v="0"/>
    <b v="1"/>
    <s v="theater/plays"/>
    <x v="3"/>
    <x v="3"/>
  </r>
  <r>
    <n v="7800"/>
    <n v="10704"/>
    <n v="137.23076923076923"/>
    <x v="1"/>
    <n v="282"/>
    <x v="271"/>
    <x v="0"/>
    <s v="CAD"/>
    <n v="1505624400"/>
    <n v="1505883600"/>
    <b v="0"/>
    <b v="0"/>
    <s v="theater/plays"/>
    <x v="3"/>
    <x v="3"/>
  </r>
  <r>
    <n v="2400"/>
    <n v="773"/>
    <n v="32.208333333333336"/>
    <x v="0"/>
    <n v="15"/>
    <x v="272"/>
    <x v="1"/>
    <s v="USD"/>
    <n v="1509948000"/>
    <n v="1510380000"/>
    <b v="0"/>
    <b v="0"/>
    <s v="theater/plays"/>
    <x v="3"/>
    <x v="3"/>
  </r>
  <r>
    <n v="3900"/>
    <n v="9419"/>
    <n v="241.51282051282053"/>
    <x v="1"/>
    <n v="116"/>
    <x v="273"/>
    <x v="1"/>
    <s v="USD"/>
    <n v="1554526800"/>
    <n v="1555218000"/>
    <b v="0"/>
    <b v="0"/>
    <s v="publishing/translations"/>
    <x v="5"/>
    <x v="18"/>
  </r>
  <r>
    <n v="5500"/>
    <n v="5324"/>
    <n v="96.8"/>
    <x v="0"/>
    <n v="133"/>
    <x v="274"/>
    <x v="1"/>
    <s v="USD"/>
    <n v="1334811600"/>
    <n v="1335243600"/>
    <b v="0"/>
    <b v="1"/>
    <s v="games/video games"/>
    <x v="6"/>
    <x v="11"/>
  </r>
  <r>
    <n v="700"/>
    <n v="7465"/>
    <n v="1066.4285714285716"/>
    <x v="1"/>
    <n v="83"/>
    <x v="275"/>
    <x v="1"/>
    <s v="USD"/>
    <n v="1279515600"/>
    <n v="1279688400"/>
    <b v="0"/>
    <b v="0"/>
    <s v="theater/plays"/>
    <x v="3"/>
    <x v="3"/>
  </r>
  <r>
    <n v="2700"/>
    <n v="8799"/>
    <n v="325.88888888888891"/>
    <x v="1"/>
    <n v="91"/>
    <x v="276"/>
    <x v="1"/>
    <s v="USD"/>
    <n v="1353909600"/>
    <n v="1356069600"/>
    <b v="0"/>
    <b v="0"/>
    <s v="technology/web"/>
    <x v="2"/>
    <x v="2"/>
  </r>
  <r>
    <n v="8000"/>
    <n v="13656"/>
    <n v="170.70000000000002"/>
    <x v="1"/>
    <n v="546"/>
    <x v="277"/>
    <x v="1"/>
    <s v="USD"/>
    <n v="1535950800"/>
    <n v="1536210000"/>
    <b v="0"/>
    <b v="0"/>
    <s v="theater/plays"/>
    <x v="3"/>
    <x v="3"/>
  </r>
  <r>
    <n v="2500"/>
    <n v="14536"/>
    <n v="581.44000000000005"/>
    <x v="1"/>
    <n v="393"/>
    <x v="278"/>
    <x v="1"/>
    <s v="USD"/>
    <n v="1511244000"/>
    <n v="1511762400"/>
    <b v="0"/>
    <b v="0"/>
    <s v="film &amp; video/animation"/>
    <x v="4"/>
    <x v="10"/>
  </r>
  <r>
    <n v="164500"/>
    <n v="150552"/>
    <n v="91.520972644376897"/>
    <x v="0"/>
    <n v="2062"/>
    <x v="279"/>
    <x v="1"/>
    <s v="USD"/>
    <n v="1331445600"/>
    <n v="1333256400"/>
    <b v="0"/>
    <b v="1"/>
    <s v="theater/plays"/>
    <x v="3"/>
    <x v="3"/>
  </r>
  <r>
    <n v="8400"/>
    <n v="9076"/>
    <n v="108.04761904761904"/>
    <x v="1"/>
    <n v="133"/>
    <x v="280"/>
    <x v="1"/>
    <s v="USD"/>
    <n v="1480226400"/>
    <n v="1480744800"/>
    <b v="0"/>
    <b v="1"/>
    <s v="film &amp; video/television"/>
    <x v="4"/>
    <x v="19"/>
  </r>
  <r>
    <n v="8100"/>
    <n v="1517"/>
    <n v="18.728395061728396"/>
    <x v="0"/>
    <n v="29"/>
    <x v="281"/>
    <x v="3"/>
    <s v="DKK"/>
    <n v="1464584400"/>
    <n v="1465016400"/>
    <b v="0"/>
    <b v="0"/>
    <s v="music/rock"/>
    <x v="1"/>
    <x v="1"/>
  </r>
  <r>
    <n v="9800"/>
    <n v="8153"/>
    <n v="83.193877551020407"/>
    <x v="0"/>
    <n v="132"/>
    <x v="282"/>
    <x v="1"/>
    <s v="USD"/>
    <n v="1335848400"/>
    <n v="1336280400"/>
    <b v="0"/>
    <b v="0"/>
    <s v="technology/web"/>
    <x v="2"/>
    <x v="2"/>
  </r>
  <r>
    <n v="900"/>
    <n v="6357"/>
    <n v="706.33333333333337"/>
    <x v="1"/>
    <n v="254"/>
    <x v="283"/>
    <x v="1"/>
    <s v="USD"/>
    <n v="1473483600"/>
    <n v="1476766800"/>
    <b v="0"/>
    <b v="0"/>
    <s v="theater/plays"/>
    <x v="3"/>
    <x v="3"/>
  </r>
  <r>
    <n v="112100"/>
    <n v="19557"/>
    <n v="17.446030330062445"/>
    <x v="3"/>
    <n v="184"/>
    <x v="284"/>
    <x v="1"/>
    <s v="USD"/>
    <n v="1479880800"/>
    <n v="1480485600"/>
    <b v="0"/>
    <b v="0"/>
    <s v="theater/plays"/>
    <x v="3"/>
    <x v="3"/>
  </r>
  <r>
    <n v="6300"/>
    <n v="13213"/>
    <n v="209.73015873015873"/>
    <x v="1"/>
    <n v="176"/>
    <x v="285"/>
    <x v="1"/>
    <s v="USD"/>
    <n v="1430197200"/>
    <n v="1430197200"/>
    <b v="0"/>
    <b v="0"/>
    <s v="music/electric music"/>
    <x v="1"/>
    <x v="5"/>
  </r>
  <r>
    <n v="5600"/>
    <n v="5476"/>
    <n v="97.785714285714292"/>
    <x v="0"/>
    <n v="137"/>
    <x v="286"/>
    <x v="3"/>
    <s v="DKK"/>
    <n v="1331701200"/>
    <n v="1331787600"/>
    <b v="0"/>
    <b v="1"/>
    <s v="music/metal"/>
    <x v="1"/>
    <x v="16"/>
  </r>
  <r>
    <n v="800"/>
    <n v="13474"/>
    <n v="1684.25"/>
    <x v="1"/>
    <n v="337"/>
    <x v="287"/>
    <x v="0"/>
    <s v="CAD"/>
    <n v="1438578000"/>
    <n v="1438837200"/>
    <b v="0"/>
    <b v="0"/>
    <s v="theater/plays"/>
    <x v="3"/>
    <x v="3"/>
  </r>
  <r>
    <n v="168600"/>
    <n v="91722"/>
    <n v="54.402135231316727"/>
    <x v="0"/>
    <n v="908"/>
    <x v="288"/>
    <x v="1"/>
    <s v="USD"/>
    <n v="1368162000"/>
    <n v="1370926800"/>
    <b v="0"/>
    <b v="1"/>
    <s v="film &amp; video/documentary"/>
    <x v="4"/>
    <x v="4"/>
  </r>
  <r>
    <n v="1800"/>
    <n v="8219"/>
    <n v="456.61111111111109"/>
    <x v="1"/>
    <n v="107"/>
    <x v="289"/>
    <x v="1"/>
    <s v="USD"/>
    <n v="1318654800"/>
    <n v="1319000400"/>
    <b v="1"/>
    <b v="0"/>
    <s v="technology/web"/>
    <x v="2"/>
    <x v="2"/>
  </r>
  <r>
    <n v="7300"/>
    <n v="717"/>
    <n v="9.8219178082191778"/>
    <x v="0"/>
    <n v="10"/>
    <x v="290"/>
    <x v="1"/>
    <s v="USD"/>
    <n v="1331874000"/>
    <n v="1333429200"/>
    <b v="0"/>
    <b v="0"/>
    <s v="food/food trucks"/>
    <x v="0"/>
    <x v="0"/>
  </r>
  <r>
    <n v="6500"/>
    <n v="1065"/>
    <n v="16.384615384615383"/>
    <x v="3"/>
    <n v="32"/>
    <x v="291"/>
    <x v="6"/>
    <s v="EUR"/>
    <n v="1286254800"/>
    <n v="1287032400"/>
    <b v="0"/>
    <b v="0"/>
    <s v="theater/plays"/>
    <x v="3"/>
    <x v="3"/>
  </r>
  <r>
    <n v="600"/>
    <n v="8038"/>
    <n v="1339.6666666666667"/>
    <x v="1"/>
    <n v="183"/>
    <x v="292"/>
    <x v="1"/>
    <s v="USD"/>
    <n v="1540530000"/>
    <n v="1541570400"/>
    <b v="0"/>
    <b v="0"/>
    <s v="theater/plays"/>
    <x v="3"/>
    <x v="3"/>
  </r>
  <r>
    <n v="192900"/>
    <n v="68769"/>
    <n v="35.650077760497666"/>
    <x v="0"/>
    <n v="1910"/>
    <x v="293"/>
    <x v="5"/>
    <s v="CHF"/>
    <n v="1381813200"/>
    <n v="1383976800"/>
    <b v="0"/>
    <b v="0"/>
    <s v="theater/plays"/>
    <x v="3"/>
    <x v="3"/>
  </r>
  <r>
    <n v="6100"/>
    <n v="3352"/>
    <n v="54.950819672131146"/>
    <x v="0"/>
    <n v="38"/>
    <x v="294"/>
    <x v="2"/>
    <s v="AUD"/>
    <n v="1548655200"/>
    <n v="1550556000"/>
    <b v="0"/>
    <b v="0"/>
    <s v="theater/plays"/>
    <x v="3"/>
    <x v="3"/>
  </r>
  <r>
    <n v="7200"/>
    <n v="6785"/>
    <n v="94.236111111111114"/>
    <x v="0"/>
    <n v="104"/>
    <x v="295"/>
    <x v="2"/>
    <s v="AUD"/>
    <n v="1389679200"/>
    <n v="1390456800"/>
    <b v="0"/>
    <b v="1"/>
    <s v="theater/plays"/>
    <x v="3"/>
    <x v="3"/>
  </r>
  <r>
    <n v="3500"/>
    <n v="5037"/>
    <n v="143.91428571428571"/>
    <x v="1"/>
    <n v="72"/>
    <x v="296"/>
    <x v="1"/>
    <s v="USD"/>
    <n v="1456466400"/>
    <n v="1458018000"/>
    <b v="0"/>
    <b v="1"/>
    <s v="music/rock"/>
    <x v="1"/>
    <x v="1"/>
  </r>
  <r>
    <n v="3800"/>
    <n v="1954"/>
    <n v="51.421052631578945"/>
    <x v="0"/>
    <n v="49"/>
    <x v="297"/>
    <x v="1"/>
    <s v="USD"/>
    <n v="1456984800"/>
    <n v="1461819600"/>
    <b v="0"/>
    <b v="0"/>
    <s v="food/food trucks"/>
    <x v="0"/>
    <x v="0"/>
  </r>
  <r>
    <n v="100"/>
    <n v="5"/>
    <n v="5"/>
    <x v="0"/>
    <n v="1"/>
    <x v="298"/>
    <x v="3"/>
    <s v="DKK"/>
    <n v="1504069200"/>
    <n v="1504155600"/>
    <b v="0"/>
    <b v="1"/>
    <s v="publishing/nonfiction"/>
    <x v="5"/>
    <x v="9"/>
  </r>
  <r>
    <n v="900"/>
    <n v="12102"/>
    <n v="1344.6666666666667"/>
    <x v="1"/>
    <n v="295"/>
    <x v="299"/>
    <x v="1"/>
    <s v="USD"/>
    <n v="1424930400"/>
    <n v="1426395600"/>
    <b v="0"/>
    <b v="0"/>
    <s v="film &amp; video/documentary"/>
    <x v="4"/>
    <x v="4"/>
  </r>
  <r>
    <n v="76100"/>
    <n v="24234"/>
    <n v="31.844940867279899"/>
    <x v="0"/>
    <n v="245"/>
    <x v="300"/>
    <x v="1"/>
    <s v="USD"/>
    <n v="1535864400"/>
    <n v="1537074000"/>
    <b v="0"/>
    <b v="0"/>
    <s v="theater/plays"/>
    <x v="3"/>
    <x v="3"/>
  </r>
  <r>
    <n v="3400"/>
    <n v="2809"/>
    <n v="82.617647058823536"/>
    <x v="0"/>
    <n v="32"/>
    <x v="301"/>
    <x v="1"/>
    <s v="USD"/>
    <n v="1452146400"/>
    <n v="1452578400"/>
    <b v="0"/>
    <b v="0"/>
    <s v="music/indie rock"/>
    <x v="1"/>
    <x v="7"/>
  </r>
  <r>
    <n v="2100"/>
    <n v="11469"/>
    <n v="546.14285714285722"/>
    <x v="1"/>
    <n v="142"/>
    <x v="302"/>
    <x v="1"/>
    <s v="USD"/>
    <n v="1470546000"/>
    <n v="1474088400"/>
    <b v="0"/>
    <b v="0"/>
    <s v="film &amp; video/documentary"/>
    <x v="4"/>
    <x v="4"/>
  </r>
  <r>
    <n v="2800"/>
    <n v="8014"/>
    <n v="286.21428571428572"/>
    <x v="1"/>
    <n v="85"/>
    <x v="303"/>
    <x v="1"/>
    <s v="USD"/>
    <n v="1458363600"/>
    <n v="1461906000"/>
    <b v="0"/>
    <b v="0"/>
    <s v="theater/plays"/>
    <x v="3"/>
    <x v="3"/>
  </r>
  <r>
    <n v="6500"/>
    <n v="514"/>
    <n v="7.9076923076923071"/>
    <x v="0"/>
    <n v="7"/>
    <x v="304"/>
    <x v="1"/>
    <s v="USD"/>
    <n v="1500008400"/>
    <n v="1500267600"/>
    <b v="0"/>
    <b v="1"/>
    <s v="theater/plays"/>
    <x v="3"/>
    <x v="3"/>
  </r>
  <r>
    <n v="32900"/>
    <n v="43473"/>
    <n v="132.13677811550153"/>
    <x v="1"/>
    <n v="659"/>
    <x v="305"/>
    <x v="3"/>
    <s v="DKK"/>
    <n v="1338958800"/>
    <n v="1340686800"/>
    <b v="0"/>
    <b v="1"/>
    <s v="publishing/fiction"/>
    <x v="5"/>
    <x v="13"/>
  </r>
  <r>
    <n v="118200"/>
    <n v="87560"/>
    <n v="74.077834179357026"/>
    <x v="0"/>
    <n v="803"/>
    <x v="306"/>
    <x v="1"/>
    <s v="USD"/>
    <n v="1303102800"/>
    <n v="1303189200"/>
    <b v="0"/>
    <b v="0"/>
    <s v="theater/plays"/>
    <x v="3"/>
    <x v="3"/>
  </r>
  <r>
    <n v="4100"/>
    <n v="3087"/>
    <n v="75.292682926829272"/>
    <x v="3"/>
    <n v="75"/>
    <x v="307"/>
    <x v="1"/>
    <s v="USD"/>
    <n v="1316581200"/>
    <n v="1318309200"/>
    <b v="0"/>
    <b v="1"/>
    <s v="music/indie rock"/>
    <x v="1"/>
    <x v="7"/>
  </r>
  <r>
    <n v="7800"/>
    <n v="1586"/>
    <n v="20.333333333333332"/>
    <x v="0"/>
    <n v="16"/>
    <x v="308"/>
    <x v="1"/>
    <s v="USD"/>
    <n v="1270789200"/>
    <n v="1272171600"/>
    <b v="0"/>
    <b v="0"/>
    <s v="games/video games"/>
    <x v="6"/>
    <x v="11"/>
  </r>
  <r>
    <n v="6300"/>
    <n v="12812"/>
    <n v="203.36507936507937"/>
    <x v="1"/>
    <n v="121"/>
    <x v="309"/>
    <x v="1"/>
    <s v="USD"/>
    <n v="1297836000"/>
    <n v="1298872800"/>
    <b v="0"/>
    <b v="0"/>
    <s v="theater/plays"/>
    <x v="3"/>
    <x v="3"/>
  </r>
  <r>
    <n v="59100"/>
    <n v="183345"/>
    <n v="310.2284263959391"/>
    <x v="1"/>
    <n v="3742"/>
    <x v="310"/>
    <x v="1"/>
    <s v="USD"/>
    <n v="1382677200"/>
    <n v="1383282000"/>
    <b v="0"/>
    <b v="0"/>
    <s v="theater/plays"/>
    <x v="3"/>
    <x v="3"/>
  </r>
  <r>
    <n v="2200"/>
    <n v="8697"/>
    <n v="395.31818181818181"/>
    <x v="1"/>
    <n v="223"/>
    <x v="311"/>
    <x v="1"/>
    <s v="USD"/>
    <n v="1330322400"/>
    <n v="1330495200"/>
    <b v="0"/>
    <b v="0"/>
    <s v="music/rock"/>
    <x v="1"/>
    <x v="1"/>
  </r>
  <r>
    <n v="1400"/>
    <n v="4126"/>
    <n v="294.71428571428572"/>
    <x v="1"/>
    <n v="133"/>
    <x v="312"/>
    <x v="1"/>
    <s v="USD"/>
    <n v="1552366800"/>
    <n v="1552798800"/>
    <b v="0"/>
    <b v="1"/>
    <s v="film &amp; video/documentary"/>
    <x v="4"/>
    <x v="4"/>
  </r>
  <r>
    <n v="9500"/>
    <n v="3220"/>
    <n v="33.89473684210526"/>
    <x v="0"/>
    <n v="31"/>
    <x v="313"/>
    <x v="1"/>
    <s v="USD"/>
    <n v="1400907600"/>
    <n v="1403413200"/>
    <b v="0"/>
    <b v="0"/>
    <s v="theater/plays"/>
    <x v="3"/>
    <x v="3"/>
  </r>
  <r>
    <n v="9600"/>
    <n v="6401"/>
    <n v="66.677083333333329"/>
    <x v="0"/>
    <n v="108"/>
    <x v="314"/>
    <x v="6"/>
    <s v="EUR"/>
    <n v="1574143200"/>
    <n v="1574229600"/>
    <b v="0"/>
    <b v="1"/>
    <s v="food/food trucks"/>
    <x v="0"/>
    <x v="0"/>
  </r>
  <r>
    <n v="6600"/>
    <n v="1269"/>
    <n v="19.227272727272727"/>
    <x v="0"/>
    <n v="30"/>
    <x v="315"/>
    <x v="1"/>
    <s v="USD"/>
    <n v="1494738000"/>
    <n v="1495861200"/>
    <b v="0"/>
    <b v="0"/>
    <s v="theater/plays"/>
    <x v="3"/>
    <x v="3"/>
  </r>
  <r>
    <n v="5700"/>
    <n v="903"/>
    <n v="15.842105263157894"/>
    <x v="0"/>
    <n v="17"/>
    <x v="316"/>
    <x v="1"/>
    <s v="USD"/>
    <n v="1392357600"/>
    <n v="1392530400"/>
    <b v="0"/>
    <b v="0"/>
    <s v="music/rock"/>
    <x v="1"/>
    <x v="1"/>
  </r>
  <r>
    <n v="8400"/>
    <n v="3251"/>
    <n v="38.702380952380956"/>
    <x v="3"/>
    <n v="64"/>
    <x v="317"/>
    <x v="1"/>
    <s v="USD"/>
    <n v="1281589200"/>
    <n v="1283662800"/>
    <b v="0"/>
    <b v="0"/>
    <s v="technology/web"/>
    <x v="2"/>
    <x v="2"/>
  </r>
  <r>
    <n v="84400"/>
    <n v="8092"/>
    <n v="9.5876777251184837"/>
    <x v="0"/>
    <n v="80"/>
    <x v="318"/>
    <x v="1"/>
    <s v="USD"/>
    <n v="1305003600"/>
    <n v="1305781200"/>
    <b v="0"/>
    <b v="0"/>
    <s v="publishing/fiction"/>
    <x v="5"/>
    <x v="13"/>
  </r>
  <r>
    <n v="170400"/>
    <n v="160422"/>
    <n v="94.144366197183089"/>
    <x v="0"/>
    <n v="2468"/>
    <x v="319"/>
    <x v="1"/>
    <s v="USD"/>
    <n v="1301634000"/>
    <n v="1302325200"/>
    <b v="0"/>
    <b v="0"/>
    <s v="film &amp; video/shorts"/>
    <x v="4"/>
    <x v="12"/>
  </r>
  <r>
    <n v="117900"/>
    <n v="196377"/>
    <n v="166.56234096692114"/>
    <x v="1"/>
    <n v="5168"/>
    <x v="320"/>
    <x v="1"/>
    <s v="USD"/>
    <n v="1290664800"/>
    <n v="1291788000"/>
    <b v="0"/>
    <b v="0"/>
    <s v="theater/plays"/>
    <x v="3"/>
    <x v="3"/>
  </r>
  <r>
    <n v="8900"/>
    <n v="2148"/>
    <n v="24.134831460674157"/>
    <x v="0"/>
    <n v="26"/>
    <x v="321"/>
    <x v="4"/>
    <s v="GBP"/>
    <n v="1395896400"/>
    <n v="1396069200"/>
    <b v="0"/>
    <b v="0"/>
    <s v="film &amp; video/documentary"/>
    <x v="4"/>
    <x v="4"/>
  </r>
  <r>
    <n v="7100"/>
    <n v="11648"/>
    <n v="164.05633802816902"/>
    <x v="1"/>
    <n v="307"/>
    <x v="322"/>
    <x v="1"/>
    <s v="USD"/>
    <n v="1434862800"/>
    <n v="1435899600"/>
    <b v="0"/>
    <b v="1"/>
    <s v="theater/plays"/>
    <x v="3"/>
    <x v="3"/>
  </r>
  <r>
    <n v="6500"/>
    <n v="5897"/>
    <n v="90.723076923076931"/>
    <x v="0"/>
    <n v="73"/>
    <x v="323"/>
    <x v="1"/>
    <s v="USD"/>
    <n v="1529125200"/>
    <n v="1531112400"/>
    <b v="0"/>
    <b v="1"/>
    <s v="theater/plays"/>
    <x v="3"/>
    <x v="3"/>
  </r>
  <r>
    <n v="7200"/>
    <n v="3326"/>
    <n v="46.194444444444443"/>
    <x v="0"/>
    <n v="128"/>
    <x v="324"/>
    <x v="1"/>
    <s v="USD"/>
    <n v="1451109600"/>
    <n v="1451628000"/>
    <b v="0"/>
    <b v="0"/>
    <s v="film &amp; video/animation"/>
    <x v="4"/>
    <x v="10"/>
  </r>
  <r>
    <n v="2600"/>
    <n v="1002"/>
    <n v="38.53846153846154"/>
    <x v="0"/>
    <n v="33"/>
    <x v="325"/>
    <x v="1"/>
    <s v="USD"/>
    <n v="1566968400"/>
    <n v="1567314000"/>
    <b v="0"/>
    <b v="1"/>
    <s v="theater/plays"/>
    <x v="3"/>
    <x v="3"/>
  </r>
  <r>
    <n v="98700"/>
    <n v="131826"/>
    <n v="133.56231003039514"/>
    <x v="1"/>
    <n v="2441"/>
    <x v="326"/>
    <x v="1"/>
    <s v="USD"/>
    <n v="1543557600"/>
    <n v="1544508000"/>
    <b v="0"/>
    <b v="0"/>
    <s v="music/rock"/>
    <x v="1"/>
    <x v="1"/>
  </r>
  <r>
    <n v="93800"/>
    <n v="21477"/>
    <n v="22.896588486140725"/>
    <x v="2"/>
    <n v="211"/>
    <x v="327"/>
    <x v="1"/>
    <s v="USD"/>
    <n v="1481522400"/>
    <n v="1482472800"/>
    <b v="0"/>
    <b v="0"/>
    <s v="games/video games"/>
    <x v="6"/>
    <x v="11"/>
  </r>
  <r>
    <n v="33700"/>
    <n v="62330"/>
    <n v="184.95548961424333"/>
    <x v="1"/>
    <n v="1385"/>
    <x v="328"/>
    <x v="4"/>
    <s v="GBP"/>
    <n v="1512712800"/>
    <n v="1512799200"/>
    <b v="0"/>
    <b v="0"/>
    <s v="film &amp; video/documentary"/>
    <x v="4"/>
    <x v="4"/>
  </r>
  <r>
    <n v="3300"/>
    <n v="14643"/>
    <n v="443.72727272727275"/>
    <x v="1"/>
    <n v="190"/>
    <x v="329"/>
    <x v="1"/>
    <s v="USD"/>
    <n v="1324274400"/>
    <n v="1324360800"/>
    <b v="0"/>
    <b v="0"/>
    <s v="food/food trucks"/>
    <x v="0"/>
    <x v="0"/>
  </r>
  <r>
    <n v="20700"/>
    <n v="41396"/>
    <n v="199.9806763285024"/>
    <x v="1"/>
    <n v="470"/>
    <x v="330"/>
    <x v="1"/>
    <s v="USD"/>
    <n v="1364446800"/>
    <n v="1364533200"/>
    <b v="0"/>
    <b v="0"/>
    <s v="technology/wearables"/>
    <x v="2"/>
    <x v="8"/>
  </r>
  <r>
    <n v="9600"/>
    <n v="11900"/>
    <n v="123.95833333333333"/>
    <x v="1"/>
    <n v="253"/>
    <x v="331"/>
    <x v="1"/>
    <s v="USD"/>
    <n v="1542693600"/>
    <n v="1545112800"/>
    <b v="0"/>
    <b v="0"/>
    <s v="theater/plays"/>
    <x v="3"/>
    <x v="3"/>
  </r>
  <r>
    <n v="66200"/>
    <n v="123538"/>
    <n v="186.61329305135951"/>
    <x v="1"/>
    <n v="1113"/>
    <x v="332"/>
    <x v="1"/>
    <s v="USD"/>
    <n v="1515564000"/>
    <n v="1516168800"/>
    <b v="0"/>
    <b v="0"/>
    <s v="music/rock"/>
    <x v="1"/>
    <x v="1"/>
  </r>
  <r>
    <n v="173800"/>
    <n v="198628"/>
    <n v="114.28538550057536"/>
    <x v="1"/>
    <n v="2283"/>
    <x v="333"/>
    <x v="1"/>
    <s v="USD"/>
    <n v="1573797600"/>
    <n v="1574920800"/>
    <b v="0"/>
    <b v="0"/>
    <s v="music/rock"/>
    <x v="1"/>
    <x v="1"/>
  </r>
  <r>
    <n v="70700"/>
    <n v="68602"/>
    <n v="97.032531824611041"/>
    <x v="0"/>
    <n v="1072"/>
    <x v="334"/>
    <x v="1"/>
    <s v="USD"/>
    <n v="1292392800"/>
    <n v="1292479200"/>
    <b v="0"/>
    <b v="1"/>
    <s v="music/rock"/>
    <x v="1"/>
    <x v="1"/>
  </r>
  <r>
    <n v="94500"/>
    <n v="116064"/>
    <n v="122.81904761904762"/>
    <x v="1"/>
    <n v="1095"/>
    <x v="335"/>
    <x v="1"/>
    <s v="USD"/>
    <n v="1573452000"/>
    <n v="1573538400"/>
    <b v="0"/>
    <b v="0"/>
    <s v="theater/plays"/>
    <x v="3"/>
    <x v="3"/>
  </r>
  <r>
    <n v="69800"/>
    <n v="125042"/>
    <n v="179.14326647564468"/>
    <x v="1"/>
    <n v="1690"/>
    <x v="336"/>
    <x v="1"/>
    <s v="USD"/>
    <n v="1317790800"/>
    <n v="1320382800"/>
    <b v="0"/>
    <b v="0"/>
    <s v="theater/plays"/>
    <x v="3"/>
    <x v="3"/>
  </r>
  <r>
    <n v="136300"/>
    <n v="108974"/>
    <n v="79.951577402787962"/>
    <x v="3"/>
    <n v="1297"/>
    <x v="337"/>
    <x v="0"/>
    <s v="CAD"/>
    <n v="1501650000"/>
    <n v="1502859600"/>
    <b v="0"/>
    <b v="0"/>
    <s v="theater/plays"/>
    <x v="3"/>
    <x v="3"/>
  </r>
  <r>
    <n v="37100"/>
    <n v="34964"/>
    <n v="94.242587601078171"/>
    <x v="0"/>
    <n v="393"/>
    <x v="338"/>
    <x v="1"/>
    <s v="USD"/>
    <n v="1323669600"/>
    <n v="1323756000"/>
    <b v="0"/>
    <b v="0"/>
    <s v="photography/photography books"/>
    <x v="7"/>
    <x v="14"/>
  </r>
  <r>
    <n v="114300"/>
    <n v="96777"/>
    <n v="84.669291338582681"/>
    <x v="0"/>
    <n v="1257"/>
    <x v="339"/>
    <x v="1"/>
    <s v="USD"/>
    <n v="1440738000"/>
    <n v="1441342800"/>
    <b v="0"/>
    <b v="0"/>
    <s v="music/indie rock"/>
    <x v="1"/>
    <x v="7"/>
  </r>
  <r>
    <n v="47900"/>
    <n v="31864"/>
    <n v="66.521920668058456"/>
    <x v="0"/>
    <n v="328"/>
    <x v="340"/>
    <x v="1"/>
    <s v="USD"/>
    <n v="1374296400"/>
    <n v="1375333200"/>
    <b v="0"/>
    <b v="0"/>
    <s v="theater/plays"/>
    <x v="3"/>
    <x v="3"/>
  </r>
  <r>
    <n v="9000"/>
    <n v="4853"/>
    <n v="53.922222222222224"/>
    <x v="0"/>
    <n v="147"/>
    <x v="341"/>
    <x v="1"/>
    <s v="USD"/>
    <n v="1384840800"/>
    <n v="1389420000"/>
    <b v="0"/>
    <b v="0"/>
    <s v="theater/plays"/>
    <x v="3"/>
    <x v="3"/>
  </r>
  <r>
    <n v="197600"/>
    <n v="82959"/>
    <n v="41.983299595141702"/>
    <x v="0"/>
    <n v="830"/>
    <x v="342"/>
    <x v="1"/>
    <s v="USD"/>
    <n v="1516600800"/>
    <n v="1520056800"/>
    <b v="0"/>
    <b v="0"/>
    <s v="games/video games"/>
    <x v="6"/>
    <x v="11"/>
  </r>
  <r>
    <n v="157600"/>
    <n v="23159"/>
    <n v="14.69479695431472"/>
    <x v="0"/>
    <n v="331"/>
    <x v="343"/>
    <x v="4"/>
    <s v="GBP"/>
    <n v="1436418000"/>
    <n v="1436504400"/>
    <b v="0"/>
    <b v="0"/>
    <s v="film &amp; video/drama"/>
    <x v="4"/>
    <x v="6"/>
  </r>
  <r>
    <n v="8000"/>
    <n v="2758"/>
    <n v="34.475000000000001"/>
    <x v="0"/>
    <n v="25"/>
    <x v="344"/>
    <x v="1"/>
    <s v="USD"/>
    <n v="1503550800"/>
    <n v="1508302800"/>
    <b v="0"/>
    <b v="1"/>
    <s v="music/indie rock"/>
    <x v="1"/>
    <x v="7"/>
  </r>
  <r>
    <n v="900"/>
    <n v="12607"/>
    <n v="1400.7777777777778"/>
    <x v="1"/>
    <n v="191"/>
    <x v="345"/>
    <x v="1"/>
    <s v="USD"/>
    <n v="1423634400"/>
    <n v="1425708000"/>
    <b v="0"/>
    <b v="0"/>
    <s v="technology/web"/>
    <x v="2"/>
    <x v="2"/>
  </r>
  <r>
    <n v="199000"/>
    <n v="142823"/>
    <n v="71.770351758793964"/>
    <x v="0"/>
    <n v="3483"/>
    <x v="346"/>
    <x v="1"/>
    <s v="USD"/>
    <n v="1487224800"/>
    <n v="1488348000"/>
    <b v="0"/>
    <b v="0"/>
    <s v="food/food trucks"/>
    <x v="0"/>
    <x v="0"/>
  </r>
  <r>
    <n v="180800"/>
    <n v="95958"/>
    <n v="53.074115044247783"/>
    <x v="0"/>
    <n v="923"/>
    <x v="347"/>
    <x v="1"/>
    <s v="USD"/>
    <n v="1500008400"/>
    <n v="1502600400"/>
    <b v="0"/>
    <b v="0"/>
    <s v="theater/plays"/>
    <x v="3"/>
    <x v="3"/>
  </r>
  <r>
    <n v="100"/>
    <n v="5"/>
    <n v="5"/>
    <x v="0"/>
    <n v="1"/>
    <x v="298"/>
    <x v="1"/>
    <s v="USD"/>
    <n v="1432098000"/>
    <n v="1433653200"/>
    <b v="0"/>
    <b v="1"/>
    <s v="music/jazz"/>
    <x v="1"/>
    <x v="17"/>
  </r>
  <r>
    <n v="74100"/>
    <n v="94631"/>
    <n v="127.70715249662618"/>
    <x v="1"/>
    <n v="2013"/>
    <x v="348"/>
    <x v="1"/>
    <s v="USD"/>
    <n v="1440392400"/>
    <n v="1441602000"/>
    <b v="0"/>
    <b v="0"/>
    <s v="music/rock"/>
    <x v="1"/>
    <x v="1"/>
  </r>
  <r>
    <n v="2800"/>
    <n v="977"/>
    <n v="34.892857142857139"/>
    <x v="0"/>
    <n v="33"/>
    <x v="349"/>
    <x v="0"/>
    <s v="CAD"/>
    <n v="1446876000"/>
    <n v="1447567200"/>
    <b v="0"/>
    <b v="0"/>
    <s v="theater/plays"/>
    <x v="3"/>
    <x v="3"/>
  </r>
  <r>
    <n v="33600"/>
    <n v="137961"/>
    <n v="410.59821428571428"/>
    <x v="1"/>
    <n v="1703"/>
    <x v="350"/>
    <x v="1"/>
    <s v="USD"/>
    <n v="1562302800"/>
    <n v="1562389200"/>
    <b v="0"/>
    <b v="0"/>
    <s v="theater/plays"/>
    <x v="3"/>
    <x v="3"/>
  </r>
  <r>
    <n v="6100"/>
    <n v="7548"/>
    <n v="123.73770491803278"/>
    <x v="1"/>
    <n v="80"/>
    <x v="351"/>
    <x v="3"/>
    <s v="DKK"/>
    <n v="1378184400"/>
    <n v="1378789200"/>
    <b v="0"/>
    <b v="0"/>
    <s v="film &amp; video/documentary"/>
    <x v="4"/>
    <x v="4"/>
  </r>
  <r>
    <n v="3800"/>
    <n v="2241"/>
    <n v="58.973684210526315"/>
    <x v="2"/>
    <n v="86"/>
    <x v="352"/>
    <x v="1"/>
    <s v="USD"/>
    <n v="1485064800"/>
    <n v="1488520800"/>
    <b v="0"/>
    <b v="0"/>
    <s v="technology/wearables"/>
    <x v="2"/>
    <x v="8"/>
  </r>
  <r>
    <n v="9300"/>
    <n v="3431"/>
    <n v="36.892473118279568"/>
    <x v="0"/>
    <n v="40"/>
    <x v="353"/>
    <x v="6"/>
    <s v="EUR"/>
    <n v="1326520800"/>
    <n v="1327298400"/>
    <b v="0"/>
    <b v="0"/>
    <s v="theater/plays"/>
    <x v="3"/>
    <x v="3"/>
  </r>
  <r>
    <n v="2300"/>
    <n v="4253"/>
    <n v="184.91304347826087"/>
    <x v="1"/>
    <n v="41"/>
    <x v="354"/>
    <x v="1"/>
    <s v="USD"/>
    <n v="1441256400"/>
    <n v="1443416400"/>
    <b v="0"/>
    <b v="0"/>
    <s v="games/video games"/>
    <x v="6"/>
    <x v="11"/>
  </r>
  <r>
    <n v="9700"/>
    <n v="1146"/>
    <n v="11.814432989690722"/>
    <x v="0"/>
    <n v="23"/>
    <x v="355"/>
    <x v="0"/>
    <s v="CAD"/>
    <n v="1533877200"/>
    <n v="1534136400"/>
    <b v="1"/>
    <b v="0"/>
    <s v="photography/photography books"/>
    <x v="7"/>
    <x v="14"/>
  </r>
  <r>
    <n v="4000"/>
    <n v="11948"/>
    <n v="298.7"/>
    <x v="1"/>
    <n v="187"/>
    <x v="356"/>
    <x v="1"/>
    <s v="USD"/>
    <n v="1314421200"/>
    <n v="1315026000"/>
    <b v="0"/>
    <b v="0"/>
    <s v="film &amp; video/animation"/>
    <x v="4"/>
    <x v="10"/>
  </r>
  <r>
    <n v="59700"/>
    <n v="135132"/>
    <n v="226.35175879396985"/>
    <x v="1"/>
    <n v="2875"/>
    <x v="357"/>
    <x v="4"/>
    <s v="GBP"/>
    <n v="1293861600"/>
    <n v="1295071200"/>
    <b v="0"/>
    <b v="1"/>
    <s v="theater/plays"/>
    <x v="3"/>
    <x v="3"/>
  </r>
  <r>
    <n v="5500"/>
    <n v="9546"/>
    <n v="173.56363636363636"/>
    <x v="1"/>
    <n v="88"/>
    <x v="358"/>
    <x v="1"/>
    <s v="USD"/>
    <n v="1507352400"/>
    <n v="1509426000"/>
    <b v="0"/>
    <b v="0"/>
    <s v="theater/plays"/>
    <x v="3"/>
    <x v="3"/>
  </r>
  <r>
    <n v="3700"/>
    <n v="13755"/>
    <n v="371.75675675675677"/>
    <x v="1"/>
    <n v="191"/>
    <x v="359"/>
    <x v="1"/>
    <s v="USD"/>
    <n v="1296108000"/>
    <n v="1299391200"/>
    <b v="0"/>
    <b v="0"/>
    <s v="music/rock"/>
    <x v="1"/>
    <x v="1"/>
  </r>
  <r>
    <n v="5200"/>
    <n v="8330"/>
    <n v="160.19230769230771"/>
    <x v="1"/>
    <n v="139"/>
    <x v="360"/>
    <x v="1"/>
    <s v="USD"/>
    <n v="1324965600"/>
    <n v="1325052000"/>
    <b v="0"/>
    <b v="0"/>
    <s v="music/rock"/>
    <x v="1"/>
    <x v="1"/>
  </r>
  <r>
    <n v="900"/>
    <n v="14547"/>
    <n v="1616.3333333333335"/>
    <x v="1"/>
    <n v="186"/>
    <x v="361"/>
    <x v="1"/>
    <s v="USD"/>
    <n v="1520229600"/>
    <n v="1522818000"/>
    <b v="0"/>
    <b v="0"/>
    <s v="music/indie rock"/>
    <x v="1"/>
    <x v="7"/>
  </r>
  <r>
    <n v="1600"/>
    <n v="11735"/>
    <n v="733.4375"/>
    <x v="1"/>
    <n v="112"/>
    <x v="362"/>
    <x v="2"/>
    <s v="AUD"/>
    <n v="1482991200"/>
    <n v="1485324000"/>
    <b v="0"/>
    <b v="0"/>
    <s v="theater/plays"/>
    <x v="3"/>
    <x v="3"/>
  </r>
  <r>
    <n v="1800"/>
    <n v="10658"/>
    <n v="592.11111111111109"/>
    <x v="1"/>
    <n v="101"/>
    <x v="363"/>
    <x v="1"/>
    <s v="USD"/>
    <n v="1294034400"/>
    <n v="1294120800"/>
    <b v="0"/>
    <b v="1"/>
    <s v="theater/plays"/>
    <x v="3"/>
    <x v="3"/>
  </r>
  <r>
    <n v="9900"/>
    <n v="1870"/>
    <n v="18.888888888888889"/>
    <x v="0"/>
    <n v="75"/>
    <x v="364"/>
    <x v="1"/>
    <s v="USD"/>
    <n v="1413608400"/>
    <n v="1415685600"/>
    <b v="0"/>
    <b v="1"/>
    <s v="theater/plays"/>
    <x v="3"/>
    <x v="3"/>
  </r>
  <r>
    <n v="5200"/>
    <n v="14394"/>
    <n v="276.80769230769232"/>
    <x v="1"/>
    <n v="206"/>
    <x v="365"/>
    <x v="4"/>
    <s v="GBP"/>
    <n v="1286946000"/>
    <n v="1288933200"/>
    <b v="0"/>
    <b v="1"/>
    <s v="film &amp; video/documentary"/>
    <x v="4"/>
    <x v="4"/>
  </r>
  <r>
    <n v="5400"/>
    <n v="14743"/>
    <n v="273.01851851851848"/>
    <x v="1"/>
    <n v="154"/>
    <x v="366"/>
    <x v="1"/>
    <s v="USD"/>
    <n v="1359871200"/>
    <n v="1363237200"/>
    <b v="0"/>
    <b v="1"/>
    <s v="film &amp; video/television"/>
    <x v="4"/>
    <x v="19"/>
  </r>
  <r>
    <n v="112300"/>
    <n v="178965"/>
    <n v="159.36331255565449"/>
    <x v="1"/>
    <n v="5966"/>
    <x v="367"/>
    <x v="1"/>
    <s v="USD"/>
    <n v="1555304400"/>
    <n v="1555822800"/>
    <b v="0"/>
    <b v="0"/>
    <s v="theater/plays"/>
    <x v="3"/>
    <x v="3"/>
  </r>
  <r>
    <n v="189200"/>
    <n v="128410"/>
    <n v="67.869978858350947"/>
    <x v="0"/>
    <n v="2176"/>
    <x v="368"/>
    <x v="1"/>
    <s v="USD"/>
    <n v="1423375200"/>
    <n v="1427778000"/>
    <b v="0"/>
    <b v="0"/>
    <s v="theater/plays"/>
    <x v="3"/>
    <x v="3"/>
  </r>
  <r>
    <n v="900"/>
    <n v="14324"/>
    <n v="1591.5555555555554"/>
    <x v="1"/>
    <n v="169"/>
    <x v="369"/>
    <x v="1"/>
    <s v="USD"/>
    <n v="1420696800"/>
    <n v="1422424800"/>
    <b v="0"/>
    <b v="1"/>
    <s v="film &amp; video/documentary"/>
    <x v="4"/>
    <x v="4"/>
  </r>
  <r>
    <n v="22500"/>
    <n v="164291"/>
    <n v="730.18222222222221"/>
    <x v="1"/>
    <n v="2106"/>
    <x v="370"/>
    <x v="1"/>
    <s v="USD"/>
    <n v="1502946000"/>
    <n v="1503637200"/>
    <b v="0"/>
    <b v="0"/>
    <s v="theater/plays"/>
    <x v="3"/>
    <x v="3"/>
  </r>
  <r>
    <n v="167400"/>
    <n v="22073"/>
    <n v="13.185782556750297"/>
    <x v="0"/>
    <n v="441"/>
    <x v="371"/>
    <x v="1"/>
    <s v="USD"/>
    <n v="1547186400"/>
    <n v="1547618400"/>
    <b v="0"/>
    <b v="1"/>
    <s v="film &amp; video/documentary"/>
    <x v="4"/>
    <x v="4"/>
  </r>
  <r>
    <n v="2700"/>
    <n v="1479"/>
    <n v="54.777777777777779"/>
    <x v="0"/>
    <n v="25"/>
    <x v="372"/>
    <x v="1"/>
    <s v="USD"/>
    <n v="1444971600"/>
    <n v="1449900000"/>
    <b v="0"/>
    <b v="0"/>
    <s v="music/indie rock"/>
    <x v="1"/>
    <x v="7"/>
  </r>
  <r>
    <n v="3400"/>
    <n v="12275"/>
    <n v="361.02941176470591"/>
    <x v="1"/>
    <n v="131"/>
    <x v="373"/>
    <x v="1"/>
    <s v="USD"/>
    <n v="1404622800"/>
    <n v="1405141200"/>
    <b v="0"/>
    <b v="0"/>
    <s v="music/rock"/>
    <x v="1"/>
    <x v="1"/>
  </r>
  <r>
    <n v="49700"/>
    <n v="5098"/>
    <n v="10.257545271629779"/>
    <x v="0"/>
    <n v="127"/>
    <x v="374"/>
    <x v="1"/>
    <s v="USD"/>
    <n v="1571720400"/>
    <n v="1572933600"/>
    <b v="0"/>
    <b v="0"/>
    <s v="theater/plays"/>
    <x v="3"/>
    <x v="3"/>
  </r>
  <r>
    <n v="178200"/>
    <n v="24882"/>
    <n v="13.962962962962964"/>
    <x v="0"/>
    <n v="355"/>
    <x v="375"/>
    <x v="1"/>
    <s v="USD"/>
    <n v="1526878800"/>
    <n v="1530162000"/>
    <b v="0"/>
    <b v="0"/>
    <s v="film &amp; video/documentary"/>
    <x v="4"/>
    <x v="4"/>
  </r>
  <r>
    <n v="7200"/>
    <n v="2912"/>
    <n v="40.444444444444443"/>
    <x v="0"/>
    <n v="44"/>
    <x v="376"/>
    <x v="4"/>
    <s v="GBP"/>
    <n v="1319691600"/>
    <n v="1320904800"/>
    <b v="0"/>
    <b v="0"/>
    <s v="theater/plays"/>
    <x v="3"/>
    <x v="3"/>
  </r>
  <r>
    <n v="2500"/>
    <n v="4008"/>
    <n v="160.32"/>
    <x v="1"/>
    <n v="84"/>
    <x v="377"/>
    <x v="1"/>
    <s v="USD"/>
    <n v="1371963600"/>
    <n v="1372395600"/>
    <b v="0"/>
    <b v="0"/>
    <s v="theater/plays"/>
    <x v="3"/>
    <x v="3"/>
  </r>
  <r>
    <n v="5300"/>
    <n v="9749"/>
    <n v="183.9433962264151"/>
    <x v="1"/>
    <n v="155"/>
    <x v="378"/>
    <x v="1"/>
    <s v="USD"/>
    <n v="1433739600"/>
    <n v="1437714000"/>
    <b v="0"/>
    <b v="0"/>
    <s v="theater/plays"/>
    <x v="3"/>
    <x v="3"/>
  </r>
  <r>
    <n v="9100"/>
    <n v="5803"/>
    <n v="63.769230769230766"/>
    <x v="0"/>
    <n v="67"/>
    <x v="379"/>
    <x v="1"/>
    <s v="USD"/>
    <n v="1508130000"/>
    <n v="1509771600"/>
    <b v="0"/>
    <b v="0"/>
    <s v="photography/photography books"/>
    <x v="7"/>
    <x v="14"/>
  </r>
  <r>
    <n v="6300"/>
    <n v="14199"/>
    <n v="225.38095238095238"/>
    <x v="1"/>
    <n v="189"/>
    <x v="380"/>
    <x v="1"/>
    <s v="USD"/>
    <n v="1550037600"/>
    <n v="1550556000"/>
    <b v="0"/>
    <b v="1"/>
    <s v="food/food trucks"/>
    <x v="0"/>
    <x v="0"/>
  </r>
  <r>
    <n v="114400"/>
    <n v="196779"/>
    <n v="172.00961538461539"/>
    <x v="1"/>
    <n v="4799"/>
    <x v="381"/>
    <x v="1"/>
    <s v="USD"/>
    <n v="1486706400"/>
    <n v="1489039200"/>
    <b v="1"/>
    <b v="1"/>
    <s v="film &amp; video/documentary"/>
    <x v="4"/>
    <x v="4"/>
  </r>
  <r>
    <n v="38900"/>
    <n v="56859"/>
    <n v="146.16709511568124"/>
    <x v="1"/>
    <n v="1137"/>
    <x v="382"/>
    <x v="1"/>
    <s v="USD"/>
    <n v="1553835600"/>
    <n v="1556600400"/>
    <b v="0"/>
    <b v="0"/>
    <s v="publishing/nonfiction"/>
    <x v="5"/>
    <x v="9"/>
  </r>
  <r>
    <n v="135500"/>
    <n v="103554"/>
    <n v="76.42361623616236"/>
    <x v="0"/>
    <n v="1068"/>
    <x v="383"/>
    <x v="1"/>
    <s v="USD"/>
    <n v="1277528400"/>
    <n v="1278565200"/>
    <b v="0"/>
    <b v="0"/>
    <s v="theater/plays"/>
    <x v="3"/>
    <x v="3"/>
  </r>
  <r>
    <n v="109000"/>
    <n v="42795"/>
    <n v="39.261467889908261"/>
    <x v="0"/>
    <n v="424"/>
    <x v="384"/>
    <x v="1"/>
    <s v="USD"/>
    <n v="1339477200"/>
    <n v="1339909200"/>
    <b v="0"/>
    <b v="0"/>
    <s v="technology/wearables"/>
    <x v="2"/>
    <x v="8"/>
  </r>
  <r>
    <n v="114800"/>
    <n v="12938"/>
    <n v="11.270034843205574"/>
    <x v="3"/>
    <n v="145"/>
    <x v="385"/>
    <x v="5"/>
    <s v="CHF"/>
    <n v="1325656800"/>
    <n v="1325829600"/>
    <b v="0"/>
    <b v="0"/>
    <s v="music/indie rock"/>
    <x v="1"/>
    <x v="7"/>
  </r>
  <r>
    <n v="83000"/>
    <n v="101352"/>
    <n v="122.11084337349398"/>
    <x v="1"/>
    <n v="1152"/>
    <x v="386"/>
    <x v="1"/>
    <s v="USD"/>
    <n v="1288242000"/>
    <n v="1290578400"/>
    <b v="0"/>
    <b v="0"/>
    <s v="theater/plays"/>
    <x v="3"/>
    <x v="3"/>
  </r>
  <r>
    <n v="2400"/>
    <n v="4477"/>
    <n v="186.54166666666669"/>
    <x v="1"/>
    <n v="50"/>
    <x v="387"/>
    <x v="1"/>
    <s v="USD"/>
    <n v="1379048400"/>
    <n v="1380344400"/>
    <b v="0"/>
    <b v="0"/>
    <s v="photography/photography books"/>
    <x v="7"/>
    <x v="14"/>
  </r>
  <r>
    <n v="60400"/>
    <n v="4393"/>
    <n v="7.2731788079470201"/>
    <x v="0"/>
    <n v="151"/>
    <x v="388"/>
    <x v="1"/>
    <s v="USD"/>
    <n v="1389679200"/>
    <n v="1389852000"/>
    <b v="0"/>
    <b v="0"/>
    <s v="publishing/nonfiction"/>
    <x v="5"/>
    <x v="9"/>
  </r>
  <r>
    <n v="102900"/>
    <n v="67546"/>
    <n v="65.642371234207957"/>
    <x v="0"/>
    <n v="1608"/>
    <x v="389"/>
    <x v="1"/>
    <s v="USD"/>
    <n v="1294293600"/>
    <n v="1294466400"/>
    <b v="0"/>
    <b v="0"/>
    <s v="technology/wearables"/>
    <x v="2"/>
    <x v="8"/>
  </r>
  <r>
    <n v="62800"/>
    <n v="143788"/>
    <n v="228.96178343949046"/>
    <x v="1"/>
    <n v="3059"/>
    <x v="390"/>
    <x v="0"/>
    <s v="CAD"/>
    <n v="1500267600"/>
    <n v="1500354000"/>
    <b v="0"/>
    <b v="0"/>
    <s v="music/jazz"/>
    <x v="1"/>
    <x v="17"/>
  </r>
  <r>
    <n v="800"/>
    <n v="3755"/>
    <n v="469.37499999999994"/>
    <x v="1"/>
    <n v="34"/>
    <x v="391"/>
    <x v="1"/>
    <s v="USD"/>
    <n v="1375074000"/>
    <n v="1375938000"/>
    <b v="0"/>
    <b v="1"/>
    <s v="film &amp; video/documentary"/>
    <x v="4"/>
    <x v="4"/>
  </r>
  <r>
    <n v="7100"/>
    <n v="9238"/>
    <n v="130.11267605633802"/>
    <x v="1"/>
    <n v="220"/>
    <x v="392"/>
    <x v="1"/>
    <s v="USD"/>
    <n v="1323324000"/>
    <n v="1323410400"/>
    <b v="1"/>
    <b v="0"/>
    <s v="theater/plays"/>
    <x v="3"/>
    <x v="3"/>
  </r>
  <r>
    <n v="46100"/>
    <n v="77012"/>
    <n v="167.05422993492408"/>
    <x v="1"/>
    <n v="1604"/>
    <x v="393"/>
    <x v="2"/>
    <s v="AUD"/>
    <n v="1538715600"/>
    <n v="1539406800"/>
    <b v="0"/>
    <b v="0"/>
    <s v="film &amp; video/drama"/>
    <x v="4"/>
    <x v="6"/>
  </r>
  <r>
    <n v="8100"/>
    <n v="14083"/>
    <n v="173.8641975308642"/>
    <x v="1"/>
    <n v="454"/>
    <x v="394"/>
    <x v="1"/>
    <s v="USD"/>
    <n v="1369285200"/>
    <n v="1369803600"/>
    <b v="0"/>
    <b v="0"/>
    <s v="music/rock"/>
    <x v="1"/>
    <x v="1"/>
  </r>
  <r>
    <n v="1700"/>
    <n v="12202"/>
    <n v="717.76470588235293"/>
    <x v="1"/>
    <n v="123"/>
    <x v="395"/>
    <x v="6"/>
    <s v="EUR"/>
    <n v="1525755600"/>
    <n v="1525928400"/>
    <b v="0"/>
    <b v="1"/>
    <s v="film &amp; video/animation"/>
    <x v="4"/>
    <x v="10"/>
  </r>
  <r>
    <n v="97300"/>
    <n v="62127"/>
    <n v="63.850976361767728"/>
    <x v="0"/>
    <n v="941"/>
    <x v="396"/>
    <x v="1"/>
    <s v="USD"/>
    <n v="1296626400"/>
    <n v="1297231200"/>
    <b v="0"/>
    <b v="0"/>
    <s v="music/indie rock"/>
    <x v="1"/>
    <x v="7"/>
  </r>
  <r>
    <n v="100"/>
    <n v="2"/>
    <n v="2"/>
    <x v="0"/>
    <n v="1"/>
    <x v="50"/>
    <x v="1"/>
    <s v="USD"/>
    <n v="1376629200"/>
    <n v="1378530000"/>
    <b v="0"/>
    <b v="1"/>
    <s v="photography/photography books"/>
    <x v="7"/>
    <x v="14"/>
  </r>
  <r>
    <n v="900"/>
    <n v="13772"/>
    <n v="1530.2222222222222"/>
    <x v="1"/>
    <n v="299"/>
    <x v="397"/>
    <x v="1"/>
    <s v="USD"/>
    <n v="1572152400"/>
    <n v="1572152400"/>
    <b v="0"/>
    <b v="0"/>
    <s v="theater/plays"/>
    <x v="3"/>
    <x v="3"/>
  </r>
  <r>
    <n v="7300"/>
    <n v="2946"/>
    <n v="40.356164383561641"/>
    <x v="0"/>
    <n v="40"/>
    <x v="398"/>
    <x v="1"/>
    <s v="USD"/>
    <n v="1325829600"/>
    <n v="1329890400"/>
    <b v="0"/>
    <b v="1"/>
    <s v="film &amp; video/shorts"/>
    <x v="4"/>
    <x v="12"/>
  </r>
  <r>
    <n v="195800"/>
    <n v="168820"/>
    <n v="86.220633299284984"/>
    <x v="0"/>
    <n v="3015"/>
    <x v="399"/>
    <x v="0"/>
    <s v="CAD"/>
    <n v="1273640400"/>
    <n v="1276750800"/>
    <b v="0"/>
    <b v="1"/>
    <s v="theater/plays"/>
    <x v="3"/>
    <x v="3"/>
  </r>
  <r>
    <n v="48900"/>
    <n v="154321"/>
    <n v="315.58486707566465"/>
    <x v="1"/>
    <n v="2237"/>
    <x v="400"/>
    <x v="1"/>
    <s v="USD"/>
    <n v="1510639200"/>
    <n v="1510898400"/>
    <b v="0"/>
    <b v="0"/>
    <s v="theater/plays"/>
    <x v="3"/>
    <x v="3"/>
  </r>
  <r>
    <n v="29600"/>
    <n v="26527"/>
    <n v="89.618243243243242"/>
    <x v="0"/>
    <n v="435"/>
    <x v="401"/>
    <x v="1"/>
    <s v="USD"/>
    <n v="1528088400"/>
    <n v="1532408400"/>
    <b v="0"/>
    <b v="0"/>
    <s v="theater/plays"/>
    <x v="3"/>
    <x v="3"/>
  </r>
  <r>
    <n v="39300"/>
    <n v="71583"/>
    <n v="182.14503816793894"/>
    <x v="1"/>
    <n v="645"/>
    <x v="402"/>
    <x v="1"/>
    <s v="USD"/>
    <n v="1359525600"/>
    <n v="1360562400"/>
    <b v="1"/>
    <b v="0"/>
    <s v="film &amp; video/documentary"/>
    <x v="4"/>
    <x v="4"/>
  </r>
  <r>
    <n v="3400"/>
    <n v="12100"/>
    <n v="355.88235294117646"/>
    <x v="1"/>
    <n v="484"/>
    <x v="403"/>
    <x v="3"/>
    <s v="DKK"/>
    <n v="1570942800"/>
    <n v="1571547600"/>
    <b v="0"/>
    <b v="0"/>
    <s v="theater/plays"/>
    <x v="3"/>
    <x v="3"/>
  </r>
  <r>
    <n v="9200"/>
    <n v="12129"/>
    <n v="131.83695652173913"/>
    <x v="1"/>
    <n v="154"/>
    <x v="404"/>
    <x v="0"/>
    <s v="CAD"/>
    <n v="1466398800"/>
    <n v="1468126800"/>
    <b v="0"/>
    <b v="0"/>
    <s v="film &amp; video/documentary"/>
    <x v="4"/>
    <x v="4"/>
  </r>
  <r>
    <n v="135600"/>
    <n v="62804"/>
    <n v="46.315634218289084"/>
    <x v="0"/>
    <n v="714"/>
    <x v="405"/>
    <x v="1"/>
    <s v="USD"/>
    <n v="1492491600"/>
    <n v="1492837200"/>
    <b v="0"/>
    <b v="0"/>
    <s v="music/rock"/>
    <x v="1"/>
    <x v="1"/>
  </r>
  <r>
    <n v="153700"/>
    <n v="55536"/>
    <n v="36.132726089785294"/>
    <x v="2"/>
    <n v="1111"/>
    <x v="406"/>
    <x v="1"/>
    <s v="USD"/>
    <n v="1430197200"/>
    <n v="1430197200"/>
    <b v="0"/>
    <b v="0"/>
    <s v="games/mobile games"/>
    <x v="6"/>
    <x v="20"/>
  </r>
  <r>
    <n v="7800"/>
    <n v="8161"/>
    <n v="104.62820512820512"/>
    <x v="1"/>
    <n v="82"/>
    <x v="407"/>
    <x v="1"/>
    <s v="USD"/>
    <n v="1496034000"/>
    <n v="1496206800"/>
    <b v="0"/>
    <b v="0"/>
    <s v="theater/plays"/>
    <x v="3"/>
    <x v="3"/>
  </r>
  <r>
    <n v="2100"/>
    <n v="14046"/>
    <n v="668.85714285714289"/>
    <x v="1"/>
    <n v="134"/>
    <x v="408"/>
    <x v="1"/>
    <s v="USD"/>
    <n v="1388728800"/>
    <n v="1389592800"/>
    <b v="0"/>
    <b v="0"/>
    <s v="publishing/fiction"/>
    <x v="5"/>
    <x v="13"/>
  </r>
  <r>
    <n v="189500"/>
    <n v="117628"/>
    <n v="62.072823218997364"/>
    <x v="2"/>
    <n v="1089"/>
    <x v="409"/>
    <x v="1"/>
    <s v="USD"/>
    <n v="1543298400"/>
    <n v="1545631200"/>
    <b v="0"/>
    <b v="0"/>
    <s v="film &amp; video/animation"/>
    <x v="4"/>
    <x v="10"/>
  </r>
  <r>
    <n v="188200"/>
    <n v="159405"/>
    <n v="84.699787460148784"/>
    <x v="0"/>
    <n v="5497"/>
    <x v="410"/>
    <x v="1"/>
    <s v="USD"/>
    <n v="1271739600"/>
    <n v="1272430800"/>
    <b v="0"/>
    <b v="1"/>
    <s v="food/food trucks"/>
    <x v="0"/>
    <x v="0"/>
  </r>
  <r>
    <n v="113500"/>
    <n v="12552"/>
    <n v="11.059030837004405"/>
    <x v="0"/>
    <n v="418"/>
    <x v="411"/>
    <x v="1"/>
    <s v="USD"/>
    <n v="1326434400"/>
    <n v="1327903200"/>
    <b v="0"/>
    <b v="0"/>
    <s v="theater/plays"/>
    <x v="3"/>
    <x v="3"/>
  </r>
  <r>
    <n v="134600"/>
    <n v="59007"/>
    <n v="43.838781575037146"/>
    <x v="0"/>
    <n v="1439"/>
    <x v="412"/>
    <x v="1"/>
    <s v="USD"/>
    <n v="1295244000"/>
    <n v="1296021600"/>
    <b v="0"/>
    <b v="1"/>
    <s v="film &amp; video/documentary"/>
    <x v="4"/>
    <x v="4"/>
  </r>
  <r>
    <n v="1700"/>
    <n v="943"/>
    <n v="55.470588235294116"/>
    <x v="0"/>
    <n v="15"/>
    <x v="413"/>
    <x v="1"/>
    <s v="USD"/>
    <n v="1541221200"/>
    <n v="1543298400"/>
    <b v="0"/>
    <b v="0"/>
    <s v="theater/plays"/>
    <x v="3"/>
    <x v="3"/>
  </r>
  <r>
    <n v="163700"/>
    <n v="93963"/>
    <n v="57.399511301160658"/>
    <x v="0"/>
    <n v="1999"/>
    <x v="414"/>
    <x v="0"/>
    <s v="CAD"/>
    <n v="1336280400"/>
    <n v="1336366800"/>
    <b v="0"/>
    <b v="0"/>
    <s v="film &amp; video/documentary"/>
    <x v="4"/>
    <x v="4"/>
  </r>
  <r>
    <n v="113800"/>
    <n v="140469"/>
    <n v="123.43497363796135"/>
    <x v="1"/>
    <n v="5203"/>
    <x v="415"/>
    <x v="1"/>
    <s v="USD"/>
    <n v="1324533600"/>
    <n v="1325052000"/>
    <b v="0"/>
    <b v="0"/>
    <s v="technology/web"/>
    <x v="2"/>
    <x v="2"/>
  </r>
  <r>
    <n v="5000"/>
    <n v="6423"/>
    <n v="128.46"/>
    <x v="1"/>
    <n v="94"/>
    <x v="416"/>
    <x v="1"/>
    <s v="USD"/>
    <n v="1498366800"/>
    <n v="1499576400"/>
    <b v="0"/>
    <b v="0"/>
    <s v="theater/plays"/>
    <x v="3"/>
    <x v="3"/>
  </r>
  <r>
    <n v="9400"/>
    <n v="6015"/>
    <n v="63.989361702127653"/>
    <x v="0"/>
    <n v="118"/>
    <x v="417"/>
    <x v="1"/>
    <s v="USD"/>
    <n v="1498712400"/>
    <n v="1501304400"/>
    <b v="0"/>
    <b v="1"/>
    <s v="technology/wearables"/>
    <x v="2"/>
    <x v="8"/>
  </r>
  <r>
    <n v="8700"/>
    <n v="11075"/>
    <n v="127.29885057471265"/>
    <x v="1"/>
    <n v="205"/>
    <x v="418"/>
    <x v="1"/>
    <s v="USD"/>
    <n v="1271480400"/>
    <n v="1273208400"/>
    <b v="0"/>
    <b v="1"/>
    <s v="theater/plays"/>
    <x v="3"/>
    <x v="3"/>
  </r>
  <r>
    <n v="147800"/>
    <n v="15723"/>
    <n v="10.638024357239512"/>
    <x v="0"/>
    <n v="162"/>
    <x v="419"/>
    <x v="1"/>
    <s v="USD"/>
    <n v="1316667600"/>
    <n v="1316840400"/>
    <b v="0"/>
    <b v="1"/>
    <s v="food/food trucks"/>
    <x v="0"/>
    <x v="0"/>
  </r>
  <r>
    <n v="5100"/>
    <n v="2064"/>
    <n v="40.470588235294116"/>
    <x v="0"/>
    <n v="83"/>
    <x v="420"/>
    <x v="1"/>
    <s v="USD"/>
    <n v="1524027600"/>
    <n v="1524546000"/>
    <b v="0"/>
    <b v="0"/>
    <s v="music/indie rock"/>
    <x v="1"/>
    <x v="7"/>
  </r>
  <r>
    <n v="2700"/>
    <n v="7767"/>
    <n v="287.66666666666663"/>
    <x v="1"/>
    <n v="92"/>
    <x v="421"/>
    <x v="1"/>
    <s v="USD"/>
    <n v="1438059600"/>
    <n v="1438578000"/>
    <b v="0"/>
    <b v="0"/>
    <s v="photography/photography books"/>
    <x v="7"/>
    <x v="14"/>
  </r>
  <r>
    <n v="1800"/>
    <n v="10313"/>
    <n v="572.94444444444446"/>
    <x v="1"/>
    <n v="219"/>
    <x v="422"/>
    <x v="1"/>
    <s v="USD"/>
    <n v="1361944800"/>
    <n v="1362549600"/>
    <b v="0"/>
    <b v="0"/>
    <s v="theater/plays"/>
    <x v="3"/>
    <x v="3"/>
  </r>
  <r>
    <n v="174500"/>
    <n v="197018"/>
    <n v="112.90429799426933"/>
    <x v="1"/>
    <n v="2526"/>
    <x v="423"/>
    <x v="1"/>
    <s v="USD"/>
    <n v="1410584400"/>
    <n v="1413349200"/>
    <b v="0"/>
    <b v="1"/>
    <s v="theater/plays"/>
    <x v="3"/>
    <x v="3"/>
  </r>
  <r>
    <n v="101400"/>
    <n v="47037"/>
    <n v="46.387573964497044"/>
    <x v="0"/>
    <n v="747"/>
    <x v="424"/>
    <x v="1"/>
    <s v="USD"/>
    <n v="1297404000"/>
    <n v="1298008800"/>
    <b v="0"/>
    <b v="0"/>
    <s v="film &amp; video/animation"/>
    <x v="4"/>
    <x v="10"/>
  </r>
  <r>
    <n v="191000"/>
    <n v="173191"/>
    <n v="90.675916230366497"/>
    <x v="3"/>
    <n v="2138"/>
    <x v="425"/>
    <x v="1"/>
    <s v="USD"/>
    <n v="1392012000"/>
    <n v="1394427600"/>
    <b v="0"/>
    <b v="1"/>
    <s v="photography/photography books"/>
    <x v="7"/>
    <x v="14"/>
  </r>
  <r>
    <n v="8100"/>
    <n v="5487"/>
    <n v="67.740740740740748"/>
    <x v="0"/>
    <n v="84"/>
    <x v="426"/>
    <x v="1"/>
    <s v="USD"/>
    <n v="1569733200"/>
    <n v="1572670800"/>
    <b v="0"/>
    <b v="0"/>
    <s v="theater/plays"/>
    <x v="3"/>
    <x v="3"/>
  </r>
  <r>
    <n v="5100"/>
    <n v="9817"/>
    <n v="192.49019607843135"/>
    <x v="1"/>
    <n v="94"/>
    <x v="427"/>
    <x v="1"/>
    <s v="USD"/>
    <n v="1529643600"/>
    <n v="1531112400"/>
    <b v="1"/>
    <b v="0"/>
    <s v="theater/plays"/>
    <x v="3"/>
    <x v="3"/>
  </r>
  <r>
    <n v="7700"/>
    <n v="6369"/>
    <n v="82.714285714285722"/>
    <x v="0"/>
    <n v="91"/>
    <x v="428"/>
    <x v="1"/>
    <s v="USD"/>
    <n v="1399006800"/>
    <n v="1400734800"/>
    <b v="0"/>
    <b v="0"/>
    <s v="theater/plays"/>
    <x v="3"/>
    <x v="3"/>
  </r>
  <r>
    <n v="121400"/>
    <n v="65755"/>
    <n v="54.163920922570021"/>
    <x v="0"/>
    <n v="792"/>
    <x v="429"/>
    <x v="1"/>
    <s v="USD"/>
    <n v="1385359200"/>
    <n v="1386741600"/>
    <b v="0"/>
    <b v="1"/>
    <s v="film &amp; video/documentary"/>
    <x v="4"/>
    <x v="4"/>
  </r>
  <r>
    <n v="5400"/>
    <n v="903"/>
    <n v="16.722222222222221"/>
    <x v="3"/>
    <n v="10"/>
    <x v="430"/>
    <x v="0"/>
    <s v="CAD"/>
    <n v="1480572000"/>
    <n v="1481781600"/>
    <b v="1"/>
    <b v="0"/>
    <s v="theater/plays"/>
    <x v="3"/>
    <x v="3"/>
  </r>
  <r>
    <n v="152400"/>
    <n v="178120"/>
    <n v="116.87664041994749"/>
    <x v="1"/>
    <n v="1713"/>
    <x v="431"/>
    <x v="6"/>
    <s v="EUR"/>
    <n v="1418623200"/>
    <n v="1419660000"/>
    <b v="0"/>
    <b v="1"/>
    <s v="theater/plays"/>
    <x v="3"/>
    <x v="3"/>
  </r>
  <r>
    <n v="1300"/>
    <n v="13678"/>
    <n v="1052.1538461538462"/>
    <x v="1"/>
    <n v="249"/>
    <x v="432"/>
    <x v="1"/>
    <s v="USD"/>
    <n v="1555736400"/>
    <n v="1555822800"/>
    <b v="0"/>
    <b v="0"/>
    <s v="music/jazz"/>
    <x v="1"/>
    <x v="17"/>
  </r>
  <r>
    <n v="8100"/>
    <n v="9969"/>
    <n v="123.07407407407408"/>
    <x v="1"/>
    <n v="192"/>
    <x v="433"/>
    <x v="1"/>
    <s v="USD"/>
    <n v="1442120400"/>
    <n v="1442379600"/>
    <b v="0"/>
    <b v="1"/>
    <s v="film &amp; video/animation"/>
    <x v="4"/>
    <x v="10"/>
  </r>
  <r>
    <n v="8300"/>
    <n v="14827"/>
    <n v="178.63855421686748"/>
    <x v="1"/>
    <n v="247"/>
    <x v="434"/>
    <x v="1"/>
    <s v="USD"/>
    <n v="1362376800"/>
    <n v="1364965200"/>
    <b v="0"/>
    <b v="0"/>
    <s v="theater/plays"/>
    <x v="3"/>
    <x v="3"/>
  </r>
  <r>
    <n v="28400"/>
    <n v="100900"/>
    <n v="355.28169014084506"/>
    <x v="1"/>
    <n v="2293"/>
    <x v="435"/>
    <x v="1"/>
    <s v="USD"/>
    <n v="1478408400"/>
    <n v="1479016800"/>
    <b v="0"/>
    <b v="0"/>
    <s v="film &amp; video/science fiction"/>
    <x v="4"/>
    <x v="22"/>
  </r>
  <r>
    <n v="102500"/>
    <n v="165954"/>
    <n v="161.90634146341463"/>
    <x v="1"/>
    <n v="3131"/>
    <x v="436"/>
    <x v="1"/>
    <s v="USD"/>
    <n v="1498798800"/>
    <n v="1499662800"/>
    <b v="0"/>
    <b v="0"/>
    <s v="film &amp; video/television"/>
    <x v="4"/>
    <x v="19"/>
  </r>
  <r>
    <n v="7000"/>
    <n v="1744"/>
    <n v="24.914285714285715"/>
    <x v="0"/>
    <n v="32"/>
    <x v="437"/>
    <x v="1"/>
    <s v="USD"/>
    <n v="1335416400"/>
    <n v="1337835600"/>
    <b v="0"/>
    <b v="0"/>
    <s v="technology/wearables"/>
    <x v="2"/>
    <x v="8"/>
  </r>
  <r>
    <n v="5400"/>
    <n v="10731"/>
    <n v="198.72222222222223"/>
    <x v="1"/>
    <n v="143"/>
    <x v="438"/>
    <x v="6"/>
    <s v="EUR"/>
    <n v="1504328400"/>
    <n v="1505710800"/>
    <b v="0"/>
    <b v="0"/>
    <s v="theater/plays"/>
    <x v="3"/>
    <x v="3"/>
  </r>
  <r>
    <n v="9300"/>
    <n v="3232"/>
    <n v="34.752688172043008"/>
    <x v="3"/>
    <n v="90"/>
    <x v="439"/>
    <x v="1"/>
    <s v="USD"/>
    <n v="1285822800"/>
    <n v="1287464400"/>
    <b v="0"/>
    <b v="0"/>
    <s v="theater/plays"/>
    <x v="3"/>
    <x v="3"/>
  </r>
  <r>
    <n v="6200"/>
    <n v="10938"/>
    <n v="176.41935483870967"/>
    <x v="1"/>
    <n v="296"/>
    <x v="440"/>
    <x v="1"/>
    <s v="USD"/>
    <n v="1311483600"/>
    <n v="1311656400"/>
    <b v="0"/>
    <b v="1"/>
    <s v="music/indie rock"/>
    <x v="1"/>
    <x v="7"/>
  </r>
  <r>
    <n v="2100"/>
    <n v="10739"/>
    <n v="511.38095238095235"/>
    <x v="1"/>
    <n v="170"/>
    <x v="441"/>
    <x v="1"/>
    <s v="USD"/>
    <n v="1291356000"/>
    <n v="1293170400"/>
    <b v="0"/>
    <b v="1"/>
    <s v="theater/plays"/>
    <x v="3"/>
    <x v="3"/>
  </r>
  <r>
    <n v="6800"/>
    <n v="5579"/>
    <n v="82.044117647058826"/>
    <x v="0"/>
    <n v="186"/>
    <x v="442"/>
    <x v="1"/>
    <s v="USD"/>
    <n v="1355810400"/>
    <n v="1355983200"/>
    <b v="0"/>
    <b v="0"/>
    <s v="technology/wearables"/>
    <x v="2"/>
    <x v="8"/>
  </r>
  <r>
    <n v="155200"/>
    <n v="37754"/>
    <n v="24.326030927835053"/>
    <x v="3"/>
    <n v="439"/>
    <x v="443"/>
    <x v="4"/>
    <s v="GBP"/>
    <n v="1513663200"/>
    <n v="1515045600"/>
    <b v="0"/>
    <b v="0"/>
    <s v="film &amp; video/television"/>
    <x v="4"/>
    <x v="19"/>
  </r>
  <r>
    <n v="89900"/>
    <n v="45384"/>
    <n v="50.482758620689658"/>
    <x v="0"/>
    <n v="605"/>
    <x v="444"/>
    <x v="1"/>
    <s v="USD"/>
    <n v="1365915600"/>
    <n v="1366088400"/>
    <b v="0"/>
    <b v="1"/>
    <s v="games/video games"/>
    <x v="6"/>
    <x v="11"/>
  </r>
  <r>
    <n v="900"/>
    <n v="8703"/>
    <n v="967"/>
    <x v="1"/>
    <n v="86"/>
    <x v="445"/>
    <x v="3"/>
    <s v="DKK"/>
    <n v="1551852000"/>
    <n v="1553317200"/>
    <b v="0"/>
    <b v="0"/>
    <s v="games/video games"/>
    <x v="6"/>
    <x v="11"/>
  </r>
  <r>
    <n v="100"/>
    <n v="4"/>
    <n v="4"/>
    <x v="0"/>
    <n v="1"/>
    <x v="446"/>
    <x v="0"/>
    <s v="CAD"/>
    <n v="1540098000"/>
    <n v="1542088800"/>
    <b v="0"/>
    <b v="0"/>
    <s v="film &amp; video/animation"/>
    <x v="4"/>
    <x v="10"/>
  </r>
  <r>
    <n v="148400"/>
    <n v="182302"/>
    <n v="122.84501347708894"/>
    <x v="1"/>
    <n v="6286"/>
    <x v="447"/>
    <x v="1"/>
    <s v="USD"/>
    <n v="1500440400"/>
    <n v="1503118800"/>
    <b v="0"/>
    <b v="0"/>
    <s v="music/rock"/>
    <x v="1"/>
    <x v="1"/>
  </r>
  <r>
    <n v="4800"/>
    <n v="3045"/>
    <n v="63.4375"/>
    <x v="0"/>
    <n v="31"/>
    <x v="448"/>
    <x v="1"/>
    <s v="USD"/>
    <n v="1278392400"/>
    <n v="1278478800"/>
    <b v="0"/>
    <b v="0"/>
    <s v="film &amp; video/drama"/>
    <x v="4"/>
    <x v="6"/>
  </r>
  <r>
    <n v="182400"/>
    <n v="102749"/>
    <n v="56.331688596491226"/>
    <x v="0"/>
    <n v="1181"/>
    <x v="449"/>
    <x v="1"/>
    <s v="USD"/>
    <n v="1480572000"/>
    <n v="1484114400"/>
    <b v="0"/>
    <b v="0"/>
    <s v="film &amp; video/science fiction"/>
    <x v="4"/>
    <x v="22"/>
  </r>
  <r>
    <n v="4000"/>
    <n v="1763"/>
    <n v="44.074999999999996"/>
    <x v="0"/>
    <n v="39"/>
    <x v="450"/>
    <x v="1"/>
    <s v="USD"/>
    <n v="1382331600"/>
    <n v="1385445600"/>
    <b v="0"/>
    <b v="1"/>
    <s v="film &amp; video/drama"/>
    <x v="4"/>
    <x v="6"/>
  </r>
  <r>
    <n v="116500"/>
    <n v="137904"/>
    <n v="118.37253218884121"/>
    <x v="1"/>
    <n v="3727"/>
    <x v="451"/>
    <x v="1"/>
    <s v="USD"/>
    <n v="1316754000"/>
    <n v="1318741200"/>
    <b v="0"/>
    <b v="0"/>
    <s v="theater/plays"/>
    <x v="3"/>
    <x v="3"/>
  </r>
  <r>
    <n v="146400"/>
    <n v="152438"/>
    <n v="104.1243169398907"/>
    <x v="1"/>
    <n v="1605"/>
    <x v="452"/>
    <x v="1"/>
    <s v="USD"/>
    <n v="1518242400"/>
    <n v="1518242400"/>
    <b v="0"/>
    <b v="1"/>
    <s v="music/indie rock"/>
    <x v="1"/>
    <x v="7"/>
  </r>
  <r>
    <n v="5000"/>
    <n v="1332"/>
    <n v="26.640000000000004"/>
    <x v="0"/>
    <n v="46"/>
    <x v="453"/>
    <x v="1"/>
    <s v="USD"/>
    <n v="1476421200"/>
    <n v="1476594000"/>
    <b v="0"/>
    <b v="0"/>
    <s v="theater/plays"/>
    <x v="3"/>
    <x v="3"/>
  </r>
  <r>
    <n v="33800"/>
    <n v="118706"/>
    <n v="351.20118343195264"/>
    <x v="1"/>
    <n v="2120"/>
    <x v="454"/>
    <x v="1"/>
    <s v="USD"/>
    <n v="1269752400"/>
    <n v="1273554000"/>
    <b v="0"/>
    <b v="0"/>
    <s v="theater/plays"/>
    <x v="3"/>
    <x v="3"/>
  </r>
  <r>
    <n v="6300"/>
    <n v="5674"/>
    <n v="90.063492063492063"/>
    <x v="0"/>
    <n v="105"/>
    <x v="455"/>
    <x v="1"/>
    <s v="USD"/>
    <n v="1419746400"/>
    <n v="1421906400"/>
    <b v="0"/>
    <b v="0"/>
    <s v="film &amp; video/documentary"/>
    <x v="4"/>
    <x v="4"/>
  </r>
  <r>
    <n v="2400"/>
    <n v="4119"/>
    <n v="171.625"/>
    <x v="1"/>
    <n v="50"/>
    <x v="456"/>
    <x v="1"/>
    <s v="USD"/>
    <n v="1281330000"/>
    <n v="1281589200"/>
    <b v="0"/>
    <b v="0"/>
    <s v="theater/plays"/>
    <x v="3"/>
    <x v="3"/>
  </r>
  <r>
    <n v="98800"/>
    <n v="139354"/>
    <n v="141.04655870445345"/>
    <x v="1"/>
    <n v="2080"/>
    <x v="457"/>
    <x v="1"/>
    <s v="USD"/>
    <n v="1398661200"/>
    <n v="1400389200"/>
    <b v="0"/>
    <b v="0"/>
    <s v="film &amp; video/drama"/>
    <x v="4"/>
    <x v="6"/>
  </r>
  <r>
    <n v="188800"/>
    <n v="57734"/>
    <n v="30.57944915254237"/>
    <x v="0"/>
    <n v="535"/>
    <x v="458"/>
    <x v="1"/>
    <s v="USD"/>
    <n v="1359525600"/>
    <n v="1362808800"/>
    <b v="0"/>
    <b v="0"/>
    <s v="games/mobile games"/>
    <x v="6"/>
    <x v="20"/>
  </r>
  <r>
    <n v="134300"/>
    <n v="145265"/>
    <n v="108.16455696202532"/>
    <x v="1"/>
    <n v="2105"/>
    <x v="459"/>
    <x v="1"/>
    <s v="USD"/>
    <n v="1388469600"/>
    <n v="1388815200"/>
    <b v="0"/>
    <b v="0"/>
    <s v="film &amp; video/animation"/>
    <x v="4"/>
    <x v="10"/>
  </r>
  <r>
    <n v="71200"/>
    <n v="95020"/>
    <n v="133.45505617977528"/>
    <x v="1"/>
    <n v="2436"/>
    <x v="460"/>
    <x v="1"/>
    <s v="USD"/>
    <n v="1518328800"/>
    <n v="1519538400"/>
    <b v="0"/>
    <b v="0"/>
    <s v="theater/plays"/>
    <x v="3"/>
    <x v="3"/>
  </r>
  <r>
    <n v="4700"/>
    <n v="8829"/>
    <n v="187.85106382978722"/>
    <x v="1"/>
    <n v="80"/>
    <x v="461"/>
    <x v="1"/>
    <s v="USD"/>
    <n v="1517032800"/>
    <n v="1517810400"/>
    <b v="0"/>
    <b v="0"/>
    <s v="publishing/translations"/>
    <x v="5"/>
    <x v="18"/>
  </r>
  <r>
    <n v="1200"/>
    <n v="3984"/>
    <n v="332"/>
    <x v="1"/>
    <n v="42"/>
    <x v="462"/>
    <x v="1"/>
    <s v="USD"/>
    <n v="1368594000"/>
    <n v="1370581200"/>
    <b v="0"/>
    <b v="1"/>
    <s v="technology/wearables"/>
    <x v="2"/>
    <x v="8"/>
  </r>
  <r>
    <n v="1400"/>
    <n v="8053"/>
    <n v="575.21428571428578"/>
    <x v="1"/>
    <n v="139"/>
    <x v="463"/>
    <x v="0"/>
    <s v="CAD"/>
    <n v="1448258400"/>
    <n v="1448863200"/>
    <b v="0"/>
    <b v="1"/>
    <s v="technology/web"/>
    <x v="2"/>
    <x v="2"/>
  </r>
  <r>
    <n v="4000"/>
    <n v="1620"/>
    <n v="40.5"/>
    <x v="0"/>
    <n v="16"/>
    <x v="464"/>
    <x v="1"/>
    <s v="USD"/>
    <n v="1555218000"/>
    <n v="1556600400"/>
    <b v="0"/>
    <b v="0"/>
    <s v="theater/plays"/>
    <x v="3"/>
    <x v="3"/>
  </r>
  <r>
    <n v="5600"/>
    <n v="10328"/>
    <n v="184.42857142857144"/>
    <x v="1"/>
    <n v="159"/>
    <x v="465"/>
    <x v="1"/>
    <s v="USD"/>
    <n v="1431925200"/>
    <n v="1432098000"/>
    <b v="0"/>
    <b v="0"/>
    <s v="film &amp; video/drama"/>
    <x v="4"/>
    <x v="6"/>
  </r>
  <r>
    <n v="3600"/>
    <n v="10289"/>
    <n v="285.80555555555554"/>
    <x v="1"/>
    <n v="381"/>
    <x v="466"/>
    <x v="1"/>
    <s v="USD"/>
    <n v="1481522400"/>
    <n v="1482127200"/>
    <b v="0"/>
    <b v="0"/>
    <s v="technology/wearables"/>
    <x v="2"/>
    <x v="8"/>
  </r>
  <r>
    <n v="3100"/>
    <n v="9889"/>
    <n v="319"/>
    <x v="1"/>
    <n v="194"/>
    <x v="467"/>
    <x v="4"/>
    <s v="GBP"/>
    <n v="1335934800"/>
    <n v="1335934800"/>
    <b v="0"/>
    <b v="1"/>
    <s v="food/food trucks"/>
    <x v="0"/>
    <x v="0"/>
  </r>
  <r>
    <n v="153800"/>
    <n v="60342"/>
    <n v="39.234070221066318"/>
    <x v="0"/>
    <n v="575"/>
    <x v="468"/>
    <x v="1"/>
    <s v="USD"/>
    <n v="1552280400"/>
    <n v="1556946000"/>
    <b v="0"/>
    <b v="0"/>
    <s v="music/rock"/>
    <x v="1"/>
    <x v="1"/>
  </r>
  <r>
    <n v="5000"/>
    <n v="8907"/>
    <n v="178.14000000000001"/>
    <x v="1"/>
    <n v="106"/>
    <x v="469"/>
    <x v="1"/>
    <s v="USD"/>
    <n v="1529989200"/>
    <n v="1530075600"/>
    <b v="0"/>
    <b v="0"/>
    <s v="music/electric music"/>
    <x v="1"/>
    <x v="5"/>
  </r>
  <r>
    <n v="4000"/>
    <n v="14606"/>
    <n v="365.15"/>
    <x v="1"/>
    <n v="142"/>
    <x v="470"/>
    <x v="1"/>
    <s v="USD"/>
    <n v="1418709600"/>
    <n v="1418796000"/>
    <b v="0"/>
    <b v="0"/>
    <s v="film &amp; video/television"/>
    <x v="4"/>
    <x v="19"/>
  </r>
  <r>
    <n v="7400"/>
    <n v="8432"/>
    <n v="113.94594594594594"/>
    <x v="1"/>
    <n v="211"/>
    <x v="471"/>
    <x v="1"/>
    <s v="USD"/>
    <n v="1372136400"/>
    <n v="1372482000"/>
    <b v="0"/>
    <b v="1"/>
    <s v="publishing/translations"/>
    <x v="5"/>
    <x v="18"/>
  </r>
  <r>
    <n v="191500"/>
    <n v="57122"/>
    <n v="29.828720626631856"/>
    <x v="0"/>
    <n v="1120"/>
    <x v="472"/>
    <x v="1"/>
    <s v="USD"/>
    <n v="1533877200"/>
    <n v="1534395600"/>
    <b v="0"/>
    <b v="0"/>
    <s v="publishing/fiction"/>
    <x v="5"/>
    <x v="13"/>
  </r>
  <r>
    <n v="8500"/>
    <n v="4613"/>
    <n v="54.270588235294113"/>
    <x v="0"/>
    <n v="113"/>
    <x v="473"/>
    <x v="1"/>
    <s v="USD"/>
    <n v="1309064400"/>
    <n v="1311397200"/>
    <b v="0"/>
    <b v="0"/>
    <s v="film &amp; video/science fiction"/>
    <x v="4"/>
    <x v="22"/>
  </r>
  <r>
    <n v="68800"/>
    <n v="162603"/>
    <n v="236.34156976744185"/>
    <x v="1"/>
    <n v="2756"/>
    <x v="474"/>
    <x v="1"/>
    <s v="USD"/>
    <n v="1425877200"/>
    <n v="1426914000"/>
    <b v="0"/>
    <b v="0"/>
    <s v="technology/wearables"/>
    <x v="2"/>
    <x v="8"/>
  </r>
  <r>
    <n v="2400"/>
    <n v="12310"/>
    <n v="512.91666666666663"/>
    <x v="1"/>
    <n v="173"/>
    <x v="475"/>
    <x v="4"/>
    <s v="GBP"/>
    <n v="1501304400"/>
    <n v="1501477200"/>
    <b v="0"/>
    <b v="0"/>
    <s v="food/food trucks"/>
    <x v="0"/>
    <x v="0"/>
  </r>
  <r>
    <n v="8600"/>
    <n v="8656"/>
    <n v="100.65116279069768"/>
    <x v="1"/>
    <n v="87"/>
    <x v="476"/>
    <x v="1"/>
    <s v="USD"/>
    <n v="1268287200"/>
    <n v="1269061200"/>
    <b v="0"/>
    <b v="1"/>
    <s v="photography/photography books"/>
    <x v="7"/>
    <x v="14"/>
  </r>
  <r>
    <n v="196600"/>
    <n v="159931"/>
    <n v="81.348423194303152"/>
    <x v="0"/>
    <n v="1538"/>
    <x v="477"/>
    <x v="1"/>
    <s v="USD"/>
    <n v="1412139600"/>
    <n v="1415772000"/>
    <b v="0"/>
    <b v="1"/>
    <s v="theater/plays"/>
    <x v="3"/>
    <x v="3"/>
  </r>
  <r>
    <n v="4200"/>
    <n v="689"/>
    <n v="16.404761904761905"/>
    <x v="0"/>
    <n v="9"/>
    <x v="478"/>
    <x v="1"/>
    <s v="USD"/>
    <n v="1330063200"/>
    <n v="1331013600"/>
    <b v="0"/>
    <b v="1"/>
    <s v="publishing/fiction"/>
    <x v="5"/>
    <x v="13"/>
  </r>
  <r>
    <n v="91400"/>
    <n v="48236"/>
    <n v="52.774617067833695"/>
    <x v="0"/>
    <n v="554"/>
    <x v="479"/>
    <x v="1"/>
    <s v="USD"/>
    <n v="1576130400"/>
    <n v="1576735200"/>
    <b v="0"/>
    <b v="0"/>
    <s v="theater/plays"/>
    <x v="3"/>
    <x v="3"/>
  </r>
  <r>
    <n v="29600"/>
    <n v="77021"/>
    <n v="260.20608108108109"/>
    <x v="1"/>
    <n v="1572"/>
    <x v="480"/>
    <x v="4"/>
    <s v="GBP"/>
    <n v="1407128400"/>
    <n v="1411362000"/>
    <b v="0"/>
    <b v="1"/>
    <s v="food/food trucks"/>
    <x v="0"/>
    <x v="0"/>
  </r>
  <r>
    <n v="90600"/>
    <n v="27844"/>
    <n v="30.73289183222958"/>
    <x v="0"/>
    <n v="648"/>
    <x v="481"/>
    <x v="4"/>
    <s v="GBP"/>
    <n v="1560142800"/>
    <n v="1563685200"/>
    <b v="0"/>
    <b v="0"/>
    <s v="theater/plays"/>
    <x v="3"/>
    <x v="3"/>
  </r>
  <r>
    <n v="5200"/>
    <n v="702"/>
    <n v="13.5"/>
    <x v="0"/>
    <n v="21"/>
    <x v="482"/>
    <x v="4"/>
    <s v="GBP"/>
    <n v="1520575200"/>
    <n v="1521867600"/>
    <b v="0"/>
    <b v="1"/>
    <s v="publishing/translations"/>
    <x v="5"/>
    <x v="18"/>
  </r>
  <r>
    <n v="110300"/>
    <n v="197024"/>
    <n v="178.62556663644605"/>
    <x v="1"/>
    <n v="2346"/>
    <x v="483"/>
    <x v="1"/>
    <s v="USD"/>
    <n v="1492664400"/>
    <n v="1495515600"/>
    <b v="0"/>
    <b v="0"/>
    <s v="theater/plays"/>
    <x v="3"/>
    <x v="3"/>
  </r>
  <r>
    <n v="5300"/>
    <n v="11663"/>
    <n v="220.0566037735849"/>
    <x v="1"/>
    <n v="115"/>
    <x v="484"/>
    <x v="1"/>
    <s v="USD"/>
    <n v="1454479200"/>
    <n v="1455948000"/>
    <b v="0"/>
    <b v="0"/>
    <s v="theater/plays"/>
    <x v="3"/>
    <x v="3"/>
  </r>
  <r>
    <n v="9200"/>
    <n v="9339"/>
    <n v="101.5108695652174"/>
    <x v="1"/>
    <n v="85"/>
    <x v="485"/>
    <x v="6"/>
    <s v="EUR"/>
    <n v="1281934800"/>
    <n v="1282366800"/>
    <b v="0"/>
    <b v="0"/>
    <s v="technology/wearables"/>
    <x v="2"/>
    <x v="8"/>
  </r>
  <r>
    <n v="2400"/>
    <n v="4596"/>
    <n v="191.5"/>
    <x v="1"/>
    <n v="144"/>
    <x v="486"/>
    <x v="1"/>
    <s v="USD"/>
    <n v="1573970400"/>
    <n v="1574575200"/>
    <b v="0"/>
    <b v="0"/>
    <s v="journalism/audio"/>
    <x v="8"/>
    <x v="23"/>
  </r>
  <r>
    <n v="56800"/>
    <n v="173437"/>
    <n v="305.34683098591546"/>
    <x v="1"/>
    <n v="2443"/>
    <x v="487"/>
    <x v="1"/>
    <s v="USD"/>
    <n v="1372654800"/>
    <n v="1374901200"/>
    <b v="0"/>
    <b v="1"/>
    <s v="food/food trucks"/>
    <x v="0"/>
    <x v="0"/>
  </r>
  <r>
    <n v="191000"/>
    <n v="45831"/>
    <n v="23.995287958115181"/>
    <x v="3"/>
    <n v="595"/>
    <x v="488"/>
    <x v="1"/>
    <s v="USD"/>
    <n v="1275886800"/>
    <n v="1278910800"/>
    <b v="1"/>
    <b v="1"/>
    <s v="film &amp; video/shorts"/>
    <x v="4"/>
    <x v="12"/>
  </r>
  <r>
    <n v="900"/>
    <n v="6514"/>
    <n v="723.77777777777771"/>
    <x v="1"/>
    <n v="64"/>
    <x v="489"/>
    <x v="1"/>
    <s v="USD"/>
    <n v="1561784400"/>
    <n v="1562907600"/>
    <b v="0"/>
    <b v="0"/>
    <s v="photography/photography books"/>
    <x v="7"/>
    <x v="14"/>
  </r>
  <r>
    <n v="2500"/>
    <n v="13684"/>
    <n v="547.36"/>
    <x v="1"/>
    <n v="268"/>
    <x v="490"/>
    <x v="1"/>
    <s v="USD"/>
    <n v="1332392400"/>
    <n v="1332478800"/>
    <b v="0"/>
    <b v="0"/>
    <s v="technology/wearables"/>
    <x v="2"/>
    <x v="8"/>
  </r>
  <r>
    <n v="3200"/>
    <n v="13264"/>
    <n v="414.49999999999994"/>
    <x v="1"/>
    <n v="195"/>
    <x v="491"/>
    <x v="3"/>
    <s v="DKK"/>
    <n v="1402376400"/>
    <n v="1402722000"/>
    <b v="0"/>
    <b v="0"/>
    <s v="theater/plays"/>
    <x v="3"/>
    <x v="3"/>
  </r>
  <r>
    <n v="183800"/>
    <n v="1667"/>
    <n v="0.90696409140369971"/>
    <x v="0"/>
    <n v="54"/>
    <x v="492"/>
    <x v="1"/>
    <s v="USD"/>
    <n v="1495342800"/>
    <n v="1496811600"/>
    <b v="0"/>
    <b v="0"/>
    <s v="film &amp; video/animation"/>
    <x v="4"/>
    <x v="10"/>
  </r>
  <r>
    <n v="9800"/>
    <n v="3349"/>
    <n v="34.173469387755098"/>
    <x v="0"/>
    <n v="120"/>
    <x v="493"/>
    <x v="1"/>
    <s v="USD"/>
    <n v="1482213600"/>
    <n v="1482213600"/>
    <b v="0"/>
    <b v="1"/>
    <s v="technology/wearables"/>
    <x v="2"/>
    <x v="8"/>
  </r>
  <r>
    <n v="193400"/>
    <n v="46317"/>
    <n v="23.948810754912099"/>
    <x v="0"/>
    <n v="579"/>
    <x v="494"/>
    <x v="3"/>
    <s v="DKK"/>
    <n v="1420092000"/>
    <n v="1420264800"/>
    <b v="0"/>
    <b v="0"/>
    <s v="technology/web"/>
    <x v="2"/>
    <x v="2"/>
  </r>
  <r>
    <n v="163800"/>
    <n v="78743"/>
    <n v="48.072649572649574"/>
    <x v="0"/>
    <n v="2072"/>
    <x v="495"/>
    <x v="1"/>
    <s v="USD"/>
    <n v="1458018000"/>
    <n v="1458450000"/>
    <b v="0"/>
    <b v="1"/>
    <s v="film &amp; video/documentary"/>
    <x v="4"/>
    <x v="4"/>
  </r>
  <r>
    <n v="100"/>
    <n v="0"/>
    <n v="0"/>
    <x v="0"/>
    <n v="0"/>
    <x v="496"/>
    <x v="1"/>
    <s v="USD"/>
    <n v="1367384400"/>
    <n v="1369803600"/>
    <b v="0"/>
    <b v="1"/>
    <s v="theater/plays"/>
    <x v="3"/>
    <x v="3"/>
  </r>
  <r>
    <n v="153600"/>
    <n v="107743"/>
    <n v="70.145182291666657"/>
    <x v="0"/>
    <n v="1796"/>
    <x v="497"/>
    <x v="1"/>
    <s v="USD"/>
    <n v="1363064400"/>
    <n v="1363237200"/>
    <b v="0"/>
    <b v="0"/>
    <s v="film &amp; video/documentary"/>
    <x v="4"/>
    <x v="4"/>
  </r>
  <r>
    <n v="1300"/>
    <n v="6889"/>
    <n v="529.92307692307691"/>
    <x v="1"/>
    <n v="186"/>
    <x v="498"/>
    <x v="2"/>
    <s v="AUD"/>
    <n v="1343365200"/>
    <n v="1345870800"/>
    <b v="0"/>
    <b v="1"/>
    <s v="games/video games"/>
    <x v="6"/>
    <x v="11"/>
  </r>
  <r>
    <n v="25500"/>
    <n v="45983"/>
    <n v="180.32549019607845"/>
    <x v="1"/>
    <n v="460"/>
    <x v="499"/>
    <x v="1"/>
    <s v="USD"/>
    <n v="1435726800"/>
    <n v="1437454800"/>
    <b v="0"/>
    <b v="0"/>
    <s v="film &amp; video/drama"/>
    <x v="4"/>
    <x v="6"/>
  </r>
  <r>
    <n v="7500"/>
    <n v="6924"/>
    <n v="92.320000000000007"/>
    <x v="0"/>
    <n v="62"/>
    <x v="500"/>
    <x v="6"/>
    <s v="EUR"/>
    <n v="1431925200"/>
    <n v="1432011600"/>
    <b v="0"/>
    <b v="0"/>
    <s v="music/rock"/>
    <x v="1"/>
    <x v="1"/>
  </r>
  <r>
    <n v="89900"/>
    <n v="12497"/>
    <n v="13.901001112347053"/>
    <x v="0"/>
    <n v="347"/>
    <x v="501"/>
    <x v="1"/>
    <s v="USD"/>
    <n v="1362722400"/>
    <n v="1366347600"/>
    <b v="0"/>
    <b v="1"/>
    <s v="publishing/radio &amp; podcasts"/>
    <x v="5"/>
    <x v="15"/>
  </r>
  <r>
    <n v="18000"/>
    <n v="166874"/>
    <n v="927.07777777777767"/>
    <x v="1"/>
    <n v="2528"/>
    <x v="502"/>
    <x v="1"/>
    <s v="USD"/>
    <n v="1511416800"/>
    <n v="1512885600"/>
    <b v="0"/>
    <b v="1"/>
    <s v="theater/plays"/>
    <x v="3"/>
    <x v="3"/>
  </r>
  <r>
    <n v="2100"/>
    <n v="837"/>
    <n v="39.857142857142861"/>
    <x v="0"/>
    <n v="19"/>
    <x v="503"/>
    <x v="1"/>
    <s v="USD"/>
    <n v="1365483600"/>
    <n v="1369717200"/>
    <b v="0"/>
    <b v="1"/>
    <s v="technology/web"/>
    <x v="2"/>
    <x v="2"/>
  </r>
  <r>
    <n v="172700"/>
    <n v="193820"/>
    <n v="112.22929936305732"/>
    <x v="1"/>
    <n v="3657"/>
    <x v="504"/>
    <x v="1"/>
    <s v="USD"/>
    <n v="1532840400"/>
    <n v="1534654800"/>
    <b v="0"/>
    <b v="0"/>
    <s v="theater/plays"/>
    <x v="3"/>
    <x v="3"/>
  </r>
  <r>
    <n v="168500"/>
    <n v="119510"/>
    <n v="70.925816023738875"/>
    <x v="0"/>
    <n v="1258"/>
    <x v="505"/>
    <x v="1"/>
    <s v="USD"/>
    <n v="1336194000"/>
    <n v="1337058000"/>
    <b v="0"/>
    <b v="0"/>
    <s v="theater/plays"/>
    <x v="3"/>
    <x v="3"/>
  </r>
  <r>
    <n v="7800"/>
    <n v="9289"/>
    <n v="119.08974358974358"/>
    <x v="1"/>
    <n v="131"/>
    <x v="506"/>
    <x v="2"/>
    <s v="AUD"/>
    <n v="1527742800"/>
    <n v="1529816400"/>
    <b v="0"/>
    <b v="0"/>
    <s v="film &amp; video/drama"/>
    <x v="4"/>
    <x v="6"/>
  </r>
  <r>
    <n v="147800"/>
    <n v="35498"/>
    <n v="24.017591339648174"/>
    <x v="0"/>
    <n v="362"/>
    <x v="507"/>
    <x v="1"/>
    <s v="USD"/>
    <n v="1564030800"/>
    <n v="1564894800"/>
    <b v="0"/>
    <b v="0"/>
    <s v="theater/plays"/>
    <x v="3"/>
    <x v="3"/>
  </r>
  <r>
    <n v="9100"/>
    <n v="12678"/>
    <n v="139.31868131868131"/>
    <x v="1"/>
    <n v="239"/>
    <x v="508"/>
    <x v="1"/>
    <s v="USD"/>
    <n v="1404536400"/>
    <n v="1404622800"/>
    <b v="0"/>
    <b v="1"/>
    <s v="games/video games"/>
    <x v="6"/>
    <x v="11"/>
  </r>
  <r>
    <n v="8300"/>
    <n v="3260"/>
    <n v="39.277108433734945"/>
    <x v="3"/>
    <n v="35"/>
    <x v="509"/>
    <x v="1"/>
    <s v="USD"/>
    <n v="1284008400"/>
    <n v="1284181200"/>
    <b v="0"/>
    <b v="0"/>
    <s v="film &amp; video/television"/>
    <x v="4"/>
    <x v="19"/>
  </r>
  <r>
    <n v="138700"/>
    <n v="31123"/>
    <n v="22.439077144917089"/>
    <x v="3"/>
    <n v="528"/>
    <x v="510"/>
    <x v="5"/>
    <s v="CHF"/>
    <n v="1386309600"/>
    <n v="1386741600"/>
    <b v="0"/>
    <b v="1"/>
    <s v="music/rock"/>
    <x v="1"/>
    <x v="1"/>
  </r>
  <r>
    <n v="8600"/>
    <n v="4797"/>
    <n v="55.779069767441861"/>
    <x v="0"/>
    <n v="133"/>
    <x v="511"/>
    <x v="0"/>
    <s v="CAD"/>
    <n v="1324620000"/>
    <n v="1324792800"/>
    <b v="0"/>
    <b v="1"/>
    <s v="theater/plays"/>
    <x v="3"/>
    <x v="3"/>
  </r>
  <r>
    <n v="125400"/>
    <n v="53324"/>
    <n v="42.523125996810208"/>
    <x v="0"/>
    <n v="846"/>
    <x v="512"/>
    <x v="1"/>
    <s v="USD"/>
    <n v="1281070800"/>
    <n v="1284354000"/>
    <b v="0"/>
    <b v="0"/>
    <s v="publishing/nonfiction"/>
    <x v="5"/>
    <x v="9"/>
  </r>
  <r>
    <n v="5900"/>
    <n v="6608"/>
    <n v="112.00000000000001"/>
    <x v="1"/>
    <n v="78"/>
    <x v="513"/>
    <x v="1"/>
    <s v="USD"/>
    <n v="1493960400"/>
    <n v="1494392400"/>
    <b v="0"/>
    <b v="0"/>
    <s v="food/food trucks"/>
    <x v="0"/>
    <x v="0"/>
  </r>
  <r>
    <n v="8800"/>
    <n v="622"/>
    <n v="7.0681818181818183"/>
    <x v="0"/>
    <n v="10"/>
    <x v="514"/>
    <x v="1"/>
    <s v="USD"/>
    <n v="1519365600"/>
    <n v="1519538400"/>
    <b v="0"/>
    <b v="1"/>
    <s v="film &amp; video/animation"/>
    <x v="4"/>
    <x v="10"/>
  </r>
  <r>
    <n v="177700"/>
    <n v="180802"/>
    <n v="101.74563871693867"/>
    <x v="1"/>
    <n v="1773"/>
    <x v="515"/>
    <x v="1"/>
    <s v="USD"/>
    <n v="1420696800"/>
    <n v="1421906400"/>
    <b v="0"/>
    <b v="1"/>
    <s v="music/rock"/>
    <x v="1"/>
    <x v="1"/>
  </r>
  <r>
    <n v="800"/>
    <n v="3406"/>
    <n v="425.75"/>
    <x v="1"/>
    <n v="32"/>
    <x v="516"/>
    <x v="1"/>
    <s v="USD"/>
    <n v="1555650000"/>
    <n v="1555909200"/>
    <b v="0"/>
    <b v="0"/>
    <s v="theater/plays"/>
    <x v="3"/>
    <x v="3"/>
  </r>
  <r>
    <n v="7600"/>
    <n v="11061"/>
    <n v="145.53947368421052"/>
    <x v="1"/>
    <n v="369"/>
    <x v="517"/>
    <x v="1"/>
    <s v="USD"/>
    <n v="1471928400"/>
    <n v="1472446800"/>
    <b v="0"/>
    <b v="1"/>
    <s v="film &amp; video/drama"/>
    <x v="4"/>
    <x v="6"/>
  </r>
  <r>
    <n v="50500"/>
    <n v="16389"/>
    <n v="32.453465346534657"/>
    <x v="0"/>
    <n v="191"/>
    <x v="518"/>
    <x v="1"/>
    <s v="USD"/>
    <n v="1341291600"/>
    <n v="1342328400"/>
    <b v="0"/>
    <b v="0"/>
    <s v="film &amp; video/shorts"/>
    <x v="4"/>
    <x v="12"/>
  </r>
  <r>
    <n v="900"/>
    <n v="6303"/>
    <n v="700.33333333333326"/>
    <x v="1"/>
    <n v="89"/>
    <x v="519"/>
    <x v="1"/>
    <s v="USD"/>
    <n v="1267682400"/>
    <n v="1268114400"/>
    <b v="0"/>
    <b v="0"/>
    <s v="film &amp; video/shorts"/>
    <x v="4"/>
    <x v="12"/>
  </r>
  <r>
    <n v="96700"/>
    <n v="81136"/>
    <n v="83.904860392967933"/>
    <x v="0"/>
    <n v="1979"/>
    <x v="520"/>
    <x v="1"/>
    <s v="USD"/>
    <n v="1272258000"/>
    <n v="1273381200"/>
    <b v="0"/>
    <b v="0"/>
    <s v="theater/plays"/>
    <x v="3"/>
    <x v="3"/>
  </r>
  <r>
    <n v="2100"/>
    <n v="1768"/>
    <n v="84.19047619047619"/>
    <x v="0"/>
    <n v="63"/>
    <x v="521"/>
    <x v="1"/>
    <s v="USD"/>
    <n v="1290492000"/>
    <n v="1290837600"/>
    <b v="0"/>
    <b v="0"/>
    <s v="technology/wearables"/>
    <x v="2"/>
    <x v="8"/>
  </r>
  <r>
    <n v="8300"/>
    <n v="12944"/>
    <n v="155.95180722891567"/>
    <x v="1"/>
    <n v="147"/>
    <x v="522"/>
    <x v="1"/>
    <s v="USD"/>
    <n v="1451109600"/>
    <n v="1454306400"/>
    <b v="0"/>
    <b v="1"/>
    <s v="theater/plays"/>
    <x v="3"/>
    <x v="3"/>
  </r>
  <r>
    <n v="189200"/>
    <n v="188480"/>
    <n v="99.619450317124731"/>
    <x v="0"/>
    <n v="6080"/>
    <x v="523"/>
    <x v="0"/>
    <s v="CAD"/>
    <n v="1454652000"/>
    <n v="1457762400"/>
    <b v="0"/>
    <b v="0"/>
    <s v="film &amp; video/animation"/>
    <x v="4"/>
    <x v="10"/>
  </r>
  <r>
    <n v="9000"/>
    <n v="7227"/>
    <n v="80.300000000000011"/>
    <x v="0"/>
    <n v="80"/>
    <x v="524"/>
    <x v="4"/>
    <s v="GBP"/>
    <n v="1385186400"/>
    <n v="1389074400"/>
    <b v="0"/>
    <b v="0"/>
    <s v="music/indie rock"/>
    <x v="1"/>
    <x v="7"/>
  </r>
  <r>
    <n v="5100"/>
    <n v="574"/>
    <n v="11.254901960784313"/>
    <x v="0"/>
    <n v="9"/>
    <x v="525"/>
    <x v="1"/>
    <s v="USD"/>
    <n v="1399698000"/>
    <n v="1402117200"/>
    <b v="0"/>
    <b v="0"/>
    <s v="games/video games"/>
    <x v="6"/>
    <x v="11"/>
  </r>
  <r>
    <n v="105000"/>
    <n v="96328"/>
    <n v="91.740952380952379"/>
    <x v="0"/>
    <n v="1784"/>
    <x v="526"/>
    <x v="1"/>
    <s v="USD"/>
    <n v="1283230800"/>
    <n v="1284440400"/>
    <b v="0"/>
    <b v="1"/>
    <s v="publishing/fiction"/>
    <x v="5"/>
    <x v="13"/>
  </r>
  <r>
    <n v="186700"/>
    <n v="178338"/>
    <n v="95.521156936261391"/>
    <x v="2"/>
    <n v="3640"/>
    <x v="527"/>
    <x v="5"/>
    <s v="CHF"/>
    <n v="1384149600"/>
    <n v="1388988000"/>
    <b v="0"/>
    <b v="0"/>
    <s v="games/video games"/>
    <x v="6"/>
    <x v="11"/>
  </r>
  <r>
    <n v="1600"/>
    <n v="8046"/>
    <n v="502.87499999999994"/>
    <x v="1"/>
    <n v="126"/>
    <x v="528"/>
    <x v="0"/>
    <s v="CAD"/>
    <n v="1516860000"/>
    <n v="1516946400"/>
    <b v="0"/>
    <b v="0"/>
    <s v="theater/plays"/>
    <x v="3"/>
    <x v="3"/>
  </r>
  <r>
    <n v="115600"/>
    <n v="184086"/>
    <n v="159.24394463667818"/>
    <x v="1"/>
    <n v="2218"/>
    <x v="529"/>
    <x v="4"/>
    <s v="GBP"/>
    <n v="1374642000"/>
    <n v="1377752400"/>
    <b v="0"/>
    <b v="0"/>
    <s v="music/indie rock"/>
    <x v="1"/>
    <x v="7"/>
  </r>
  <r>
    <n v="89100"/>
    <n v="13385"/>
    <n v="15.022446689113355"/>
    <x v="0"/>
    <n v="243"/>
    <x v="530"/>
    <x v="1"/>
    <s v="USD"/>
    <n v="1534482000"/>
    <n v="1534568400"/>
    <b v="0"/>
    <b v="1"/>
    <s v="film &amp; video/drama"/>
    <x v="4"/>
    <x v="6"/>
  </r>
  <r>
    <n v="2600"/>
    <n v="12533"/>
    <n v="482.03846153846149"/>
    <x v="1"/>
    <n v="202"/>
    <x v="531"/>
    <x v="6"/>
    <s v="EUR"/>
    <n v="1528434000"/>
    <n v="1528606800"/>
    <b v="0"/>
    <b v="1"/>
    <s v="theater/plays"/>
    <x v="3"/>
    <x v="3"/>
  </r>
  <r>
    <n v="9800"/>
    <n v="14697"/>
    <n v="149.96938775510205"/>
    <x v="1"/>
    <n v="140"/>
    <x v="532"/>
    <x v="6"/>
    <s v="EUR"/>
    <n v="1282626000"/>
    <n v="1284872400"/>
    <b v="0"/>
    <b v="0"/>
    <s v="publishing/fiction"/>
    <x v="5"/>
    <x v="13"/>
  </r>
  <r>
    <n v="84400"/>
    <n v="98935"/>
    <n v="117.22156398104266"/>
    <x v="1"/>
    <n v="1052"/>
    <x v="533"/>
    <x v="3"/>
    <s v="DKK"/>
    <n v="1535605200"/>
    <n v="1537592400"/>
    <b v="1"/>
    <b v="1"/>
    <s v="film &amp; video/documentary"/>
    <x v="4"/>
    <x v="4"/>
  </r>
  <r>
    <n v="151300"/>
    <n v="57034"/>
    <n v="37.695968274950431"/>
    <x v="0"/>
    <n v="1296"/>
    <x v="534"/>
    <x v="1"/>
    <s v="USD"/>
    <n v="1379826000"/>
    <n v="1381208400"/>
    <b v="0"/>
    <b v="0"/>
    <s v="games/mobile games"/>
    <x v="6"/>
    <x v="20"/>
  </r>
  <r>
    <n v="9800"/>
    <n v="7120"/>
    <n v="72.653061224489804"/>
    <x v="0"/>
    <n v="77"/>
    <x v="535"/>
    <x v="1"/>
    <s v="USD"/>
    <n v="1561957200"/>
    <n v="1562475600"/>
    <b v="0"/>
    <b v="1"/>
    <s v="food/food trucks"/>
    <x v="0"/>
    <x v="0"/>
  </r>
  <r>
    <n v="5300"/>
    <n v="14097"/>
    <n v="265.98113207547169"/>
    <x v="1"/>
    <n v="247"/>
    <x v="536"/>
    <x v="1"/>
    <s v="USD"/>
    <n v="1525496400"/>
    <n v="1527397200"/>
    <b v="0"/>
    <b v="0"/>
    <s v="photography/photography books"/>
    <x v="7"/>
    <x v="14"/>
  </r>
  <r>
    <n v="178000"/>
    <n v="43086"/>
    <n v="24.205617977528089"/>
    <x v="0"/>
    <n v="395"/>
    <x v="537"/>
    <x v="6"/>
    <s v="EUR"/>
    <n v="1433912400"/>
    <n v="1436158800"/>
    <b v="0"/>
    <b v="0"/>
    <s v="games/mobile games"/>
    <x v="6"/>
    <x v="20"/>
  </r>
  <r>
    <n v="77000"/>
    <n v="1930"/>
    <n v="2.5064935064935066"/>
    <x v="0"/>
    <n v="49"/>
    <x v="538"/>
    <x v="4"/>
    <s v="GBP"/>
    <n v="1453442400"/>
    <n v="1456034400"/>
    <b v="0"/>
    <b v="0"/>
    <s v="music/indie rock"/>
    <x v="1"/>
    <x v="7"/>
  </r>
  <r>
    <n v="84900"/>
    <n v="13864"/>
    <n v="16.329799764428738"/>
    <x v="0"/>
    <n v="180"/>
    <x v="539"/>
    <x v="1"/>
    <s v="USD"/>
    <n v="1378875600"/>
    <n v="1380171600"/>
    <b v="0"/>
    <b v="0"/>
    <s v="games/video games"/>
    <x v="6"/>
    <x v="11"/>
  </r>
  <r>
    <n v="2800"/>
    <n v="7742"/>
    <n v="276.5"/>
    <x v="1"/>
    <n v="84"/>
    <x v="540"/>
    <x v="1"/>
    <s v="USD"/>
    <n v="1452232800"/>
    <n v="1453356000"/>
    <b v="0"/>
    <b v="0"/>
    <s v="music/rock"/>
    <x v="1"/>
    <x v="1"/>
  </r>
  <r>
    <n v="184800"/>
    <n v="164109"/>
    <n v="88.803571428571431"/>
    <x v="0"/>
    <n v="2690"/>
    <x v="541"/>
    <x v="1"/>
    <s v="USD"/>
    <n v="1577253600"/>
    <n v="1578981600"/>
    <b v="0"/>
    <b v="0"/>
    <s v="theater/plays"/>
    <x v="3"/>
    <x v="3"/>
  </r>
  <r>
    <n v="4200"/>
    <n v="6870"/>
    <n v="163.57142857142856"/>
    <x v="1"/>
    <n v="88"/>
    <x v="542"/>
    <x v="1"/>
    <s v="USD"/>
    <n v="1537160400"/>
    <n v="1537419600"/>
    <b v="0"/>
    <b v="1"/>
    <s v="theater/plays"/>
    <x v="3"/>
    <x v="3"/>
  </r>
  <r>
    <n v="1300"/>
    <n v="12597"/>
    <n v="969"/>
    <x v="1"/>
    <n v="156"/>
    <x v="543"/>
    <x v="1"/>
    <s v="USD"/>
    <n v="1422165600"/>
    <n v="1423202400"/>
    <b v="0"/>
    <b v="0"/>
    <s v="film &amp; video/drama"/>
    <x v="4"/>
    <x v="6"/>
  </r>
  <r>
    <n v="66100"/>
    <n v="179074"/>
    <n v="270.91376701966715"/>
    <x v="1"/>
    <n v="2985"/>
    <x v="544"/>
    <x v="1"/>
    <s v="USD"/>
    <n v="1459486800"/>
    <n v="1460610000"/>
    <b v="0"/>
    <b v="0"/>
    <s v="theater/plays"/>
    <x v="3"/>
    <x v="3"/>
  </r>
  <r>
    <n v="29500"/>
    <n v="83843"/>
    <n v="284.21355932203392"/>
    <x v="1"/>
    <n v="762"/>
    <x v="545"/>
    <x v="1"/>
    <s v="USD"/>
    <n v="1369717200"/>
    <n v="1370494800"/>
    <b v="0"/>
    <b v="0"/>
    <s v="technology/wearables"/>
    <x v="2"/>
    <x v="8"/>
  </r>
  <r>
    <n v="100"/>
    <n v="4"/>
    <n v="4"/>
    <x v="3"/>
    <n v="1"/>
    <x v="446"/>
    <x v="5"/>
    <s v="CHF"/>
    <n v="1330495200"/>
    <n v="1332306000"/>
    <b v="0"/>
    <b v="0"/>
    <s v="music/indie rock"/>
    <x v="1"/>
    <x v="7"/>
  </r>
  <r>
    <n v="180100"/>
    <n v="105598"/>
    <n v="58.6329816768462"/>
    <x v="0"/>
    <n v="2779"/>
    <x v="546"/>
    <x v="2"/>
    <s v="AUD"/>
    <n v="1419055200"/>
    <n v="1422511200"/>
    <b v="0"/>
    <b v="1"/>
    <s v="technology/web"/>
    <x v="2"/>
    <x v="2"/>
  </r>
  <r>
    <n v="9000"/>
    <n v="8866"/>
    <n v="98.51111111111112"/>
    <x v="0"/>
    <n v="92"/>
    <x v="547"/>
    <x v="1"/>
    <s v="USD"/>
    <n v="1480140000"/>
    <n v="1480312800"/>
    <b v="0"/>
    <b v="0"/>
    <s v="theater/plays"/>
    <x v="3"/>
    <x v="3"/>
  </r>
  <r>
    <n v="170600"/>
    <n v="75022"/>
    <n v="43.975381008206334"/>
    <x v="0"/>
    <n v="1028"/>
    <x v="548"/>
    <x v="1"/>
    <s v="USD"/>
    <n v="1293948000"/>
    <n v="1294034400"/>
    <b v="0"/>
    <b v="0"/>
    <s v="music/rock"/>
    <x v="1"/>
    <x v="1"/>
  </r>
  <r>
    <n v="9500"/>
    <n v="14408"/>
    <n v="151.66315789473683"/>
    <x v="1"/>
    <n v="554"/>
    <x v="549"/>
    <x v="0"/>
    <s v="CAD"/>
    <n v="1482127200"/>
    <n v="1482645600"/>
    <b v="0"/>
    <b v="0"/>
    <s v="music/indie rock"/>
    <x v="1"/>
    <x v="7"/>
  </r>
  <r>
    <n v="6300"/>
    <n v="14089"/>
    <n v="223.63492063492063"/>
    <x v="1"/>
    <n v="135"/>
    <x v="550"/>
    <x v="3"/>
    <s v="DKK"/>
    <n v="1396414800"/>
    <n v="1399093200"/>
    <b v="0"/>
    <b v="0"/>
    <s v="music/rock"/>
    <x v="1"/>
    <x v="1"/>
  </r>
  <r>
    <n v="5200"/>
    <n v="12467"/>
    <n v="239.75"/>
    <x v="1"/>
    <n v="122"/>
    <x v="551"/>
    <x v="1"/>
    <s v="USD"/>
    <n v="1315285200"/>
    <n v="1315890000"/>
    <b v="0"/>
    <b v="1"/>
    <s v="publishing/translations"/>
    <x v="5"/>
    <x v="18"/>
  </r>
  <r>
    <n v="6000"/>
    <n v="11960"/>
    <n v="199.33333333333334"/>
    <x v="1"/>
    <n v="221"/>
    <x v="552"/>
    <x v="1"/>
    <s v="USD"/>
    <n v="1443762000"/>
    <n v="1444021200"/>
    <b v="0"/>
    <b v="1"/>
    <s v="film &amp; video/science fiction"/>
    <x v="4"/>
    <x v="22"/>
  </r>
  <r>
    <n v="5800"/>
    <n v="7966"/>
    <n v="137.34482758620689"/>
    <x v="1"/>
    <n v="126"/>
    <x v="553"/>
    <x v="1"/>
    <s v="USD"/>
    <n v="1456293600"/>
    <n v="1460005200"/>
    <b v="0"/>
    <b v="0"/>
    <s v="theater/plays"/>
    <x v="3"/>
    <x v="3"/>
  </r>
  <r>
    <n v="105300"/>
    <n v="106321"/>
    <n v="100.9696106362773"/>
    <x v="1"/>
    <n v="1022"/>
    <x v="554"/>
    <x v="1"/>
    <s v="USD"/>
    <n v="1470114000"/>
    <n v="1470718800"/>
    <b v="0"/>
    <b v="0"/>
    <s v="theater/plays"/>
    <x v="3"/>
    <x v="3"/>
  </r>
  <r>
    <n v="20000"/>
    <n v="158832"/>
    <n v="794.16"/>
    <x v="1"/>
    <n v="3177"/>
    <x v="555"/>
    <x v="1"/>
    <s v="USD"/>
    <n v="1321596000"/>
    <n v="1325052000"/>
    <b v="0"/>
    <b v="0"/>
    <s v="film &amp; video/animation"/>
    <x v="4"/>
    <x v="10"/>
  </r>
  <r>
    <n v="3000"/>
    <n v="11091"/>
    <n v="369.7"/>
    <x v="1"/>
    <n v="198"/>
    <x v="556"/>
    <x v="5"/>
    <s v="CHF"/>
    <n v="1318827600"/>
    <n v="1319000400"/>
    <b v="0"/>
    <b v="0"/>
    <s v="theater/plays"/>
    <x v="3"/>
    <x v="3"/>
  </r>
  <r>
    <n v="9900"/>
    <n v="1269"/>
    <n v="12.818181818181817"/>
    <x v="0"/>
    <n v="26"/>
    <x v="557"/>
    <x v="5"/>
    <s v="CHF"/>
    <n v="1552366800"/>
    <n v="1552539600"/>
    <b v="0"/>
    <b v="0"/>
    <s v="music/rock"/>
    <x v="1"/>
    <x v="1"/>
  </r>
  <r>
    <n v="3700"/>
    <n v="5107"/>
    <n v="138.02702702702703"/>
    <x v="1"/>
    <n v="85"/>
    <x v="558"/>
    <x v="2"/>
    <s v="AUD"/>
    <n v="1542088800"/>
    <n v="1543816800"/>
    <b v="0"/>
    <b v="0"/>
    <s v="film &amp; video/documentary"/>
    <x v="4"/>
    <x v="4"/>
  </r>
  <r>
    <n v="168700"/>
    <n v="141393"/>
    <n v="83.813278008298752"/>
    <x v="0"/>
    <n v="1790"/>
    <x v="559"/>
    <x v="1"/>
    <s v="USD"/>
    <n v="1426395600"/>
    <n v="1427086800"/>
    <b v="0"/>
    <b v="0"/>
    <s v="theater/plays"/>
    <x v="3"/>
    <x v="3"/>
  </r>
  <r>
    <n v="94900"/>
    <n v="194166"/>
    <n v="204.60063224446787"/>
    <x v="1"/>
    <n v="3596"/>
    <x v="560"/>
    <x v="1"/>
    <s v="USD"/>
    <n v="1321336800"/>
    <n v="1323064800"/>
    <b v="0"/>
    <b v="0"/>
    <s v="theater/plays"/>
    <x v="3"/>
    <x v="3"/>
  </r>
  <r>
    <n v="9300"/>
    <n v="4124"/>
    <n v="44.344086021505376"/>
    <x v="0"/>
    <n v="37"/>
    <x v="561"/>
    <x v="1"/>
    <s v="USD"/>
    <n v="1456293600"/>
    <n v="1458277200"/>
    <b v="0"/>
    <b v="1"/>
    <s v="music/electric music"/>
    <x v="1"/>
    <x v="5"/>
  </r>
  <r>
    <n v="6800"/>
    <n v="14865"/>
    <n v="218.60294117647058"/>
    <x v="1"/>
    <n v="244"/>
    <x v="562"/>
    <x v="1"/>
    <s v="USD"/>
    <n v="1404968400"/>
    <n v="1405141200"/>
    <b v="0"/>
    <b v="0"/>
    <s v="music/rock"/>
    <x v="1"/>
    <x v="1"/>
  </r>
  <r>
    <n v="72400"/>
    <n v="134688"/>
    <n v="186.03314917127071"/>
    <x v="1"/>
    <n v="5180"/>
    <x v="563"/>
    <x v="1"/>
    <s v="USD"/>
    <n v="1279170000"/>
    <n v="1283058000"/>
    <b v="0"/>
    <b v="0"/>
    <s v="theater/plays"/>
    <x v="3"/>
    <x v="3"/>
  </r>
  <r>
    <n v="20100"/>
    <n v="47705"/>
    <n v="237.33830845771143"/>
    <x v="1"/>
    <n v="589"/>
    <x v="564"/>
    <x v="6"/>
    <s v="EUR"/>
    <n v="1294725600"/>
    <n v="1295762400"/>
    <b v="0"/>
    <b v="0"/>
    <s v="film &amp; video/animation"/>
    <x v="4"/>
    <x v="10"/>
  </r>
  <r>
    <n v="31200"/>
    <n v="95364"/>
    <n v="305.65384615384613"/>
    <x v="1"/>
    <n v="2725"/>
    <x v="565"/>
    <x v="1"/>
    <s v="USD"/>
    <n v="1419055200"/>
    <n v="1419573600"/>
    <b v="0"/>
    <b v="1"/>
    <s v="music/rock"/>
    <x v="1"/>
    <x v="1"/>
  </r>
  <r>
    <n v="3500"/>
    <n v="3295"/>
    <n v="94.142857142857139"/>
    <x v="0"/>
    <n v="35"/>
    <x v="566"/>
    <x v="6"/>
    <s v="EUR"/>
    <n v="1434690000"/>
    <n v="1438750800"/>
    <b v="0"/>
    <b v="0"/>
    <s v="film &amp; video/shorts"/>
    <x v="4"/>
    <x v="12"/>
  </r>
  <r>
    <n v="9000"/>
    <n v="4896"/>
    <n v="54.400000000000006"/>
    <x v="3"/>
    <n v="94"/>
    <x v="567"/>
    <x v="1"/>
    <s v="USD"/>
    <n v="1443416400"/>
    <n v="1444798800"/>
    <b v="0"/>
    <b v="1"/>
    <s v="music/rock"/>
    <x v="1"/>
    <x v="1"/>
  </r>
  <r>
    <n v="6700"/>
    <n v="7496"/>
    <n v="111.88059701492537"/>
    <x v="1"/>
    <n v="300"/>
    <x v="568"/>
    <x v="1"/>
    <s v="USD"/>
    <n v="1399006800"/>
    <n v="1399179600"/>
    <b v="0"/>
    <b v="0"/>
    <s v="journalism/audio"/>
    <x v="8"/>
    <x v="23"/>
  </r>
  <r>
    <n v="2700"/>
    <n v="9967"/>
    <n v="369.14814814814815"/>
    <x v="1"/>
    <n v="144"/>
    <x v="569"/>
    <x v="1"/>
    <s v="USD"/>
    <n v="1575698400"/>
    <n v="1576562400"/>
    <b v="0"/>
    <b v="1"/>
    <s v="food/food trucks"/>
    <x v="0"/>
    <x v="0"/>
  </r>
  <r>
    <n v="83300"/>
    <n v="52421"/>
    <n v="62.930372148859547"/>
    <x v="0"/>
    <n v="558"/>
    <x v="570"/>
    <x v="1"/>
    <s v="USD"/>
    <n v="1400562000"/>
    <n v="1400821200"/>
    <b v="0"/>
    <b v="1"/>
    <s v="theater/plays"/>
    <x v="3"/>
    <x v="3"/>
  </r>
  <r>
    <n v="9700"/>
    <n v="6298"/>
    <n v="64.927835051546396"/>
    <x v="0"/>
    <n v="64"/>
    <x v="571"/>
    <x v="1"/>
    <s v="USD"/>
    <n v="1509512400"/>
    <n v="1510984800"/>
    <b v="0"/>
    <b v="0"/>
    <s v="theater/plays"/>
    <x v="3"/>
    <x v="3"/>
  </r>
  <r>
    <n v="8200"/>
    <n v="1546"/>
    <n v="18.853658536585368"/>
    <x v="3"/>
    <n v="37"/>
    <x v="572"/>
    <x v="1"/>
    <s v="USD"/>
    <n v="1299823200"/>
    <n v="1302066000"/>
    <b v="0"/>
    <b v="0"/>
    <s v="music/jazz"/>
    <x v="1"/>
    <x v="17"/>
  </r>
  <r>
    <n v="96500"/>
    <n v="16168"/>
    <n v="16.754404145077721"/>
    <x v="0"/>
    <n v="245"/>
    <x v="573"/>
    <x v="1"/>
    <s v="USD"/>
    <n v="1322719200"/>
    <n v="1322978400"/>
    <b v="0"/>
    <b v="0"/>
    <s v="film &amp; video/science fiction"/>
    <x v="4"/>
    <x v="22"/>
  </r>
  <r>
    <n v="6200"/>
    <n v="6269"/>
    <n v="101.11290322580646"/>
    <x v="1"/>
    <n v="87"/>
    <x v="574"/>
    <x v="1"/>
    <s v="USD"/>
    <n v="1312693200"/>
    <n v="1313730000"/>
    <b v="0"/>
    <b v="0"/>
    <s v="music/jazz"/>
    <x v="1"/>
    <x v="17"/>
  </r>
  <r>
    <n v="43800"/>
    <n v="149578"/>
    <n v="341.5022831050228"/>
    <x v="1"/>
    <n v="3116"/>
    <x v="575"/>
    <x v="1"/>
    <s v="USD"/>
    <n v="1393394400"/>
    <n v="1394085600"/>
    <b v="0"/>
    <b v="0"/>
    <s v="theater/plays"/>
    <x v="3"/>
    <x v="3"/>
  </r>
  <r>
    <n v="6000"/>
    <n v="3841"/>
    <n v="64.016666666666666"/>
    <x v="0"/>
    <n v="71"/>
    <x v="576"/>
    <x v="1"/>
    <s v="USD"/>
    <n v="1304053200"/>
    <n v="1305349200"/>
    <b v="0"/>
    <b v="0"/>
    <s v="technology/web"/>
    <x v="2"/>
    <x v="2"/>
  </r>
  <r>
    <n v="8700"/>
    <n v="4531"/>
    <n v="52.080459770114942"/>
    <x v="0"/>
    <n v="42"/>
    <x v="577"/>
    <x v="1"/>
    <s v="USD"/>
    <n v="1433912400"/>
    <n v="1434344400"/>
    <b v="0"/>
    <b v="1"/>
    <s v="games/video games"/>
    <x v="6"/>
    <x v="11"/>
  </r>
  <r>
    <n v="18900"/>
    <n v="60934"/>
    <n v="322.40211640211641"/>
    <x v="1"/>
    <n v="909"/>
    <x v="578"/>
    <x v="1"/>
    <s v="USD"/>
    <n v="1329717600"/>
    <n v="1331186400"/>
    <b v="0"/>
    <b v="0"/>
    <s v="film &amp; video/documentary"/>
    <x v="4"/>
    <x v="4"/>
  </r>
  <r>
    <n v="86400"/>
    <n v="103255"/>
    <n v="119.50810185185186"/>
    <x v="1"/>
    <n v="1613"/>
    <x v="579"/>
    <x v="1"/>
    <s v="USD"/>
    <n v="1335330000"/>
    <n v="1336539600"/>
    <b v="0"/>
    <b v="0"/>
    <s v="technology/web"/>
    <x v="2"/>
    <x v="2"/>
  </r>
  <r>
    <n v="8900"/>
    <n v="13065"/>
    <n v="146.79775280898878"/>
    <x v="1"/>
    <n v="136"/>
    <x v="580"/>
    <x v="1"/>
    <s v="USD"/>
    <n v="1268888400"/>
    <n v="1269752400"/>
    <b v="0"/>
    <b v="0"/>
    <s v="publishing/translations"/>
    <x v="5"/>
    <x v="18"/>
  </r>
  <r>
    <n v="700"/>
    <n v="6654"/>
    <n v="950.57142857142856"/>
    <x v="1"/>
    <n v="130"/>
    <x v="581"/>
    <x v="1"/>
    <s v="USD"/>
    <n v="1289973600"/>
    <n v="1291615200"/>
    <b v="0"/>
    <b v="0"/>
    <s v="music/rock"/>
    <x v="1"/>
    <x v="1"/>
  </r>
  <r>
    <n v="9400"/>
    <n v="6852"/>
    <n v="72.893617021276597"/>
    <x v="0"/>
    <n v="156"/>
    <x v="582"/>
    <x v="0"/>
    <s v="CAD"/>
    <n v="1547877600"/>
    <n v="1552366800"/>
    <b v="0"/>
    <b v="1"/>
    <s v="food/food trucks"/>
    <x v="0"/>
    <x v="0"/>
  </r>
  <r>
    <n v="157600"/>
    <n v="124517"/>
    <n v="79.008248730964468"/>
    <x v="0"/>
    <n v="1368"/>
    <x v="583"/>
    <x v="4"/>
    <s v="GBP"/>
    <n v="1269493200"/>
    <n v="1272171600"/>
    <b v="0"/>
    <b v="0"/>
    <s v="theater/plays"/>
    <x v="3"/>
    <x v="3"/>
  </r>
  <r>
    <n v="7900"/>
    <n v="5113"/>
    <n v="64.721518987341781"/>
    <x v="0"/>
    <n v="102"/>
    <x v="584"/>
    <x v="1"/>
    <s v="USD"/>
    <n v="1436072400"/>
    <n v="1436677200"/>
    <b v="0"/>
    <b v="0"/>
    <s v="film &amp; video/documentary"/>
    <x v="4"/>
    <x v="4"/>
  </r>
  <r>
    <n v="7100"/>
    <n v="5824"/>
    <n v="82.028169014084511"/>
    <x v="0"/>
    <n v="86"/>
    <x v="585"/>
    <x v="2"/>
    <s v="AUD"/>
    <n v="1419141600"/>
    <n v="1420092000"/>
    <b v="0"/>
    <b v="0"/>
    <s v="publishing/radio &amp; podcasts"/>
    <x v="5"/>
    <x v="15"/>
  </r>
  <r>
    <n v="600"/>
    <n v="6226"/>
    <n v="1037.6666666666667"/>
    <x v="1"/>
    <n v="102"/>
    <x v="586"/>
    <x v="1"/>
    <s v="USD"/>
    <n v="1279083600"/>
    <n v="1279947600"/>
    <b v="0"/>
    <b v="0"/>
    <s v="games/video games"/>
    <x v="6"/>
    <x v="11"/>
  </r>
  <r>
    <n v="156800"/>
    <n v="20243"/>
    <n v="12.910076530612244"/>
    <x v="0"/>
    <n v="253"/>
    <x v="587"/>
    <x v="1"/>
    <s v="USD"/>
    <n v="1401426000"/>
    <n v="1402203600"/>
    <b v="0"/>
    <b v="0"/>
    <s v="theater/plays"/>
    <x v="3"/>
    <x v="3"/>
  </r>
  <r>
    <n v="121600"/>
    <n v="188288"/>
    <n v="154.84210526315789"/>
    <x v="1"/>
    <n v="4006"/>
    <x v="588"/>
    <x v="1"/>
    <s v="USD"/>
    <n v="1395810000"/>
    <n v="1396933200"/>
    <b v="0"/>
    <b v="0"/>
    <s v="film &amp; video/animation"/>
    <x v="4"/>
    <x v="10"/>
  </r>
  <r>
    <n v="157300"/>
    <n v="11167"/>
    <n v="7.0991735537190088"/>
    <x v="0"/>
    <n v="157"/>
    <x v="589"/>
    <x v="1"/>
    <s v="USD"/>
    <n v="1467003600"/>
    <n v="1467262800"/>
    <b v="0"/>
    <b v="1"/>
    <s v="theater/plays"/>
    <x v="3"/>
    <x v="3"/>
  </r>
  <r>
    <n v="70300"/>
    <n v="146595"/>
    <n v="208.52773826458036"/>
    <x v="1"/>
    <n v="1629"/>
    <x v="590"/>
    <x v="1"/>
    <s v="USD"/>
    <n v="1268715600"/>
    <n v="1270530000"/>
    <b v="0"/>
    <b v="1"/>
    <s v="theater/plays"/>
    <x v="3"/>
    <x v="3"/>
  </r>
  <r>
    <n v="7900"/>
    <n v="7875"/>
    <n v="99.683544303797461"/>
    <x v="0"/>
    <n v="183"/>
    <x v="591"/>
    <x v="1"/>
    <s v="USD"/>
    <n v="1457157600"/>
    <n v="1457762400"/>
    <b v="0"/>
    <b v="1"/>
    <s v="film &amp; video/drama"/>
    <x v="4"/>
    <x v="6"/>
  </r>
  <r>
    <n v="73800"/>
    <n v="148779"/>
    <n v="201.59756097560978"/>
    <x v="1"/>
    <n v="2188"/>
    <x v="592"/>
    <x v="1"/>
    <s v="USD"/>
    <n v="1573970400"/>
    <n v="1575525600"/>
    <b v="0"/>
    <b v="0"/>
    <s v="theater/plays"/>
    <x v="3"/>
    <x v="3"/>
  </r>
  <r>
    <n v="108500"/>
    <n v="175868"/>
    <n v="162.09032258064516"/>
    <x v="1"/>
    <n v="2409"/>
    <x v="593"/>
    <x v="6"/>
    <s v="EUR"/>
    <n v="1276578000"/>
    <n v="1279083600"/>
    <b v="0"/>
    <b v="0"/>
    <s v="music/rock"/>
    <x v="1"/>
    <x v="1"/>
  </r>
  <r>
    <n v="140300"/>
    <n v="5112"/>
    <n v="3.6436208125445471"/>
    <x v="0"/>
    <n v="82"/>
    <x v="594"/>
    <x v="3"/>
    <s v="DKK"/>
    <n v="1423720800"/>
    <n v="1424412000"/>
    <b v="0"/>
    <b v="0"/>
    <s v="film &amp; video/documentary"/>
    <x v="4"/>
    <x v="4"/>
  </r>
  <r>
    <n v="100"/>
    <n v="5"/>
    <n v="5"/>
    <x v="0"/>
    <n v="1"/>
    <x v="298"/>
    <x v="4"/>
    <s v="GBP"/>
    <n v="1375160400"/>
    <n v="1376197200"/>
    <b v="0"/>
    <b v="0"/>
    <s v="food/food trucks"/>
    <x v="0"/>
    <x v="0"/>
  </r>
  <r>
    <n v="6300"/>
    <n v="13018"/>
    <n v="206.63492063492063"/>
    <x v="1"/>
    <n v="194"/>
    <x v="595"/>
    <x v="1"/>
    <s v="USD"/>
    <n v="1401426000"/>
    <n v="1402894800"/>
    <b v="1"/>
    <b v="0"/>
    <s v="technology/wearables"/>
    <x v="2"/>
    <x v="8"/>
  </r>
  <r>
    <n v="71100"/>
    <n v="91176"/>
    <n v="128.23628691983123"/>
    <x v="1"/>
    <n v="1140"/>
    <x v="596"/>
    <x v="1"/>
    <s v="USD"/>
    <n v="1433480400"/>
    <n v="1434430800"/>
    <b v="0"/>
    <b v="0"/>
    <s v="theater/plays"/>
    <x v="3"/>
    <x v="3"/>
  </r>
  <r>
    <n v="5300"/>
    <n v="6342"/>
    <n v="119.66037735849055"/>
    <x v="1"/>
    <n v="102"/>
    <x v="597"/>
    <x v="1"/>
    <s v="USD"/>
    <n v="1555563600"/>
    <n v="1557896400"/>
    <b v="0"/>
    <b v="0"/>
    <s v="theater/plays"/>
    <x v="3"/>
    <x v="3"/>
  </r>
  <r>
    <n v="88700"/>
    <n v="151438"/>
    <n v="170.73055242390078"/>
    <x v="1"/>
    <n v="2857"/>
    <x v="598"/>
    <x v="1"/>
    <s v="USD"/>
    <n v="1295676000"/>
    <n v="1297490400"/>
    <b v="0"/>
    <b v="0"/>
    <s v="theater/plays"/>
    <x v="3"/>
    <x v="3"/>
  </r>
  <r>
    <n v="3300"/>
    <n v="6178"/>
    <n v="187.21212121212122"/>
    <x v="1"/>
    <n v="107"/>
    <x v="599"/>
    <x v="1"/>
    <s v="USD"/>
    <n v="1443848400"/>
    <n v="1447394400"/>
    <b v="0"/>
    <b v="0"/>
    <s v="publishing/nonfiction"/>
    <x v="5"/>
    <x v="9"/>
  </r>
  <r>
    <n v="3400"/>
    <n v="6405"/>
    <n v="188.38235294117646"/>
    <x v="1"/>
    <n v="160"/>
    <x v="600"/>
    <x v="4"/>
    <s v="GBP"/>
    <n v="1457330400"/>
    <n v="1458277200"/>
    <b v="0"/>
    <b v="0"/>
    <s v="music/rock"/>
    <x v="1"/>
    <x v="1"/>
  </r>
  <r>
    <n v="137600"/>
    <n v="180667"/>
    <n v="131.29869186046511"/>
    <x v="1"/>
    <n v="2230"/>
    <x v="601"/>
    <x v="1"/>
    <s v="USD"/>
    <n v="1395550800"/>
    <n v="1395723600"/>
    <b v="0"/>
    <b v="0"/>
    <s v="food/food trucks"/>
    <x v="0"/>
    <x v="0"/>
  </r>
  <r>
    <n v="3900"/>
    <n v="11075"/>
    <n v="283.97435897435901"/>
    <x v="1"/>
    <n v="316"/>
    <x v="602"/>
    <x v="1"/>
    <s v="USD"/>
    <n v="1551852000"/>
    <n v="1552197600"/>
    <b v="0"/>
    <b v="1"/>
    <s v="music/jazz"/>
    <x v="1"/>
    <x v="17"/>
  </r>
  <r>
    <n v="10000"/>
    <n v="12042"/>
    <n v="120.41999999999999"/>
    <x v="1"/>
    <n v="117"/>
    <x v="603"/>
    <x v="1"/>
    <s v="USD"/>
    <n v="1547618400"/>
    <n v="1549087200"/>
    <b v="0"/>
    <b v="0"/>
    <s v="film &amp; video/science fiction"/>
    <x v="4"/>
    <x v="22"/>
  </r>
  <r>
    <n v="42800"/>
    <n v="179356"/>
    <n v="419.0560747663551"/>
    <x v="1"/>
    <n v="6406"/>
    <x v="604"/>
    <x v="1"/>
    <s v="USD"/>
    <n v="1355637600"/>
    <n v="1356847200"/>
    <b v="0"/>
    <b v="0"/>
    <s v="theater/plays"/>
    <x v="3"/>
    <x v="3"/>
  </r>
  <r>
    <n v="8200"/>
    <n v="1136"/>
    <n v="13.853658536585368"/>
    <x v="3"/>
    <n v="15"/>
    <x v="605"/>
    <x v="1"/>
    <s v="USD"/>
    <n v="1374728400"/>
    <n v="1375765200"/>
    <b v="0"/>
    <b v="0"/>
    <s v="theater/plays"/>
    <x v="3"/>
    <x v="3"/>
  </r>
  <r>
    <n v="6200"/>
    <n v="8645"/>
    <n v="139.43548387096774"/>
    <x v="1"/>
    <n v="192"/>
    <x v="606"/>
    <x v="1"/>
    <s v="USD"/>
    <n v="1287810000"/>
    <n v="1289800800"/>
    <b v="0"/>
    <b v="0"/>
    <s v="music/electric music"/>
    <x v="1"/>
    <x v="5"/>
  </r>
  <r>
    <n v="1100"/>
    <n v="1914"/>
    <n v="174"/>
    <x v="1"/>
    <n v="26"/>
    <x v="607"/>
    <x v="0"/>
    <s v="CAD"/>
    <n v="1503723600"/>
    <n v="1504501200"/>
    <b v="0"/>
    <b v="0"/>
    <s v="theater/plays"/>
    <x v="3"/>
    <x v="3"/>
  </r>
  <r>
    <n v="26500"/>
    <n v="41205"/>
    <n v="155.49056603773585"/>
    <x v="1"/>
    <n v="723"/>
    <x v="608"/>
    <x v="1"/>
    <s v="USD"/>
    <n v="1484114400"/>
    <n v="1485669600"/>
    <b v="0"/>
    <b v="0"/>
    <s v="theater/plays"/>
    <x v="3"/>
    <x v="3"/>
  </r>
  <r>
    <n v="8500"/>
    <n v="14488"/>
    <n v="170.44705882352943"/>
    <x v="1"/>
    <n v="170"/>
    <x v="609"/>
    <x v="6"/>
    <s v="EUR"/>
    <n v="1461906000"/>
    <n v="1462770000"/>
    <b v="0"/>
    <b v="0"/>
    <s v="theater/plays"/>
    <x v="3"/>
    <x v="3"/>
  </r>
  <r>
    <n v="6400"/>
    <n v="12129"/>
    <n v="189.515625"/>
    <x v="1"/>
    <n v="238"/>
    <x v="610"/>
    <x v="4"/>
    <s v="GBP"/>
    <n v="1379653200"/>
    <n v="1379739600"/>
    <b v="0"/>
    <b v="1"/>
    <s v="music/indie rock"/>
    <x v="1"/>
    <x v="7"/>
  </r>
  <r>
    <n v="1400"/>
    <n v="3496"/>
    <n v="249.71428571428572"/>
    <x v="1"/>
    <n v="55"/>
    <x v="611"/>
    <x v="1"/>
    <s v="USD"/>
    <n v="1401858000"/>
    <n v="1402722000"/>
    <b v="0"/>
    <b v="0"/>
    <s v="theater/plays"/>
    <x v="3"/>
    <x v="3"/>
  </r>
  <r>
    <n v="198600"/>
    <n v="97037"/>
    <n v="48.860523665659613"/>
    <x v="0"/>
    <n v="1198"/>
    <x v="612"/>
    <x v="1"/>
    <s v="USD"/>
    <n v="1367470800"/>
    <n v="1369285200"/>
    <b v="0"/>
    <b v="0"/>
    <s v="publishing/nonfiction"/>
    <x v="5"/>
    <x v="9"/>
  </r>
  <r>
    <n v="195900"/>
    <n v="55757"/>
    <n v="28.461970393057683"/>
    <x v="0"/>
    <n v="648"/>
    <x v="613"/>
    <x v="1"/>
    <s v="USD"/>
    <n v="1304658000"/>
    <n v="1304744400"/>
    <b v="1"/>
    <b v="1"/>
    <s v="theater/plays"/>
    <x v="3"/>
    <x v="3"/>
  </r>
  <r>
    <n v="4300"/>
    <n v="11525"/>
    <n v="268.02325581395348"/>
    <x v="1"/>
    <n v="128"/>
    <x v="614"/>
    <x v="2"/>
    <s v="AUD"/>
    <n v="1467954000"/>
    <n v="1468299600"/>
    <b v="0"/>
    <b v="0"/>
    <s v="photography/photography books"/>
    <x v="7"/>
    <x v="14"/>
  </r>
  <r>
    <n v="25600"/>
    <n v="158669"/>
    <n v="619.80078125"/>
    <x v="1"/>
    <n v="2144"/>
    <x v="615"/>
    <x v="1"/>
    <s v="USD"/>
    <n v="1473742800"/>
    <n v="1474174800"/>
    <b v="0"/>
    <b v="0"/>
    <s v="theater/plays"/>
    <x v="3"/>
    <x v="3"/>
  </r>
  <r>
    <n v="189000"/>
    <n v="5916"/>
    <n v="3.1301587301587301"/>
    <x v="0"/>
    <n v="64"/>
    <x v="616"/>
    <x v="1"/>
    <s v="USD"/>
    <n v="1523768400"/>
    <n v="1526014800"/>
    <b v="0"/>
    <b v="0"/>
    <s v="music/indie rock"/>
    <x v="1"/>
    <x v="7"/>
  </r>
  <r>
    <n v="94300"/>
    <n v="150806"/>
    <n v="159.92152704135739"/>
    <x v="1"/>
    <n v="2693"/>
    <x v="617"/>
    <x v="4"/>
    <s v="GBP"/>
    <n v="1437022800"/>
    <n v="1437454800"/>
    <b v="0"/>
    <b v="0"/>
    <s v="theater/plays"/>
    <x v="3"/>
    <x v="3"/>
  </r>
  <r>
    <n v="5100"/>
    <n v="14249"/>
    <n v="279.39215686274508"/>
    <x v="1"/>
    <n v="432"/>
    <x v="618"/>
    <x v="1"/>
    <s v="USD"/>
    <n v="1422165600"/>
    <n v="1422684000"/>
    <b v="0"/>
    <b v="0"/>
    <s v="photography/photography books"/>
    <x v="7"/>
    <x v="14"/>
  </r>
  <r>
    <n v="7500"/>
    <n v="5803"/>
    <n v="77.373333333333335"/>
    <x v="0"/>
    <n v="62"/>
    <x v="619"/>
    <x v="1"/>
    <s v="USD"/>
    <n v="1580104800"/>
    <n v="1581314400"/>
    <b v="0"/>
    <b v="0"/>
    <s v="theater/plays"/>
    <x v="3"/>
    <x v="3"/>
  </r>
  <r>
    <n v="6400"/>
    <n v="13205"/>
    <n v="206.32812500000003"/>
    <x v="1"/>
    <n v="189"/>
    <x v="620"/>
    <x v="1"/>
    <s v="USD"/>
    <n v="1285650000"/>
    <n v="1286427600"/>
    <b v="0"/>
    <b v="1"/>
    <s v="theater/plays"/>
    <x v="3"/>
    <x v="3"/>
  </r>
  <r>
    <n v="1600"/>
    <n v="11108"/>
    <n v="694.25"/>
    <x v="1"/>
    <n v="154"/>
    <x v="621"/>
    <x v="4"/>
    <s v="GBP"/>
    <n v="1276664400"/>
    <n v="1278738000"/>
    <b v="1"/>
    <b v="0"/>
    <s v="food/food trucks"/>
    <x v="0"/>
    <x v="0"/>
  </r>
  <r>
    <n v="1900"/>
    <n v="2884"/>
    <n v="151.78947368421052"/>
    <x v="1"/>
    <n v="96"/>
    <x v="622"/>
    <x v="1"/>
    <s v="USD"/>
    <n v="1286168400"/>
    <n v="1286427600"/>
    <b v="0"/>
    <b v="0"/>
    <s v="music/indie rock"/>
    <x v="1"/>
    <x v="7"/>
  </r>
  <r>
    <n v="85900"/>
    <n v="55476"/>
    <n v="64.58207217694995"/>
    <x v="0"/>
    <n v="750"/>
    <x v="623"/>
    <x v="1"/>
    <s v="USD"/>
    <n v="1467781200"/>
    <n v="1467954000"/>
    <b v="0"/>
    <b v="1"/>
    <s v="theater/plays"/>
    <x v="3"/>
    <x v="3"/>
  </r>
  <r>
    <n v="9500"/>
    <n v="5973"/>
    <n v="62.873684210526314"/>
    <x v="3"/>
    <n v="87"/>
    <x v="624"/>
    <x v="1"/>
    <s v="USD"/>
    <n v="1556686800"/>
    <n v="1557637200"/>
    <b v="0"/>
    <b v="1"/>
    <s v="theater/plays"/>
    <x v="3"/>
    <x v="3"/>
  </r>
  <r>
    <n v="59200"/>
    <n v="183756"/>
    <n v="310.39864864864865"/>
    <x v="1"/>
    <n v="3063"/>
    <x v="625"/>
    <x v="1"/>
    <s v="USD"/>
    <n v="1553576400"/>
    <n v="1553922000"/>
    <b v="0"/>
    <b v="0"/>
    <s v="theater/plays"/>
    <x v="3"/>
    <x v="3"/>
  </r>
  <r>
    <n v="72100"/>
    <n v="30902"/>
    <n v="42.859916782246884"/>
    <x v="2"/>
    <n v="278"/>
    <x v="626"/>
    <x v="1"/>
    <s v="USD"/>
    <n v="1414904400"/>
    <n v="1416463200"/>
    <b v="0"/>
    <b v="0"/>
    <s v="theater/plays"/>
    <x v="3"/>
    <x v="3"/>
  </r>
  <r>
    <n v="6700"/>
    <n v="5569"/>
    <n v="83.119402985074629"/>
    <x v="0"/>
    <n v="105"/>
    <x v="627"/>
    <x v="1"/>
    <s v="USD"/>
    <n v="1446876000"/>
    <n v="1447221600"/>
    <b v="0"/>
    <b v="0"/>
    <s v="film &amp; video/animation"/>
    <x v="4"/>
    <x v="10"/>
  </r>
  <r>
    <n v="118200"/>
    <n v="92824"/>
    <n v="78.531302876480552"/>
    <x v="3"/>
    <n v="1658"/>
    <x v="628"/>
    <x v="1"/>
    <s v="USD"/>
    <n v="1490418000"/>
    <n v="1491627600"/>
    <b v="0"/>
    <b v="0"/>
    <s v="film &amp; video/television"/>
    <x v="4"/>
    <x v="19"/>
  </r>
  <r>
    <n v="139000"/>
    <n v="158590"/>
    <n v="114.09352517985612"/>
    <x v="1"/>
    <n v="2266"/>
    <x v="629"/>
    <x v="1"/>
    <s v="USD"/>
    <n v="1360389600"/>
    <n v="1363150800"/>
    <b v="0"/>
    <b v="0"/>
    <s v="film &amp; video/television"/>
    <x v="4"/>
    <x v="19"/>
  </r>
  <r>
    <n v="197700"/>
    <n v="127591"/>
    <n v="64.537683358624179"/>
    <x v="0"/>
    <n v="2604"/>
    <x v="630"/>
    <x v="3"/>
    <s v="DKK"/>
    <n v="1326866400"/>
    <n v="1330754400"/>
    <b v="0"/>
    <b v="1"/>
    <s v="film &amp; video/animation"/>
    <x v="4"/>
    <x v="10"/>
  </r>
  <r>
    <n v="8500"/>
    <n v="6750"/>
    <n v="79.411764705882348"/>
    <x v="0"/>
    <n v="65"/>
    <x v="631"/>
    <x v="1"/>
    <s v="USD"/>
    <n v="1479103200"/>
    <n v="1479794400"/>
    <b v="0"/>
    <b v="0"/>
    <s v="theater/plays"/>
    <x v="3"/>
    <x v="3"/>
  </r>
  <r>
    <n v="81600"/>
    <n v="9318"/>
    <n v="11.419117647058824"/>
    <x v="0"/>
    <n v="94"/>
    <x v="632"/>
    <x v="1"/>
    <s v="USD"/>
    <n v="1280206800"/>
    <n v="1281243600"/>
    <b v="0"/>
    <b v="1"/>
    <s v="theater/plays"/>
    <x v="3"/>
    <x v="3"/>
  </r>
  <r>
    <n v="8600"/>
    <n v="4832"/>
    <n v="56.186046511627907"/>
    <x v="2"/>
    <n v="45"/>
    <x v="633"/>
    <x v="1"/>
    <s v="USD"/>
    <n v="1532754000"/>
    <n v="1532754000"/>
    <b v="0"/>
    <b v="1"/>
    <s v="film &amp; video/drama"/>
    <x v="4"/>
    <x v="6"/>
  </r>
  <r>
    <n v="119800"/>
    <n v="19769"/>
    <n v="16.501669449081803"/>
    <x v="0"/>
    <n v="257"/>
    <x v="634"/>
    <x v="1"/>
    <s v="USD"/>
    <n v="1453096800"/>
    <n v="1453356000"/>
    <b v="0"/>
    <b v="0"/>
    <s v="theater/plays"/>
    <x v="3"/>
    <x v="3"/>
  </r>
  <r>
    <n v="9400"/>
    <n v="11277"/>
    <n v="119.96808510638297"/>
    <x v="1"/>
    <n v="194"/>
    <x v="635"/>
    <x v="5"/>
    <s v="CHF"/>
    <n v="1487570400"/>
    <n v="1489986000"/>
    <b v="0"/>
    <b v="0"/>
    <s v="theater/plays"/>
    <x v="3"/>
    <x v="3"/>
  </r>
  <r>
    <n v="9200"/>
    <n v="13382"/>
    <n v="145.45652173913044"/>
    <x v="1"/>
    <n v="129"/>
    <x v="636"/>
    <x v="0"/>
    <s v="CAD"/>
    <n v="1545026400"/>
    <n v="1545804000"/>
    <b v="0"/>
    <b v="0"/>
    <s v="technology/wearables"/>
    <x v="2"/>
    <x v="8"/>
  </r>
  <r>
    <n v="14900"/>
    <n v="32986"/>
    <n v="221.38255033557047"/>
    <x v="1"/>
    <n v="375"/>
    <x v="637"/>
    <x v="1"/>
    <s v="USD"/>
    <n v="1488348000"/>
    <n v="1489899600"/>
    <b v="0"/>
    <b v="0"/>
    <s v="theater/plays"/>
    <x v="3"/>
    <x v="3"/>
  </r>
  <r>
    <n v="169400"/>
    <n v="81984"/>
    <n v="48.396694214876035"/>
    <x v="0"/>
    <n v="2928"/>
    <x v="638"/>
    <x v="0"/>
    <s v="CAD"/>
    <n v="1545112800"/>
    <n v="1546495200"/>
    <b v="0"/>
    <b v="0"/>
    <s v="theater/plays"/>
    <x v="3"/>
    <x v="3"/>
  </r>
  <r>
    <n v="192100"/>
    <n v="178483"/>
    <n v="92.911504424778755"/>
    <x v="0"/>
    <n v="4697"/>
    <x v="639"/>
    <x v="1"/>
    <s v="USD"/>
    <n v="1537938000"/>
    <n v="1539752400"/>
    <b v="0"/>
    <b v="1"/>
    <s v="music/rock"/>
    <x v="1"/>
    <x v="1"/>
  </r>
  <r>
    <n v="98700"/>
    <n v="87448"/>
    <n v="88.599797365754824"/>
    <x v="0"/>
    <n v="2915"/>
    <x v="640"/>
    <x v="1"/>
    <s v="USD"/>
    <n v="1363150800"/>
    <n v="1364101200"/>
    <b v="0"/>
    <b v="0"/>
    <s v="games/video games"/>
    <x v="6"/>
    <x v="11"/>
  </r>
  <r>
    <n v="4500"/>
    <n v="1863"/>
    <n v="41.4"/>
    <x v="0"/>
    <n v="18"/>
    <x v="641"/>
    <x v="1"/>
    <s v="USD"/>
    <n v="1523250000"/>
    <n v="1525323600"/>
    <b v="0"/>
    <b v="0"/>
    <s v="publishing/translations"/>
    <x v="5"/>
    <x v="18"/>
  </r>
  <r>
    <n v="98600"/>
    <n v="62174"/>
    <n v="63.056795131845846"/>
    <x v="3"/>
    <n v="723"/>
    <x v="642"/>
    <x v="1"/>
    <s v="USD"/>
    <n v="1499317200"/>
    <n v="1500872400"/>
    <b v="1"/>
    <b v="0"/>
    <s v="food/food trucks"/>
    <x v="0"/>
    <x v="0"/>
  </r>
  <r>
    <n v="121700"/>
    <n v="59003"/>
    <n v="48.482333607230892"/>
    <x v="0"/>
    <n v="602"/>
    <x v="643"/>
    <x v="5"/>
    <s v="CHF"/>
    <n v="1287550800"/>
    <n v="1288501200"/>
    <b v="1"/>
    <b v="1"/>
    <s v="theater/plays"/>
    <x v="3"/>
    <x v="3"/>
  </r>
  <r>
    <n v="100"/>
    <n v="2"/>
    <n v="2"/>
    <x v="0"/>
    <n v="1"/>
    <x v="50"/>
    <x v="1"/>
    <s v="USD"/>
    <n v="1404795600"/>
    <n v="1407128400"/>
    <b v="0"/>
    <b v="0"/>
    <s v="music/jazz"/>
    <x v="1"/>
    <x v="17"/>
  </r>
  <r>
    <n v="196700"/>
    <n v="174039"/>
    <n v="88.47941026944585"/>
    <x v="0"/>
    <n v="3868"/>
    <x v="644"/>
    <x v="6"/>
    <s v="EUR"/>
    <n v="1393048800"/>
    <n v="1394344800"/>
    <b v="0"/>
    <b v="0"/>
    <s v="film &amp; video/shorts"/>
    <x v="4"/>
    <x v="12"/>
  </r>
  <r>
    <n v="10000"/>
    <n v="12684"/>
    <n v="126.84"/>
    <x v="1"/>
    <n v="409"/>
    <x v="645"/>
    <x v="1"/>
    <s v="USD"/>
    <n v="1470373200"/>
    <n v="1474088400"/>
    <b v="0"/>
    <b v="0"/>
    <s v="technology/web"/>
    <x v="2"/>
    <x v="2"/>
  </r>
  <r>
    <n v="600"/>
    <n v="14033"/>
    <n v="2338.833333333333"/>
    <x v="1"/>
    <n v="234"/>
    <x v="646"/>
    <x v="1"/>
    <s v="USD"/>
    <n v="1460091600"/>
    <n v="1460264400"/>
    <b v="0"/>
    <b v="0"/>
    <s v="technology/web"/>
    <x v="2"/>
    <x v="2"/>
  </r>
  <r>
    <n v="35000"/>
    <n v="177936"/>
    <n v="508.38857142857148"/>
    <x v="1"/>
    <n v="3016"/>
    <x v="647"/>
    <x v="1"/>
    <s v="USD"/>
    <n v="1440392400"/>
    <n v="1440824400"/>
    <b v="0"/>
    <b v="0"/>
    <s v="music/metal"/>
    <x v="1"/>
    <x v="16"/>
  </r>
  <r>
    <n v="6900"/>
    <n v="13212"/>
    <n v="191.47826086956522"/>
    <x v="1"/>
    <n v="264"/>
    <x v="648"/>
    <x v="1"/>
    <s v="USD"/>
    <n v="1488434400"/>
    <n v="1489554000"/>
    <b v="1"/>
    <b v="0"/>
    <s v="photography/photography books"/>
    <x v="7"/>
    <x v="14"/>
  </r>
  <r>
    <n v="118400"/>
    <n v="49879"/>
    <n v="42.127533783783782"/>
    <x v="0"/>
    <n v="504"/>
    <x v="649"/>
    <x v="2"/>
    <s v="AUD"/>
    <n v="1514440800"/>
    <n v="1514872800"/>
    <b v="0"/>
    <b v="0"/>
    <s v="food/food trucks"/>
    <x v="0"/>
    <x v="0"/>
  </r>
  <r>
    <n v="10000"/>
    <n v="824"/>
    <n v="8.24"/>
    <x v="0"/>
    <n v="14"/>
    <x v="650"/>
    <x v="1"/>
    <s v="USD"/>
    <n v="1514354400"/>
    <n v="1515736800"/>
    <b v="0"/>
    <b v="0"/>
    <s v="film &amp; video/science fiction"/>
    <x v="4"/>
    <x v="22"/>
  </r>
  <r>
    <n v="52600"/>
    <n v="31594"/>
    <n v="60.064638783269963"/>
    <x v="3"/>
    <n v="390"/>
    <x v="651"/>
    <x v="1"/>
    <s v="USD"/>
    <n v="1440910800"/>
    <n v="1442898000"/>
    <b v="0"/>
    <b v="0"/>
    <s v="music/rock"/>
    <x v="1"/>
    <x v="1"/>
  </r>
  <r>
    <n v="120700"/>
    <n v="57010"/>
    <n v="47.232808616404313"/>
    <x v="0"/>
    <n v="750"/>
    <x v="652"/>
    <x v="4"/>
    <s v="GBP"/>
    <n v="1296108000"/>
    <n v="1296194400"/>
    <b v="0"/>
    <b v="0"/>
    <s v="film &amp; video/documentary"/>
    <x v="4"/>
    <x v="4"/>
  </r>
  <r>
    <n v="9100"/>
    <n v="7438"/>
    <n v="81.736263736263737"/>
    <x v="0"/>
    <n v="77"/>
    <x v="653"/>
    <x v="1"/>
    <s v="USD"/>
    <n v="1440133200"/>
    <n v="1440910800"/>
    <b v="1"/>
    <b v="0"/>
    <s v="theater/plays"/>
    <x v="3"/>
    <x v="3"/>
  </r>
  <r>
    <n v="106800"/>
    <n v="57872"/>
    <n v="54.187265917603"/>
    <x v="0"/>
    <n v="752"/>
    <x v="654"/>
    <x v="3"/>
    <s v="DKK"/>
    <n v="1332910800"/>
    <n v="1335502800"/>
    <b v="0"/>
    <b v="0"/>
    <s v="music/jazz"/>
    <x v="1"/>
    <x v="17"/>
  </r>
  <r>
    <n v="9100"/>
    <n v="8906"/>
    <n v="97.868131868131869"/>
    <x v="0"/>
    <n v="131"/>
    <x v="655"/>
    <x v="1"/>
    <s v="USD"/>
    <n v="1544335200"/>
    <n v="1544680800"/>
    <b v="0"/>
    <b v="0"/>
    <s v="theater/plays"/>
    <x v="3"/>
    <x v="3"/>
  </r>
  <r>
    <n v="10000"/>
    <n v="7724"/>
    <n v="77.239999999999995"/>
    <x v="0"/>
    <n v="87"/>
    <x v="656"/>
    <x v="1"/>
    <s v="USD"/>
    <n v="1286427600"/>
    <n v="1288414800"/>
    <b v="0"/>
    <b v="0"/>
    <s v="theater/plays"/>
    <x v="3"/>
    <x v="3"/>
  </r>
  <r>
    <n v="79400"/>
    <n v="26571"/>
    <n v="33.464735516372798"/>
    <x v="0"/>
    <n v="1063"/>
    <x v="657"/>
    <x v="1"/>
    <s v="USD"/>
    <n v="1329717600"/>
    <n v="1330581600"/>
    <b v="0"/>
    <b v="0"/>
    <s v="music/jazz"/>
    <x v="1"/>
    <x v="17"/>
  </r>
  <r>
    <n v="5100"/>
    <n v="12219"/>
    <n v="239.58823529411765"/>
    <x v="1"/>
    <n v="272"/>
    <x v="658"/>
    <x v="1"/>
    <s v="USD"/>
    <n v="1310187600"/>
    <n v="1311397200"/>
    <b v="0"/>
    <b v="1"/>
    <s v="film &amp; video/documentary"/>
    <x v="4"/>
    <x v="4"/>
  </r>
  <r>
    <n v="3100"/>
    <n v="1985"/>
    <n v="64.032258064516128"/>
    <x v="3"/>
    <n v="25"/>
    <x v="659"/>
    <x v="1"/>
    <s v="USD"/>
    <n v="1377838800"/>
    <n v="1378357200"/>
    <b v="0"/>
    <b v="1"/>
    <s v="theater/plays"/>
    <x v="3"/>
    <x v="3"/>
  </r>
  <r>
    <n v="6900"/>
    <n v="12155"/>
    <n v="176.15942028985506"/>
    <x v="1"/>
    <n v="419"/>
    <x v="660"/>
    <x v="1"/>
    <s v="USD"/>
    <n v="1410325200"/>
    <n v="1411102800"/>
    <b v="0"/>
    <b v="0"/>
    <s v="journalism/audio"/>
    <x v="8"/>
    <x v="23"/>
  </r>
  <r>
    <n v="27500"/>
    <n v="5593"/>
    <n v="20.33818181818182"/>
    <x v="0"/>
    <n v="76"/>
    <x v="661"/>
    <x v="1"/>
    <s v="USD"/>
    <n v="1343797200"/>
    <n v="1344834000"/>
    <b v="0"/>
    <b v="0"/>
    <s v="theater/plays"/>
    <x v="3"/>
    <x v="3"/>
  </r>
  <r>
    <n v="48800"/>
    <n v="175020"/>
    <n v="358.64754098360658"/>
    <x v="1"/>
    <n v="1621"/>
    <x v="662"/>
    <x v="6"/>
    <s v="EUR"/>
    <n v="1498453200"/>
    <n v="1499230800"/>
    <b v="0"/>
    <b v="0"/>
    <s v="theater/plays"/>
    <x v="3"/>
    <x v="3"/>
  </r>
  <r>
    <n v="16200"/>
    <n v="75955"/>
    <n v="468.85802469135803"/>
    <x v="1"/>
    <n v="1101"/>
    <x v="663"/>
    <x v="1"/>
    <s v="USD"/>
    <n v="1456380000"/>
    <n v="1457416800"/>
    <b v="0"/>
    <b v="0"/>
    <s v="music/indie rock"/>
    <x v="1"/>
    <x v="7"/>
  </r>
  <r>
    <n v="97600"/>
    <n v="119127"/>
    <n v="122.05635245901641"/>
    <x v="1"/>
    <n v="1073"/>
    <x v="664"/>
    <x v="1"/>
    <s v="USD"/>
    <n v="1280552400"/>
    <n v="1280898000"/>
    <b v="0"/>
    <b v="1"/>
    <s v="theater/plays"/>
    <x v="3"/>
    <x v="3"/>
  </r>
  <r>
    <n v="197900"/>
    <n v="110689"/>
    <n v="55.931783729156137"/>
    <x v="0"/>
    <n v="4428"/>
    <x v="665"/>
    <x v="2"/>
    <s v="AUD"/>
    <n v="1521608400"/>
    <n v="1522472400"/>
    <b v="0"/>
    <b v="0"/>
    <s v="theater/plays"/>
    <x v="3"/>
    <x v="3"/>
  </r>
  <r>
    <n v="5600"/>
    <n v="2445"/>
    <n v="43.660714285714285"/>
    <x v="0"/>
    <n v="58"/>
    <x v="666"/>
    <x v="6"/>
    <s v="EUR"/>
    <n v="1460696400"/>
    <n v="1462510800"/>
    <b v="0"/>
    <b v="0"/>
    <s v="music/indie rock"/>
    <x v="1"/>
    <x v="7"/>
  </r>
  <r>
    <n v="170700"/>
    <n v="57250"/>
    <n v="33.53837141183363"/>
    <x v="3"/>
    <n v="1218"/>
    <x v="667"/>
    <x v="1"/>
    <s v="USD"/>
    <n v="1313730000"/>
    <n v="1317790800"/>
    <b v="0"/>
    <b v="0"/>
    <s v="photography/photography books"/>
    <x v="7"/>
    <x v="14"/>
  </r>
  <r>
    <n v="9700"/>
    <n v="11929"/>
    <n v="122.97938144329896"/>
    <x v="1"/>
    <n v="331"/>
    <x v="668"/>
    <x v="1"/>
    <s v="USD"/>
    <n v="1568178000"/>
    <n v="1568782800"/>
    <b v="0"/>
    <b v="0"/>
    <s v="journalism/audio"/>
    <x v="8"/>
    <x v="23"/>
  </r>
  <r>
    <n v="62300"/>
    <n v="118214"/>
    <n v="189.74959871589084"/>
    <x v="1"/>
    <n v="1170"/>
    <x v="669"/>
    <x v="1"/>
    <s v="USD"/>
    <n v="1348635600"/>
    <n v="1349413200"/>
    <b v="0"/>
    <b v="0"/>
    <s v="photography/photography books"/>
    <x v="7"/>
    <x v="14"/>
  </r>
  <r>
    <n v="5300"/>
    <n v="4432"/>
    <n v="83.622641509433961"/>
    <x v="0"/>
    <n v="111"/>
    <x v="670"/>
    <x v="1"/>
    <s v="USD"/>
    <n v="1468126800"/>
    <n v="1472446800"/>
    <b v="0"/>
    <b v="0"/>
    <s v="publishing/fiction"/>
    <x v="5"/>
    <x v="13"/>
  </r>
  <r>
    <n v="99500"/>
    <n v="17879"/>
    <n v="17.968844221105527"/>
    <x v="3"/>
    <n v="215"/>
    <x v="671"/>
    <x v="1"/>
    <s v="USD"/>
    <n v="1547877600"/>
    <n v="1548050400"/>
    <b v="0"/>
    <b v="0"/>
    <s v="film &amp; video/drama"/>
    <x v="4"/>
    <x v="6"/>
  </r>
  <r>
    <n v="1400"/>
    <n v="14511"/>
    <n v="1036.5"/>
    <x v="1"/>
    <n v="363"/>
    <x v="672"/>
    <x v="1"/>
    <s v="USD"/>
    <n v="1571374800"/>
    <n v="1571806800"/>
    <b v="0"/>
    <b v="1"/>
    <s v="food/food trucks"/>
    <x v="0"/>
    <x v="0"/>
  </r>
  <r>
    <n v="145600"/>
    <n v="141822"/>
    <n v="97.405219780219781"/>
    <x v="0"/>
    <n v="2955"/>
    <x v="673"/>
    <x v="1"/>
    <s v="USD"/>
    <n v="1576303200"/>
    <n v="1576476000"/>
    <b v="0"/>
    <b v="1"/>
    <s v="games/mobile games"/>
    <x v="6"/>
    <x v="20"/>
  </r>
  <r>
    <n v="184100"/>
    <n v="159037"/>
    <n v="86.386203150461711"/>
    <x v="0"/>
    <n v="1657"/>
    <x v="674"/>
    <x v="1"/>
    <s v="USD"/>
    <n v="1324447200"/>
    <n v="1324965600"/>
    <b v="0"/>
    <b v="0"/>
    <s v="theater/plays"/>
    <x v="3"/>
    <x v="3"/>
  </r>
  <r>
    <n v="5400"/>
    <n v="8109"/>
    <n v="150.16666666666666"/>
    <x v="1"/>
    <n v="103"/>
    <x v="675"/>
    <x v="1"/>
    <s v="USD"/>
    <n v="1386741600"/>
    <n v="1387519200"/>
    <b v="0"/>
    <b v="0"/>
    <s v="theater/plays"/>
    <x v="3"/>
    <x v="3"/>
  </r>
  <r>
    <n v="2300"/>
    <n v="8244"/>
    <n v="358.43478260869563"/>
    <x v="1"/>
    <n v="147"/>
    <x v="676"/>
    <x v="1"/>
    <s v="USD"/>
    <n v="1537074000"/>
    <n v="1537246800"/>
    <b v="0"/>
    <b v="0"/>
    <s v="theater/plays"/>
    <x v="3"/>
    <x v="3"/>
  </r>
  <r>
    <n v="1400"/>
    <n v="7600"/>
    <n v="542.85714285714289"/>
    <x v="1"/>
    <n v="110"/>
    <x v="677"/>
    <x v="0"/>
    <s v="CAD"/>
    <n v="1277787600"/>
    <n v="1279515600"/>
    <b v="0"/>
    <b v="0"/>
    <s v="publishing/nonfiction"/>
    <x v="5"/>
    <x v="9"/>
  </r>
  <r>
    <n v="140000"/>
    <n v="94501"/>
    <n v="67.500714285714281"/>
    <x v="0"/>
    <n v="926"/>
    <x v="678"/>
    <x v="0"/>
    <s v="CAD"/>
    <n v="1440306000"/>
    <n v="1442379600"/>
    <b v="0"/>
    <b v="0"/>
    <s v="theater/plays"/>
    <x v="3"/>
    <x v="3"/>
  </r>
  <r>
    <n v="7500"/>
    <n v="14381"/>
    <n v="191.74666666666667"/>
    <x v="1"/>
    <n v="134"/>
    <x v="679"/>
    <x v="1"/>
    <s v="USD"/>
    <n v="1522126800"/>
    <n v="1523077200"/>
    <b v="0"/>
    <b v="0"/>
    <s v="technology/wearables"/>
    <x v="2"/>
    <x v="8"/>
  </r>
  <r>
    <n v="1500"/>
    <n v="13980"/>
    <n v="932"/>
    <x v="1"/>
    <n v="269"/>
    <x v="680"/>
    <x v="1"/>
    <s v="USD"/>
    <n v="1489298400"/>
    <n v="1489554000"/>
    <b v="0"/>
    <b v="0"/>
    <s v="theater/plays"/>
    <x v="3"/>
    <x v="3"/>
  </r>
  <r>
    <n v="2900"/>
    <n v="12449"/>
    <n v="429.27586206896552"/>
    <x v="1"/>
    <n v="175"/>
    <x v="681"/>
    <x v="1"/>
    <s v="USD"/>
    <n v="1547100000"/>
    <n v="1548482400"/>
    <b v="0"/>
    <b v="1"/>
    <s v="film &amp; video/television"/>
    <x v="4"/>
    <x v="19"/>
  </r>
  <r>
    <n v="7300"/>
    <n v="7348"/>
    <n v="100.65753424657535"/>
    <x v="1"/>
    <n v="69"/>
    <x v="682"/>
    <x v="1"/>
    <s v="USD"/>
    <n v="1383022800"/>
    <n v="1384063200"/>
    <b v="0"/>
    <b v="0"/>
    <s v="technology/web"/>
    <x v="2"/>
    <x v="2"/>
  </r>
  <r>
    <n v="3600"/>
    <n v="8158"/>
    <n v="226.61111111111109"/>
    <x v="1"/>
    <n v="190"/>
    <x v="683"/>
    <x v="1"/>
    <s v="USD"/>
    <n v="1322373600"/>
    <n v="1322892000"/>
    <b v="0"/>
    <b v="1"/>
    <s v="film &amp; video/documentary"/>
    <x v="4"/>
    <x v="4"/>
  </r>
  <r>
    <n v="5000"/>
    <n v="7119"/>
    <n v="142.38"/>
    <x v="1"/>
    <n v="237"/>
    <x v="684"/>
    <x v="1"/>
    <s v="USD"/>
    <n v="1349240400"/>
    <n v="1350709200"/>
    <b v="1"/>
    <b v="1"/>
    <s v="film &amp; video/documentary"/>
    <x v="4"/>
    <x v="4"/>
  </r>
  <r>
    <n v="6000"/>
    <n v="5438"/>
    <n v="90.633333333333326"/>
    <x v="0"/>
    <n v="77"/>
    <x v="685"/>
    <x v="4"/>
    <s v="GBP"/>
    <n v="1562648400"/>
    <n v="1564203600"/>
    <b v="0"/>
    <b v="0"/>
    <s v="music/rock"/>
    <x v="1"/>
    <x v="1"/>
  </r>
  <r>
    <n v="180400"/>
    <n v="115396"/>
    <n v="63.966740576496676"/>
    <x v="0"/>
    <n v="1748"/>
    <x v="686"/>
    <x v="1"/>
    <s v="USD"/>
    <n v="1508216400"/>
    <n v="1509685200"/>
    <b v="0"/>
    <b v="0"/>
    <s v="theater/plays"/>
    <x v="3"/>
    <x v="3"/>
  </r>
  <r>
    <n v="9100"/>
    <n v="7656"/>
    <n v="84.131868131868131"/>
    <x v="0"/>
    <n v="79"/>
    <x v="687"/>
    <x v="1"/>
    <s v="USD"/>
    <n v="1511762400"/>
    <n v="1514959200"/>
    <b v="0"/>
    <b v="0"/>
    <s v="theater/plays"/>
    <x v="3"/>
    <x v="3"/>
  </r>
  <r>
    <n v="9200"/>
    <n v="12322"/>
    <n v="133.93478260869566"/>
    <x v="1"/>
    <n v="196"/>
    <x v="688"/>
    <x v="6"/>
    <s v="EUR"/>
    <n v="1447480800"/>
    <n v="1448863200"/>
    <b v="1"/>
    <b v="0"/>
    <s v="music/rock"/>
    <x v="1"/>
    <x v="1"/>
  </r>
  <r>
    <n v="164100"/>
    <n v="96888"/>
    <n v="59.042047531992694"/>
    <x v="0"/>
    <n v="889"/>
    <x v="689"/>
    <x v="1"/>
    <s v="USD"/>
    <n v="1429506000"/>
    <n v="1429592400"/>
    <b v="0"/>
    <b v="1"/>
    <s v="theater/plays"/>
    <x v="3"/>
    <x v="3"/>
  </r>
  <r>
    <n v="128900"/>
    <n v="196960"/>
    <n v="152.80062063615205"/>
    <x v="1"/>
    <n v="7295"/>
    <x v="690"/>
    <x v="1"/>
    <s v="USD"/>
    <n v="1522472400"/>
    <n v="1522645200"/>
    <b v="0"/>
    <b v="0"/>
    <s v="music/electric music"/>
    <x v="1"/>
    <x v="5"/>
  </r>
  <r>
    <n v="42100"/>
    <n v="188057"/>
    <n v="446.69121140142522"/>
    <x v="1"/>
    <n v="2893"/>
    <x v="691"/>
    <x v="0"/>
    <s v="CAD"/>
    <n v="1322114400"/>
    <n v="1323324000"/>
    <b v="0"/>
    <b v="0"/>
    <s v="technology/wearables"/>
    <x v="2"/>
    <x v="8"/>
  </r>
  <r>
    <n v="7400"/>
    <n v="6245"/>
    <n v="84.391891891891888"/>
    <x v="0"/>
    <n v="56"/>
    <x v="692"/>
    <x v="1"/>
    <s v="USD"/>
    <n v="1561438800"/>
    <n v="1561525200"/>
    <b v="0"/>
    <b v="0"/>
    <s v="film &amp; video/drama"/>
    <x v="4"/>
    <x v="6"/>
  </r>
  <r>
    <n v="100"/>
    <n v="3"/>
    <n v="3"/>
    <x v="0"/>
    <n v="1"/>
    <x v="248"/>
    <x v="1"/>
    <s v="USD"/>
    <n v="1264399200"/>
    <n v="1265695200"/>
    <b v="0"/>
    <b v="0"/>
    <s v="technology/wearables"/>
    <x v="2"/>
    <x v="8"/>
  </r>
  <r>
    <n v="52000"/>
    <n v="91014"/>
    <n v="175.02692307692308"/>
    <x v="1"/>
    <n v="820"/>
    <x v="693"/>
    <x v="1"/>
    <s v="USD"/>
    <n v="1301202000"/>
    <n v="1301806800"/>
    <b v="1"/>
    <b v="0"/>
    <s v="theater/plays"/>
    <x v="3"/>
    <x v="3"/>
  </r>
  <r>
    <n v="8700"/>
    <n v="4710"/>
    <n v="54.137931034482754"/>
    <x v="0"/>
    <n v="83"/>
    <x v="694"/>
    <x v="1"/>
    <s v="USD"/>
    <n v="1374469200"/>
    <n v="1374901200"/>
    <b v="0"/>
    <b v="0"/>
    <s v="technology/wearables"/>
    <x v="2"/>
    <x v="8"/>
  </r>
  <r>
    <n v="63400"/>
    <n v="197728"/>
    <n v="311.87381703470032"/>
    <x v="1"/>
    <n v="2038"/>
    <x v="695"/>
    <x v="1"/>
    <s v="USD"/>
    <n v="1334984400"/>
    <n v="1336453200"/>
    <b v="1"/>
    <b v="1"/>
    <s v="publishing/translations"/>
    <x v="5"/>
    <x v="18"/>
  </r>
  <r>
    <n v="8700"/>
    <n v="10682"/>
    <n v="122.78160919540231"/>
    <x v="1"/>
    <n v="116"/>
    <x v="696"/>
    <x v="1"/>
    <s v="USD"/>
    <n v="1467608400"/>
    <n v="1468904400"/>
    <b v="0"/>
    <b v="0"/>
    <s v="film &amp; video/animation"/>
    <x v="4"/>
    <x v="10"/>
  </r>
  <r>
    <n v="169700"/>
    <n v="168048"/>
    <n v="99.026517383618156"/>
    <x v="0"/>
    <n v="2025"/>
    <x v="697"/>
    <x v="4"/>
    <s v="GBP"/>
    <n v="1386741600"/>
    <n v="1387087200"/>
    <b v="0"/>
    <b v="0"/>
    <s v="publishing/nonfiction"/>
    <x v="5"/>
    <x v="9"/>
  </r>
  <r>
    <n v="108400"/>
    <n v="138586"/>
    <n v="127.84686346863469"/>
    <x v="1"/>
    <n v="1345"/>
    <x v="698"/>
    <x v="2"/>
    <s v="AUD"/>
    <n v="1546754400"/>
    <n v="1547445600"/>
    <b v="0"/>
    <b v="1"/>
    <s v="technology/web"/>
    <x v="2"/>
    <x v="2"/>
  </r>
  <r>
    <n v="7300"/>
    <n v="11579"/>
    <n v="158.61643835616439"/>
    <x v="1"/>
    <n v="168"/>
    <x v="699"/>
    <x v="1"/>
    <s v="USD"/>
    <n v="1544248800"/>
    <n v="1547359200"/>
    <b v="0"/>
    <b v="0"/>
    <s v="film &amp; video/drama"/>
    <x v="4"/>
    <x v="6"/>
  </r>
  <r>
    <n v="1700"/>
    <n v="12020"/>
    <n v="707.05882352941171"/>
    <x v="1"/>
    <n v="137"/>
    <x v="700"/>
    <x v="5"/>
    <s v="CHF"/>
    <n v="1495429200"/>
    <n v="1496293200"/>
    <b v="0"/>
    <b v="0"/>
    <s v="theater/plays"/>
    <x v="3"/>
    <x v="3"/>
  </r>
  <r>
    <n v="9800"/>
    <n v="13954"/>
    <n v="142.38775510204081"/>
    <x v="1"/>
    <n v="186"/>
    <x v="701"/>
    <x v="6"/>
    <s v="EUR"/>
    <n v="1334811600"/>
    <n v="1335416400"/>
    <b v="0"/>
    <b v="0"/>
    <s v="theater/plays"/>
    <x v="3"/>
    <x v="3"/>
  </r>
  <r>
    <n v="4300"/>
    <n v="6358"/>
    <n v="147.86046511627907"/>
    <x v="1"/>
    <n v="125"/>
    <x v="702"/>
    <x v="1"/>
    <s v="USD"/>
    <n v="1531544400"/>
    <n v="1532149200"/>
    <b v="0"/>
    <b v="1"/>
    <s v="theater/plays"/>
    <x v="3"/>
    <x v="3"/>
  </r>
  <r>
    <n v="6200"/>
    <n v="1260"/>
    <n v="20.322580645161288"/>
    <x v="0"/>
    <n v="14"/>
    <x v="703"/>
    <x v="6"/>
    <s v="EUR"/>
    <n v="1453615200"/>
    <n v="1453788000"/>
    <b v="1"/>
    <b v="1"/>
    <s v="theater/plays"/>
    <x v="3"/>
    <x v="3"/>
  </r>
  <r>
    <n v="800"/>
    <n v="14725"/>
    <n v="1840.625"/>
    <x v="1"/>
    <n v="202"/>
    <x v="704"/>
    <x v="1"/>
    <s v="USD"/>
    <n v="1467954000"/>
    <n v="1471496400"/>
    <b v="0"/>
    <b v="0"/>
    <s v="theater/plays"/>
    <x v="3"/>
    <x v="3"/>
  </r>
  <r>
    <n v="6900"/>
    <n v="11174"/>
    <n v="161.94202898550725"/>
    <x v="1"/>
    <n v="103"/>
    <x v="705"/>
    <x v="1"/>
    <s v="USD"/>
    <n v="1471842000"/>
    <n v="1472878800"/>
    <b v="0"/>
    <b v="0"/>
    <s v="publishing/radio &amp; podcasts"/>
    <x v="5"/>
    <x v="15"/>
  </r>
  <r>
    <n v="38500"/>
    <n v="182036"/>
    <n v="472.82077922077923"/>
    <x v="1"/>
    <n v="1785"/>
    <x v="706"/>
    <x v="1"/>
    <s v="USD"/>
    <n v="1408424400"/>
    <n v="1408510800"/>
    <b v="0"/>
    <b v="0"/>
    <s v="music/rock"/>
    <x v="1"/>
    <x v="1"/>
  </r>
  <r>
    <n v="118000"/>
    <n v="28870"/>
    <n v="24.466101694915253"/>
    <x v="0"/>
    <n v="656"/>
    <x v="707"/>
    <x v="1"/>
    <s v="USD"/>
    <n v="1281157200"/>
    <n v="1281589200"/>
    <b v="0"/>
    <b v="0"/>
    <s v="games/mobile games"/>
    <x v="6"/>
    <x v="20"/>
  </r>
  <r>
    <n v="2000"/>
    <n v="10353"/>
    <n v="517.65"/>
    <x v="1"/>
    <n v="157"/>
    <x v="708"/>
    <x v="1"/>
    <s v="USD"/>
    <n v="1373432400"/>
    <n v="1375851600"/>
    <b v="0"/>
    <b v="1"/>
    <s v="theater/plays"/>
    <x v="3"/>
    <x v="3"/>
  </r>
  <r>
    <n v="5600"/>
    <n v="13868"/>
    <n v="247.64285714285714"/>
    <x v="1"/>
    <n v="555"/>
    <x v="709"/>
    <x v="1"/>
    <s v="USD"/>
    <n v="1313989200"/>
    <n v="1315803600"/>
    <b v="0"/>
    <b v="0"/>
    <s v="film &amp; video/documentary"/>
    <x v="4"/>
    <x v="4"/>
  </r>
  <r>
    <n v="8300"/>
    <n v="8317"/>
    <n v="100.20481927710843"/>
    <x v="1"/>
    <n v="297"/>
    <x v="710"/>
    <x v="1"/>
    <s v="USD"/>
    <n v="1371445200"/>
    <n v="1373691600"/>
    <b v="0"/>
    <b v="0"/>
    <s v="technology/wearables"/>
    <x v="2"/>
    <x v="8"/>
  </r>
  <r>
    <n v="6900"/>
    <n v="10557"/>
    <n v="153"/>
    <x v="1"/>
    <n v="123"/>
    <x v="711"/>
    <x v="1"/>
    <s v="USD"/>
    <n v="1338267600"/>
    <n v="1339218000"/>
    <b v="0"/>
    <b v="0"/>
    <s v="publishing/fiction"/>
    <x v="5"/>
    <x v="13"/>
  </r>
  <r>
    <n v="8700"/>
    <n v="3227"/>
    <n v="37.091954022988503"/>
    <x v="3"/>
    <n v="38"/>
    <x v="712"/>
    <x v="3"/>
    <s v="DKK"/>
    <n v="1519192800"/>
    <n v="1520402400"/>
    <b v="0"/>
    <b v="1"/>
    <s v="theater/plays"/>
    <x v="3"/>
    <x v="3"/>
  </r>
  <r>
    <n v="123600"/>
    <n v="5429"/>
    <n v="4.392394822006473"/>
    <x v="3"/>
    <n v="60"/>
    <x v="713"/>
    <x v="1"/>
    <s v="USD"/>
    <n v="1522818000"/>
    <n v="1523336400"/>
    <b v="0"/>
    <b v="0"/>
    <s v="music/rock"/>
    <x v="1"/>
    <x v="1"/>
  </r>
  <r>
    <n v="48500"/>
    <n v="75906"/>
    <n v="156.50721649484535"/>
    <x v="1"/>
    <n v="3036"/>
    <x v="714"/>
    <x v="1"/>
    <s v="USD"/>
    <n v="1509948000"/>
    <n v="1512280800"/>
    <b v="0"/>
    <b v="0"/>
    <s v="film &amp; video/documentary"/>
    <x v="4"/>
    <x v="4"/>
  </r>
  <r>
    <n v="4900"/>
    <n v="13250"/>
    <n v="270.40816326530609"/>
    <x v="1"/>
    <n v="144"/>
    <x v="715"/>
    <x v="2"/>
    <s v="AUD"/>
    <n v="1456898400"/>
    <n v="1458709200"/>
    <b v="0"/>
    <b v="0"/>
    <s v="theater/plays"/>
    <x v="3"/>
    <x v="3"/>
  </r>
  <r>
    <n v="8400"/>
    <n v="11261"/>
    <n v="134.05952380952382"/>
    <x v="1"/>
    <n v="121"/>
    <x v="716"/>
    <x v="4"/>
    <s v="GBP"/>
    <n v="1413954000"/>
    <n v="1414126800"/>
    <b v="0"/>
    <b v="1"/>
    <s v="theater/plays"/>
    <x v="3"/>
    <x v="3"/>
  </r>
  <r>
    <n v="193200"/>
    <n v="97369"/>
    <n v="50.398033126293996"/>
    <x v="0"/>
    <n v="1596"/>
    <x v="717"/>
    <x v="1"/>
    <s v="USD"/>
    <n v="1416031200"/>
    <n v="1416204000"/>
    <b v="0"/>
    <b v="0"/>
    <s v="games/mobile games"/>
    <x v="6"/>
    <x v="20"/>
  </r>
  <r>
    <n v="54300"/>
    <n v="48227"/>
    <n v="88.815837937384899"/>
    <x v="3"/>
    <n v="524"/>
    <x v="718"/>
    <x v="1"/>
    <s v="USD"/>
    <n v="1287982800"/>
    <n v="1288501200"/>
    <b v="0"/>
    <b v="1"/>
    <s v="theater/plays"/>
    <x v="3"/>
    <x v="3"/>
  </r>
  <r>
    <n v="8900"/>
    <n v="14685"/>
    <n v="165"/>
    <x v="1"/>
    <n v="181"/>
    <x v="719"/>
    <x v="1"/>
    <s v="USD"/>
    <n v="1547964000"/>
    <n v="1552971600"/>
    <b v="0"/>
    <b v="0"/>
    <s v="technology/web"/>
    <x v="2"/>
    <x v="2"/>
  </r>
  <r>
    <n v="4200"/>
    <n v="735"/>
    <n v="17.5"/>
    <x v="0"/>
    <n v="10"/>
    <x v="720"/>
    <x v="1"/>
    <s v="USD"/>
    <n v="1464152400"/>
    <n v="1465102800"/>
    <b v="0"/>
    <b v="0"/>
    <s v="theater/plays"/>
    <x v="3"/>
    <x v="3"/>
  </r>
  <r>
    <n v="5600"/>
    <n v="10397"/>
    <n v="185.66071428571428"/>
    <x v="1"/>
    <n v="122"/>
    <x v="721"/>
    <x v="1"/>
    <s v="USD"/>
    <n v="1359957600"/>
    <n v="1360130400"/>
    <b v="0"/>
    <b v="0"/>
    <s v="film &amp; video/drama"/>
    <x v="4"/>
    <x v="6"/>
  </r>
  <r>
    <n v="28800"/>
    <n v="118847"/>
    <n v="412.6631944444444"/>
    <x v="1"/>
    <n v="1071"/>
    <x v="722"/>
    <x v="0"/>
    <s v="CAD"/>
    <n v="1432357200"/>
    <n v="1432875600"/>
    <b v="0"/>
    <b v="0"/>
    <s v="technology/wearables"/>
    <x v="2"/>
    <x v="8"/>
  </r>
  <r>
    <n v="8000"/>
    <n v="7220"/>
    <n v="90.25"/>
    <x v="3"/>
    <n v="219"/>
    <x v="723"/>
    <x v="1"/>
    <s v="USD"/>
    <n v="1500786000"/>
    <n v="1500872400"/>
    <b v="0"/>
    <b v="0"/>
    <s v="technology/web"/>
    <x v="2"/>
    <x v="2"/>
  </r>
  <r>
    <n v="117000"/>
    <n v="107622"/>
    <n v="91.984615384615381"/>
    <x v="0"/>
    <n v="1121"/>
    <x v="724"/>
    <x v="1"/>
    <s v="USD"/>
    <n v="1490158800"/>
    <n v="1492146000"/>
    <b v="0"/>
    <b v="1"/>
    <s v="music/rock"/>
    <x v="1"/>
    <x v="1"/>
  </r>
  <r>
    <n v="15800"/>
    <n v="83267"/>
    <n v="527.00632911392404"/>
    <x v="1"/>
    <n v="980"/>
    <x v="725"/>
    <x v="1"/>
    <s v="USD"/>
    <n v="1406178000"/>
    <n v="1407301200"/>
    <b v="0"/>
    <b v="0"/>
    <s v="music/metal"/>
    <x v="1"/>
    <x v="16"/>
  </r>
  <r>
    <n v="4200"/>
    <n v="13404"/>
    <n v="319.14285714285711"/>
    <x v="1"/>
    <n v="536"/>
    <x v="726"/>
    <x v="1"/>
    <s v="USD"/>
    <n v="1485583200"/>
    <n v="1486620000"/>
    <b v="0"/>
    <b v="1"/>
    <s v="theater/plays"/>
    <x v="3"/>
    <x v="3"/>
  </r>
  <r>
    <n v="37100"/>
    <n v="131404"/>
    <n v="354.18867924528303"/>
    <x v="1"/>
    <n v="1991"/>
    <x v="727"/>
    <x v="1"/>
    <s v="USD"/>
    <n v="1459314000"/>
    <n v="1459918800"/>
    <b v="0"/>
    <b v="0"/>
    <s v="photography/photography books"/>
    <x v="7"/>
    <x v="14"/>
  </r>
  <r>
    <n v="7700"/>
    <n v="2533"/>
    <n v="32.896103896103895"/>
    <x v="3"/>
    <n v="29"/>
    <x v="728"/>
    <x v="1"/>
    <s v="USD"/>
    <n v="1424412000"/>
    <n v="1424757600"/>
    <b v="0"/>
    <b v="0"/>
    <s v="publishing/nonfiction"/>
    <x v="5"/>
    <x v="9"/>
  </r>
  <r>
    <n v="3700"/>
    <n v="5028"/>
    <n v="135.8918918918919"/>
    <x v="1"/>
    <n v="180"/>
    <x v="729"/>
    <x v="1"/>
    <s v="USD"/>
    <n v="1478844000"/>
    <n v="1479880800"/>
    <b v="0"/>
    <b v="0"/>
    <s v="music/indie rock"/>
    <x v="1"/>
    <x v="7"/>
  </r>
  <r>
    <n v="74700"/>
    <n v="1557"/>
    <n v="2.0843373493975905"/>
    <x v="0"/>
    <n v="15"/>
    <x v="730"/>
    <x v="1"/>
    <s v="USD"/>
    <n v="1416117600"/>
    <n v="1418018400"/>
    <b v="0"/>
    <b v="1"/>
    <s v="theater/plays"/>
    <x v="3"/>
    <x v="3"/>
  </r>
  <r>
    <n v="10000"/>
    <n v="6100"/>
    <n v="61"/>
    <x v="0"/>
    <n v="191"/>
    <x v="731"/>
    <x v="1"/>
    <s v="USD"/>
    <n v="1340946000"/>
    <n v="1341032400"/>
    <b v="0"/>
    <b v="0"/>
    <s v="music/indie rock"/>
    <x v="1"/>
    <x v="7"/>
  </r>
  <r>
    <n v="5300"/>
    <n v="1592"/>
    <n v="30.037735849056602"/>
    <x v="0"/>
    <n v="16"/>
    <x v="732"/>
    <x v="1"/>
    <s v="USD"/>
    <n v="1486101600"/>
    <n v="1486360800"/>
    <b v="0"/>
    <b v="0"/>
    <s v="theater/plays"/>
    <x v="3"/>
    <x v="3"/>
  </r>
  <r>
    <n v="1200"/>
    <n v="14150"/>
    <n v="1179.1666666666665"/>
    <x v="1"/>
    <n v="130"/>
    <x v="733"/>
    <x v="1"/>
    <s v="USD"/>
    <n v="1274590800"/>
    <n v="1274677200"/>
    <b v="0"/>
    <b v="0"/>
    <s v="theater/plays"/>
    <x v="3"/>
    <x v="3"/>
  </r>
  <r>
    <n v="1200"/>
    <n v="13513"/>
    <n v="1126.0833333333335"/>
    <x v="1"/>
    <n v="122"/>
    <x v="734"/>
    <x v="1"/>
    <s v="USD"/>
    <n v="1263880800"/>
    <n v="1267509600"/>
    <b v="0"/>
    <b v="0"/>
    <s v="music/electric music"/>
    <x v="1"/>
    <x v="5"/>
  </r>
  <r>
    <n v="3900"/>
    <n v="504"/>
    <n v="12.923076923076923"/>
    <x v="0"/>
    <n v="17"/>
    <x v="735"/>
    <x v="1"/>
    <s v="USD"/>
    <n v="1445403600"/>
    <n v="1445922000"/>
    <b v="0"/>
    <b v="1"/>
    <s v="theater/plays"/>
    <x v="3"/>
    <x v="3"/>
  </r>
  <r>
    <n v="2000"/>
    <n v="14240"/>
    <n v="712"/>
    <x v="1"/>
    <n v="140"/>
    <x v="736"/>
    <x v="1"/>
    <s v="USD"/>
    <n v="1533877200"/>
    <n v="1534050000"/>
    <b v="0"/>
    <b v="1"/>
    <s v="theater/plays"/>
    <x v="3"/>
    <x v="3"/>
  </r>
  <r>
    <n v="6900"/>
    <n v="2091"/>
    <n v="30.304347826086957"/>
    <x v="0"/>
    <n v="34"/>
    <x v="737"/>
    <x v="1"/>
    <s v="USD"/>
    <n v="1275195600"/>
    <n v="1277528400"/>
    <b v="0"/>
    <b v="0"/>
    <s v="technology/wearables"/>
    <x v="2"/>
    <x v="8"/>
  </r>
  <r>
    <n v="55800"/>
    <n v="118580"/>
    <n v="212.50896057347671"/>
    <x v="1"/>
    <n v="3388"/>
    <x v="112"/>
    <x v="1"/>
    <s v="USD"/>
    <n v="1318136400"/>
    <n v="1318568400"/>
    <b v="0"/>
    <b v="0"/>
    <s v="technology/web"/>
    <x v="2"/>
    <x v="2"/>
  </r>
  <r>
    <n v="4900"/>
    <n v="11214"/>
    <n v="228.85714285714286"/>
    <x v="1"/>
    <n v="280"/>
    <x v="738"/>
    <x v="1"/>
    <s v="USD"/>
    <n v="1283403600"/>
    <n v="1284354000"/>
    <b v="0"/>
    <b v="0"/>
    <s v="theater/plays"/>
    <x v="3"/>
    <x v="3"/>
  </r>
  <r>
    <n v="194900"/>
    <n v="68137"/>
    <n v="34.959979476654695"/>
    <x v="3"/>
    <n v="614"/>
    <x v="739"/>
    <x v="1"/>
    <s v="USD"/>
    <n v="1267423200"/>
    <n v="1269579600"/>
    <b v="0"/>
    <b v="1"/>
    <s v="film &amp; video/animation"/>
    <x v="4"/>
    <x v="10"/>
  </r>
  <r>
    <n v="8600"/>
    <n v="13527"/>
    <n v="157.29069767441862"/>
    <x v="1"/>
    <n v="366"/>
    <x v="740"/>
    <x v="6"/>
    <s v="EUR"/>
    <n v="1412744400"/>
    <n v="1413781200"/>
    <b v="0"/>
    <b v="1"/>
    <s v="technology/wearables"/>
    <x v="2"/>
    <x v="8"/>
  </r>
  <r>
    <n v="100"/>
    <n v="1"/>
    <n v="1"/>
    <x v="0"/>
    <n v="1"/>
    <x v="100"/>
    <x v="4"/>
    <s v="GBP"/>
    <n v="1277960400"/>
    <n v="1280120400"/>
    <b v="0"/>
    <b v="0"/>
    <s v="music/electric music"/>
    <x v="1"/>
    <x v="5"/>
  </r>
  <r>
    <n v="3600"/>
    <n v="8363"/>
    <n v="232.30555555555554"/>
    <x v="1"/>
    <n v="270"/>
    <x v="741"/>
    <x v="1"/>
    <s v="USD"/>
    <n v="1458190800"/>
    <n v="1459486800"/>
    <b v="1"/>
    <b v="1"/>
    <s v="publishing/nonfiction"/>
    <x v="5"/>
    <x v="9"/>
  </r>
  <r>
    <n v="5800"/>
    <n v="5362"/>
    <n v="92.448275862068968"/>
    <x v="3"/>
    <n v="114"/>
    <x v="742"/>
    <x v="1"/>
    <s v="USD"/>
    <n v="1280984400"/>
    <n v="1282539600"/>
    <b v="0"/>
    <b v="1"/>
    <s v="theater/plays"/>
    <x v="3"/>
    <x v="3"/>
  </r>
  <r>
    <n v="4700"/>
    <n v="12065"/>
    <n v="256.70212765957444"/>
    <x v="1"/>
    <n v="137"/>
    <x v="743"/>
    <x v="1"/>
    <s v="USD"/>
    <n v="1274590800"/>
    <n v="1275886800"/>
    <b v="0"/>
    <b v="0"/>
    <s v="photography/photography books"/>
    <x v="7"/>
    <x v="14"/>
  </r>
  <r>
    <n v="70400"/>
    <n v="118603"/>
    <n v="168.47017045454547"/>
    <x v="1"/>
    <n v="3205"/>
    <x v="744"/>
    <x v="1"/>
    <s v="USD"/>
    <n v="1351400400"/>
    <n v="1355983200"/>
    <b v="0"/>
    <b v="0"/>
    <s v="theater/plays"/>
    <x v="3"/>
    <x v="3"/>
  </r>
  <r>
    <n v="4500"/>
    <n v="7496"/>
    <n v="166.57777777777778"/>
    <x v="1"/>
    <n v="288"/>
    <x v="745"/>
    <x v="3"/>
    <s v="DKK"/>
    <n v="1514354400"/>
    <n v="1515391200"/>
    <b v="0"/>
    <b v="1"/>
    <s v="theater/plays"/>
    <x v="3"/>
    <x v="3"/>
  </r>
  <r>
    <n v="1300"/>
    <n v="10037"/>
    <n v="772.07692307692309"/>
    <x v="1"/>
    <n v="148"/>
    <x v="746"/>
    <x v="1"/>
    <s v="USD"/>
    <n v="1421733600"/>
    <n v="1422252000"/>
    <b v="0"/>
    <b v="0"/>
    <s v="theater/plays"/>
    <x v="3"/>
    <x v="3"/>
  </r>
  <r>
    <n v="1400"/>
    <n v="5696"/>
    <n v="406.85714285714283"/>
    <x v="1"/>
    <n v="114"/>
    <x v="747"/>
    <x v="1"/>
    <s v="USD"/>
    <n v="1305176400"/>
    <n v="1305522000"/>
    <b v="0"/>
    <b v="0"/>
    <s v="film &amp; video/drama"/>
    <x v="4"/>
    <x v="6"/>
  </r>
  <r>
    <n v="29600"/>
    <n v="167005"/>
    <n v="564.20608108108115"/>
    <x v="1"/>
    <n v="1518"/>
    <x v="748"/>
    <x v="0"/>
    <s v="CAD"/>
    <n v="1414126800"/>
    <n v="1414904400"/>
    <b v="0"/>
    <b v="0"/>
    <s v="music/rock"/>
    <x v="1"/>
    <x v="1"/>
  </r>
  <r>
    <n v="167500"/>
    <n v="114615"/>
    <n v="68.426865671641792"/>
    <x v="0"/>
    <n v="1274"/>
    <x v="749"/>
    <x v="1"/>
    <s v="USD"/>
    <n v="1517810400"/>
    <n v="1520402400"/>
    <b v="0"/>
    <b v="0"/>
    <s v="music/electric music"/>
    <x v="1"/>
    <x v="5"/>
  </r>
  <r>
    <n v="48300"/>
    <n v="16592"/>
    <n v="34.351966873706004"/>
    <x v="0"/>
    <n v="210"/>
    <x v="750"/>
    <x v="6"/>
    <s v="EUR"/>
    <n v="1564635600"/>
    <n v="1567141200"/>
    <b v="0"/>
    <b v="1"/>
    <s v="games/video games"/>
    <x v="6"/>
    <x v="11"/>
  </r>
  <r>
    <n v="2200"/>
    <n v="14420"/>
    <n v="655.4545454545455"/>
    <x v="1"/>
    <n v="166"/>
    <x v="751"/>
    <x v="1"/>
    <s v="USD"/>
    <n v="1500699600"/>
    <n v="1501131600"/>
    <b v="0"/>
    <b v="0"/>
    <s v="music/rock"/>
    <x v="1"/>
    <x v="1"/>
  </r>
  <r>
    <n v="3500"/>
    <n v="6204"/>
    <n v="177.25714285714284"/>
    <x v="1"/>
    <n v="100"/>
    <x v="752"/>
    <x v="2"/>
    <s v="AUD"/>
    <n v="1354082400"/>
    <n v="1355032800"/>
    <b v="0"/>
    <b v="0"/>
    <s v="music/jazz"/>
    <x v="1"/>
    <x v="17"/>
  </r>
  <r>
    <n v="5600"/>
    <n v="6338"/>
    <n v="113.17857142857144"/>
    <x v="1"/>
    <n v="235"/>
    <x v="753"/>
    <x v="1"/>
    <s v="USD"/>
    <n v="1336453200"/>
    <n v="1339477200"/>
    <b v="0"/>
    <b v="1"/>
    <s v="theater/plays"/>
    <x v="3"/>
    <x v="3"/>
  </r>
  <r>
    <n v="1100"/>
    <n v="8010"/>
    <n v="728.18181818181824"/>
    <x v="1"/>
    <n v="148"/>
    <x v="754"/>
    <x v="1"/>
    <s v="USD"/>
    <n v="1305262800"/>
    <n v="1305954000"/>
    <b v="0"/>
    <b v="0"/>
    <s v="music/rock"/>
    <x v="1"/>
    <x v="1"/>
  </r>
  <r>
    <n v="3900"/>
    <n v="8125"/>
    <n v="208.33333333333334"/>
    <x v="1"/>
    <n v="198"/>
    <x v="755"/>
    <x v="1"/>
    <s v="USD"/>
    <n v="1492232400"/>
    <n v="1494392400"/>
    <b v="1"/>
    <b v="1"/>
    <s v="music/indie rock"/>
    <x v="1"/>
    <x v="7"/>
  </r>
  <r>
    <n v="43800"/>
    <n v="13653"/>
    <n v="31.171232876712331"/>
    <x v="0"/>
    <n v="248"/>
    <x v="756"/>
    <x v="2"/>
    <s v="AUD"/>
    <n v="1537333200"/>
    <n v="1537419600"/>
    <b v="0"/>
    <b v="0"/>
    <s v="film &amp; video/science fiction"/>
    <x v="4"/>
    <x v="22"/>
  </r>
  <r>
    <n v="97200"/>
    <n v="55372"/>
    <n v="56.967078189300416"/>
    <x v="0"/>
    <n v="513"/>
    <x v="757"/>
    <x v="1"/>
    <s v="USD"/>
    <n v="1444107600"/>
    <n v="1447999200"/>
    <b v="0"/>
    <b v="0"/>
    <s v="publishing/translations"/>
    <x v="5"/>
    <x v="18"/>
  </r>
  <r>
    <n v="4800"/>
    <n v="11088"/>
    <n v="231"/>
    <x v="1"/>
    <n v="150"/>
    <x v="758"/>
    <x v="1"/>
    <s v="USD"/>
    <n v="1386741600"/>
    <n v="1388037600"/>
    <b v="0"/>
    <b v="0"/>
    <s v="theater/plays"/>
    <x v="3"/>
    <x v="3"/>
  </r>
  <r>
    <n v="125600"/>
    <n v="109106"/>
    <n v="86.867834394904463"/>
    <x v="0"/>
    <n v="3410"/>
    <x v="759"/>
    <x v="1"/>
    <s v="USD"/>
    <n v="1376542800"/>
    <n v="1378789200"/>
    <b v="0"/>
    <b v="0"/>
    <s v="games/video games"/>
    <x v="6"/>
    <x v="11"/>
  </r>
  <r>
    <n v="4300"/>
    <n v="11642"/>
    <n v="270.74418604651163"/>
    <x v="1"/>
    <n v="216"/>
    <x v="760"/>
    <x v="6"/>
    <s v="EUR"/>
    <n v="1397451600"/>
    <n v="1398056400"/>
    <b v="0"/>
    <b v="1"/>
    <s v="theater/plays"/>
    <x v="3"/>
    <x v="3"/>
  </r>
  <r>
    <n v="5600"/>
    <n v="2769"/>
    <n v="49.446428571428569"/>
    <x v="3"/>
    <n v="26"/>
    <x v="761"/>
    <x v="1"/>
    <s v="USD"/>
    <n v="1548482400"/>
    <n v="1550815200"/>
    <b v="0"/>
    <b v="0"/>
    <s v="theater/plays"/>
    <x v="3"/>
    <x v="3"/>
  </r>
  <r>
    <n v="149600"/>
    <n v="169586"/>
    <n v="113.3596256684492"/>
    <x v="1"/>
    <n v="5139"/>
    <x v="762"/>
    <x v="1"/>
    <s v="USD"/>
    <n v="1549692000"/>
    <n v="1550037600"/>
    <b v="0"/>
    <b v="0"/>
    <s v="music/indie rock"/>
    <x v="1"/>
    <x v="7"/>
  </r>
  <r>
    <n v="53100"/>
    <n v="101185"/>
    <n v="190.55555555555554"/>
    <x v="1"/>
    <n v="2353"/>
    <x v="763"/>
    <x v="1"/>
    <s v="USD"/>
    <n v="1492059600"/>
    <n v="1492923600"/>
    <b v="0"/>
    <b v="0"/>
    <s v="theater/plays"/>
    <x v="3"/>
    <x v="3"/>
  </r>
  <r>
    <n v="5000"/>
    <n v="6775"/>
    <n v="135.5"/>
    <x v="1"/>
    <n v="78"/>
    <x v="764"/>
    <x v="6"/>
    <s v="EUR"/>
    <n v="1463979600"/>
    <n v="1467522000"/>
    <b v="0"/>
    <b v="0"/>
    <s v="technology/web"/>
    <x v="2"/>
    <x v="2"/>
  </r>
  <r>
    <n v="9400"/>
    <n v="968"/>
    <n v="10.297872340425531"/>
    <x v="0"/>
    <n v="10"/>
    <x v="765"/>
    <x v="1"/>
    <s v="USD"/>
    <n v="1415253600"/>
    <n v="1416117600"/>
    <b v="0"/>
    <b v="0"/>
    <s v="music/rock"/>
    <x v="1"/>
    <x v="1"/>
  </r>
  <r>
    <n v="110800"/>
    <n v="72623"/>
    <n v="65.544223826714799"/>
    <x v="0"/>
    <n v="2201"/>
    <x v="766"/>
    <x v="1"/>
    <s v="USD"/>
    <n v="1562216400"/>
    <n v="1563771600"/>
    <b v="0"/>
    <b v="0"/>
    <s v="theater/plays"/>
    <x v="3"/>
    <x v="3"/>
  </r>
  <r>
    <n v="93800"/>
    <n v="45987"/>
    <n v="49.026652452025587"/>
    <x v="0"/>
    <n v="676"/>
    <x v="767"/>
    <x v="1"/>
    <s v="USD"/>
    <n v="1316754000"/>
    <n v="1319259600"/>
    <b v="0"/>
    <b v="0"/>
    <s v="theater/plays"/>
    <x v="3"/>
    <x v="3"/>
  </r>
  <r>
    <n v="1300"/>
    <n v="10243"/>
    <n v="787.92307692307691"/>
    <x v="1"/>
    <n v="174"/>
    <x v="768"/>
    <x v="5"/>
    <s v="CHF"/>
    <n v="1313211600"/>
    <n v="1313643600"/>
    <b v="0"/>
    <b v="0"/>
    <s v="film &amp; video/animation"/>
    <x v="4"/>
    <x v="10"/>
  </r>
  <r>
    <n v="108700"/>
    <n v="87293"/>
    <n v="80.306347746090154"/>
    <x v="0"/>
    <n v="831"/>
    <x v="769"/>
    <x v="1"/>
    <s v="USD"/>
    <n v="1439528400"/>
    <n v="1440306000"/>
    <b v="0"/>
    <b v="1"/>
    <s v="theater/plays"/>
    <x v="3"/>
    <x v="3"/>
  </r>
  <r>
    <n v="5100"/>
    <n v="5421"/>
    <n v="106.29411764705883"/>
    <x v="1"/>
    <n v="164"/>
    <x v="770"/>
    <x v="1"/>
    <s v="USD"/>
    <n v="1469163600"/>
    <n v="1470805200"/>
    <b v="0"/>
    <b v="1"/>
    <s v="film &amp; video/drama"/>
    <x v="4"/>
    <x v="6"/>
  </r>
  <r>
    <n v="8700"/>
    <n v="4414"/>
    <n v="50.735632183908038"/>
    <x v="3"/>
    <n v="56"/>
    <x v="771"/>
    <x v="5"/>
    <s v="CHF"/>
    <n v="1288501200"/>
    <n v="1292911200"/>
    <b v="0"/>
    <b v="0"/>
    <s v="theater/plays"/>
    <x v="3"/>
    <x v="3"/>
  </r>
  <r>
    <n v="5100"/>
    <n v="10981"/>
    <n v="215.31372549019611"/>
    <x v="1"/>
    <n v="161"/>
    <x v="772"/>
    <x v="1"/>
    <s v="USD"/>
    <n v="1298959200"/>
    <n v="1301374800"/>
    <b v="0"/>
    <b v="1"/>
    <s v="film &amp; video/animation"/>
    <x v="4"/>
    <x v="10"/>
  </r>
  <r>
    <n v="7400"/>
    <n v="10451"/>
    <n v="141.22972972972974"/>
    <x v="1"/>
    <n v="138"/>
    <x v="773"/>
    <x v="1"/>
    <s v="USD"/>
    <n v="1387260000"/>
    <n v="1387864800"/>
    <b v="0"/>
    <b v="0"/>
    <s v="music/rock"/>
    <x v="1"/>
    <x v="1"/>
  </r>
  <r>
    <n v="88900"/>
    <n v="102535"/>
    <n v="115.33745781777279"/>
    <x v="1"/>
    <n v="3308"/>
    <x v="774"/>
    <x v="1"/>
    <s v="USD"/>
    <n v="1457244000"/>
    <n v="1458190800"/>
    <b v="0"/>
    <b v="0"/>
    <s v="technology/web"/>
    <x v="2"/>
    <x v="2"/>
  </r>
  <r>
    <n v="6700"/>
    <n v="12939"/>
    <n v="193.11940298507463"/>
    <x v="1"/>
    <n v="127"/>
    <x v="775"/>
    <x v="2"/>
    <s v="AUD"/>
    <n v="1556341200"/>
    <n v="1559278800"/>
    <b v="0"/>
    <b v="1"/>
    <s v="film &amp; video/animation"/>
    <x v="4"/>
    <x v="10"/>
  </r>
  <r>
    <n v="1500"/>
    <n v="10946"/>
    <n v="729.73333333333335"/>
    <x v="1"/>
    <n v="207"/>
    <x v="776"/>
    <x v="6"/>
    <s v="EUR"/>
    <n v="1522126800"/>
    <n v="1522731600"/>
    <b v="0"/>
    <b v="1"/>
    <s v="music/jazz"/>
    <x v="1"/>
    <x v="17"/>
  </r>
  <r>
    <n v="61200"/>
    <n v="60994"/>
    <n v="99.66339869281046"/>
    <x v="0"/>
    <n v="859"/>
    <x v="777"/>
    <x v="0"/>
    <s v="CAD"/>
    <n v="1305954000"/>
    <n v="1306731600"/>
    <b v="0"/>
    <b v="0"/>
    <s v="music/rock"/>
    <x v="1"/>
    <x v="1"/>
  </r>
  <r>
    <n v="3600"/>
    <n v="3174"/>
    <n v="88.166666666666671"/>
    <x v="2"/>
    <n v="31"/>
    <x v="778"/>
    <x v="1"/>
    <s v="USD"/>
    <n v="1350709200"/>
    <n v="1352527200"/>
    <b v="0"/>
    <b v="0"/>
    <s v="film &amp; video/animation"/>
    <x v="4"/>
    <x v="10"/>
  </r>
  <r>
    <n v="9000"/>
    <n v="3351"/>
    <n v="37.233333333333334"/>
    <x v="0"/>
    <n v="45"/>
    <x v="779"/>
    <x v="1"/>
    <s v="USD"/>
    <n v="1401166800"/>
    <n v="1404363600"/>
    <b v="0"/>
    <b v="0"/>
    <s v="theater/plays"/>
    <x v="3"/>
    <x v="3"/>
  </r>
  <r>
    <n v="185900"/>
    <n v="56774"/>
    <n v="30.540075309306079"/>
    <x v="3"/>
    <n v="1113"/>
    <x v="780"/>
    <x v="1"/>
    <s v="USD"/>
    <n v="1266127200"/>
    <n v="1266645600"/>
    <b v="0"/>
    <b v="0"/>
    <s v="theater/plays"/>
    <x v="3"/>
    <x v="3"/>
  </r>
  <r>
    <n v="2100"/>
    <n v="540"/>
    <n v="25.714285714285712"/>
    <x v="0"/>
    <n v="6"/>
    <x v="703"/>
    <x v="1"/>
    <s v="USD"/>
    <n v="1481436000"/>
    <n v="1482818400"/>
    <b v="0"/>
    <b v="0"/>
    <s v="food/food trucks"/>
    <x v="0"/>
    <x v="0"/>
  </r>
  <r>
    <n v="2000"/>
    <n v="680"/>
    <n v="34"/>
    <x v="0"/>
    <n v="7"/>
    <x v="781"/>
    <x v="1"/>
    <s v="USD"/>
    <n v="1372222800"/>
    <n v="1374642000"/>
    <b v="0"/>
    <b v="1"/>
    <s v="theater/plays"/>
    <x v="3"/>
    <x v="3"/>
  </r>
  <r>
    <n v="1100"/>
    <n v="13045"/>
    <n v="1185.909090909091"/>
    <x v="1"/>
    <n v="181"/>
    <x v="782"/>
    <x v="5"/>
    <s v="CHF"/>
    <n v="1372136400"/>
    <n v="1372482000"/>
    <b v="0"/>
    <b v="0"/>
    <s v="publishing/nonfiction"/>
    <x v="5"/>
    <x v="9"/>
  </r>
  <r>
    <n v="6600"/>
    <n v="8276"/>
    <n v="125.39393939393939"/>
    <x v="1"/>
    <n v="110"/>
    <x v="783"/>
    <x v="1"/>
    <s v="USD"/>
    <n v="1513922400"/>
    <n v="1514959200"/>
    <b v="0"/>
    <b v="0"/>
    <s v="music/rock"/>
    <x v="1"/>
    <x v="1"/>
  </r>
  <r>
    <n v="7100"/>
    <n v="1022"/>
    <n v="14.394366197183098"/>
    <x v="0"/>
    <n v="31"/>
    <x v="784"/>
    <x v="1"/>
    <s v="USD"/>
    <n v="1477976400"/>
    <n v="1478235600"/>
    <b v="0"/>
    <b v="0"/>
    <s v="film &amp; video/drama"/>
    <x v="4"/>
    <x v="6"/>
  </r>
  <r>
    <n v="7800"/>
    <n v="4275"/>
    <n v="54.807692307692314"/>
    <x v="0"/>
    <n v="78"/>
    <x v="785"/>
    <x v="1"/>
    <s v="USD"/>
    <n v="1407474000"/>
    <n v="1408078800"/>
    <b v="0"/>
    <b v="1"/>
    <s v="games/mobile games"/>
    <x v="6"/>
    <x v="20"/>
  </r>
  <r>
    <n v="7600"/>
    <n v="8332"/>
    <n v="109.63157894736841"/>
    <x v="1"/>
    <n v="185"/>
    <x v="786"/>
    <x v="1"/>
    <s v="USD"/>
    <n v="1546149600"/>
    <n v="1548136800"/>
    <b v="0"/>
    <b v="0"/>
    <s v="technology/web"/>
    <x v="2"/>
    <x v="2"/>
  </r>
  <r>
    <n v="3400"/>
    <n v="6408"/>
    <n v="188.47058823529412"/>
    <x v="1"/>
    <n v="121"/>
    <x v="787"/>
    <x v="1"/>
    <s v="USD"/>
    <n v="1338440400"/>
    <n v="1340859600"/>
    <b v="0"/>
    <b v="1"/>
    <s v="theater/plays"/>
    <x v="3"/>
    <x v="3"/>
  </r>
  <r>
    <n v="84500"/>
    <n v="73522"/>
    <n v="87.008284023668637"/>
    <x v="0"/>
    <n v="1225"/>
    <x v="788"/>
    <x v="4"/>
    <s v="GBP"/>
    <n v="1454133600"/>
    <n v="1454479200"/>
    <b v="0"/>
    <b v="0"/>
    <s v="theater/plays"/>
    <x v="3"/>
    <x v="3"/>
  </r>
  <r>
    <n v="100"/>
    <n v="1"/>
    <n v="1"/>
    <x v="0"/>
    <n v="1"/>
    <x v="100"/>
    <x v="5"/>
    <s v="CHF"/>
    <n v="1434085200"/>
    <n v="1434430800"/>
    <b v="0"/>
    <b v="0"/>
    <s v="music/rock"/>
    <x v="1"/>
    <x v="1"/>
  </r>
  <r>
    <n v="2300"/>
    <n v="4667"/>
    <n v="202.9130434782609"/>
    <x v="1"/>
    <n v="106"/>
    <x v="789"/>
    <x v="1"/>
    <s v="USD"/>
    <n v="1577772000"/>
    <n v="1579672800"/>
    <b v="0"/>
    <b v="1"/>
    <s v="photography/photography books"/>
    <x v="7"/>
    <x v="14"/>
  </r>
  <r>
    <n v="6200"/>
    <n v="12216"/>
    <n v="197.03225806451613"/>
    <x v="1"/>
    <n v="142"/>
    <x v="790"/>
    <x v="1"/>
    <s v="USD"/>
    <n v="1562216400"/>
    <n v="1562389200"/>
    <b v="0"/>
    <b v="0"/>
    <s v="photography/photography books"/>
    <x v="7"/>
    <x v="14"/>
  </r>
  <r>
    <n v="6100"/>
    <n v="6527"/>
    <n v="107"/>
    <x v="1"/>
    <n v="233"/>
    <x v="791"/>
    <x v="1"/>
    <s v="USD"/>
    <n v="1548568800"/>
    <n v="1551506400"/>
    <b v="0"/>
    <b v="0"/>
    <s v="theater/plays"/>
    <x v="3"/>
    <x v="3"/>
  </r>
  <r>
    <n v="2600"/>
    <n v="6987"/>
    <n v="268.73076923076923"/>
    <x v="1"/>
    <n v="218"/>
    <x v="792"/>
    <x v="1"/>
    <s v="USD"/>
    <n v="1514872800"/>
    <n v="1516600800"/>
    <b v="0"/>
    <b v="0"/>
    <s v="music/rock"/>
    <x v="1"/>
    <x v="1"/>
  </r>
  <r>
    <n v="9700"/>
    <n v="4932"/>
    <n v="50.845360824742272"/>
    <x v="0"/>
    <n v="67"/>
    <x v="793"/>
    <x v="2"/>
    <s v="AUD"/>
    <n v="1416031200"/>
    <n v="1420437600"/>
    <b v="0"/>
    <b v="0"/>
    <s v="film &amp; video/documentary"/>
    <x v="4"/>
    <x v="4"/>
  </r>
  <r>
    <n v="700"/>
    <n v="8262"/>
    <n v="1180.2857142857142"/>
    <x v="1"/>
    <n v="76"/>
    <x v="794"/>
    <x v="1"/>
    <s v="USD"/>
    <n v="1330927200"/>
    <n v="1332997200"/>
    <b v="0"/>
    <b v="1"/>
    <s v="film &amp; video/drama"/>
    <x v="4"/>
    <x v="6"/>
  </r>
  <r>
    <n v="700"/>
    <n v="1848"/>
    <n v="264"/>
    <x v="1"/>
    <n v="43"/>
    <x v="795"/>
    <x v="1"/>
    <s v="USD"/>
    <n v="1571115600"/>
    <n v="1574920800"/>
    <b v="0"/>
    <b v="1"/>
    <s v="theater/plays"/>
    <x v="3"/>
    <x v="3"/>
  </r>
  <r>
    <n v="5200"/>
    <n v="1583"/>
    <n v="30.44230769230769"/>
    <x v="0"/>
    <n v="19"/>
    <x v="796"/>
    <x v="1"/>
    <s v="USD"/>
    <n v="1463461200"/>
    <n v="1464930000"/>
    <b v="0"/>
    <b v="0"/>
    <s v="food/food trucks"/>
    <x v="0"/>
    <x v="0"/>
  </r>
  <r>
    <n v="140800"/>
    <n v="88536"/>
    <n v="62.880681818181813"/>
    <x v="0"/>
    <n v="2108"/>
    <x v="797"/>
    <x v="5"/>
    <s v="CHF"/>
    <n v="1344920400"/>
    <n v="1345006800"/>
    <b v="0"/>
    <b v="0"/>
    <s v="film &amp; video/documentary"/>
    <x v="4"/>
    <x v="4"/>
  </r>
  <r>
    <n v="6400"/>
    <n v="12360"/>
    <n v="193.125"/>
    <x v="1"/>
    <n v="221"/>
    <x v="798"/>
    <x v="1"/>
    <s v="USD"/>
    <n v="1511848800"/>
    <n v="1512712800"/>
    <b v="0"/>
    <b v="1"/>
    <s v="theater/plays"/>
    <x v="3"/>
    <x v="3"/>
  </r>
  <r>
    <n v="92500"/>
    <n v="71320"/>
    <n v="77.102702702702715"/>
    <x v="0"/>
    <n v="679"/>
    <x v="799"/>
    <x v="1"/>
    <s v="USD"/>
    <n v="1452319200"/>
    <n v="1452492000"/>
    <b v="0"/>
    <b v="1"/>
    <s v="games/video games"/>
    <x v="6"/>
    <x v="11"/>
  </r>
  <r>
    <n v="59700"/>
    <n v="134640"/>
    <n v="225.52763819095478"/>
    <x v="1"/>
    <n v="2805"/>
    <x v="800"/>
    <x v="0"/>
    <s v="CAD"/>
    <n v="1523854800"/>
    <n v="1524286800"/>
    <b v="0"/>
    <b v="0"/>
    <s v="publishing/nonfiction"/>
    <x v="5"/>
    <x v="9"/>
  </r>
  <r>
    <n v="3200"/>
    <n v="7661"/>
    <n v="239.40625"/>
    <x v="1"/>
    <n v="68"/>
    <x v="801"/>
    <x v="1"/>
    <s v="USD"/>
    <n v="1346043600"/>
    <n v="1346907600"/>
    <b v="0"/>
    <b v="0"/>
    <s v="games/video games"/>
    <x v="6"/>
    <x v="11"/>
  </r>
  <r>
    <n v="3200"/>
    <n v="2950"/>
    <n v="92.1875"/>
    <x v="0"/>
    <n v="36"/>
    <x v="802"/>
    <x v="3"/>
    <s v="DKK"/>
    <n v="1464325200"/>
    <n v="1464498000"/>
    <b v="0"/>
    <b v="1"/>
    <s v="music/rock"/>
    <x v="1"/>
    <x v="1"/>
  </r>
  <r>
    <n v="9000"/>
    <n v="11721"/>
    <n v="130.23333333333335"/>
    <x v="1"/>
    <n v="183"/>
    <x v="803"/>
    <x v="0"/>
    <s v="CAD"/>
    <n v="1511935200"/>
    <n v="1514181600"/>
    <b v="0"/>
    <b v="0"/>
    <s v="music/rock"/>
    <x v="1"/>
    <x v="1"/>
  </r>
  <r>
    <n v="2300"/>
    <n v="14150"/>
    <n v="615.21739130434787"/>
    <x v="1"/>
    <n v="133"/>
    <x v="804"/>
    <x v="1"/>
    <s v="USD"/>
    <n v="1392012000"/>
    <n v="1392184800"/>
    <b v="1"/>
    <b v="1"/>
    <s v="theater/plays"/>
    <x v="3"/>
    <x v="3"/>
  </r>
  <r>
    <n v="51300"/>
    <n v="189192"/>
    <n v="368.79532163742692"/>
    <x v="1"/>
    <n v="2489"/>
    <x v="805"/>
    <x v="6"/>
    <s v="EUR"/>
    <n v="1556946000"/>
    <n v="1559365200"/>
    <b v="0"/>
    <b v="1"/>
    <s v="publishing/nonfiction"/>
    <x v="5"/>
    <x v="9"/>
  </r>
  <r>
    <n v="700"/>
    <n v="7664"/>
    <n v="1094.8571428571429"/>
    <x v="1"/>
    <n v="69"/>
    <x v="806"/>
    <x v="1"/>
    <s v="USD"/>
    <n v="1548050400"/>
    <n v="1549173600"/>
    <b v="0"/>
    <b v="1"/>
    <s v="theater/plays"/>
    <x v="3"/>
    <x v="3"/>
  </r>
  <r>
    <n v="8900"/>
    <n v="4509"/>
    <n v="50.662921348314605"/>
    <x v="0"/>
    <n v="47"/>
    <x v="807"/>
    <x v="1"/>
    <s v="USD"/>
    <n v="1353736800"/>
    <n v="1355032800"/>
    <b v="1"/>
    <b v="0"/>
    <s v="games/video games"/>
    <x v="6"/>
    <x v="11"/>
  </r>
  <r>
    <n v="1500"/>
    <n v="12009"/>
    <n v="800.6"/>
    <x v="1"/>
    <n v="279"/>
    <x v="808"/>
    <x v="4"/>
    <s v="GBP"/>
    <n v="1532840400"/>
    <n v="1533963600"/>
    <b v="0"/>
    <b v="1"/>
    <s v="music/rock"/>
    <x v="1"/>
    <x v="1"/>
  </r>
  <r>
    <n v="4900"/>
    <n v="14273"/>
    <n v="291.28571428571428"/>
    <x v="1"/>
    <n v="210"/>
    <x v="809"/>
    <x v="1"/>
    <s v="USD"/>
    <n v="1488261600"/>
    <n v="1489381200"/>
    <b v="0"/>
    <b v="0"/>
    <s v="film &amp; video/documentary"/>
    <x v="4"/>
    <x v="4"/>
  </r>
  <r>
    <n v="54000"/>
    <n v="188982"/>
    <n v="349.9666666666667"/>
    <x v="1"/>
    <n v="2100"/>
    <x v="810"/>
    <x v="1"/>
    <s v="USD"/>
    <n v="1393567200"/>
    <n v="1395032400"/>
    <b v="0"/>
    <b v="0"/>
    <s v="music/rock"/>
    <x v="1"/>
    <x v="1"/>
  </r>
  <r>
    <n v="4100"/>
    <n v="14640"/>
    <n v="357.07317073170731"/>
    <x v="1"/>
    <n v="252"/>
    <x v="811"/>
    <x v="1"/>
    <s v="USD"/>
    <n v="1410325200"/>
    <n v="1412485200"/>
    <b v="1"/>
    <b v="1"/>
    <s v="music/rock"/>
    <x v="1"/>
    <x v="1"/>
  </r>
  <r>
    <n v="85000"/>
    <n v="107516"/>
    <n v="126.48941176470588"/>
    <x v="1"/>
    <n v="1280"/>
    <x v="812"/>
    <x v="1"/>
    <s v="USD"/>
    <n v="1276923600"/>
    <n v="1279688400"/>
    <b v="0"/>
    <b v="1"/>
    <s v="publishing/nonfiction"/>
    <x v="5"/>
    <x v="9"/>
  </r>
  <r>
    <n v="3600"/>
    <n v="13950"/>
    <n v="387.5"/>
    <x v="1"/>
    <n v="157"/>
    <x v="813"/>
    <x v="4"/>
    <s v="GBP"/>
    <n v="1500958800"/>
    <n v="1501995600"/>
    <b v="0"/>
    <b v="0"/>
    <s v="film &amp; video/shorts"/>
    <x v="4"/>
    <x v="12"/>
  </r>
  <r>
    <n v="2800"/>
    <n v="12797"/>
    <n v="457.03571428571428"/>
    <x v="1"/>
    <n v="194"/>
    <x v="814"/>
    <x v="1"/>
    <s v="USD"/>
    <n v="1292220000"/>
    <n v="1294639200"/>
    <b v="0"/>
    <b v="1"/>
    <s v="theater/plays"/>
    <x v="3"/>
    <x v="3"/>
  </r>
  <r>
    <n v="2300"/>
    <n v="6134"/>
    <n v="266.69565217391306"/>
    <x v="1"/>
    <n v="82"/>
    <x v="815"/>
    <x v="2"/>
    <s v="AUD"/>
    <n v="1304398800"/>
    <n v="1305435600"/>
    <b v="0"/>
    <b v="1"/>
    <s v="film &amp; video/drama"/>
    <x v="4"/>
    <x v="6"/>
  </r>
  <r>
    <n v="7100"/>
    <n v="4899"/>
    <n v="69"/>
    <x v="0"/>
    <n v="70"/>
    <x v="816"/>
    <x v="1"/>
    <s v="USD"/>
    <n v="1535432400"/>
    <n v="1537592400"/>
    <b v="0"/>
    <b v="0"/>
    <s v="theater/plays"/>
    <x v="3"/>
    <x v="3"/>
  </r>
  <r>
    <n v="9600"/>
    <n v="4929"/>
    <n v="51.34375"/>
    <x v="0"/>
    <n v="154"/>
    <x v="817"/>
    <x v="1"/>
    <s v="USD"/>
    <n v="1433826000"/>
    <n v="1435122000"/>
    <b v="0"/>
    <b v="0"/>
    <s v="theater/plays"/>
    <x v="3"/>
    <x v="3"/>
  </r>
  <r>
    <n v="121600"/>
    <n v="1424"/>
    <n v="1.1710526315789473"/>
    <x v="0"/>
    <n v="22"/>
    <x v="818"/>
    <x v="1"/>
    <s v="USD"/>
    <n v="1514959200"/>
    <n v="1520056800"/>
    <b v="0"/>
    <b v="0"/>
    <s v="theater/plays"/>
    <x v="3"/>
    <x v="3"/>
  </r>
  <r>
    <n v="97100"/>
    <n v="105817"/>
    <n v="108.97734294541709"/>
    <x v="1"/>
    <n v="4233"/>
    <x v="819"/>
    <x v="1"/>
    <s v="USD"/>
    <n v="1332738000"/>
    <n v="1335675600"/>
    <b v="0"/>
    <b v="0"/>
    <s v="photography/photography books"/>
    <x v="7"/>
    <x v="14"/>
  </r>
  <r>
    <n v="43200"/>
    <n v="136156"/>
    <n v="315.17592592592592"/>
    <x v="1"/>
    <n v="1297"/>
    <x v="820"/>
    <x v="3"/>
    <s v="DKK"/>
    <n v="1445490000"/>
    <n v="1448431200"/>
    <b v="1"/>
    <b v="0"/>
    <s v="publishing/translations"/>
    <x v="5"/>
    <x v="18"/>
  </r>
  <r>
    <n v="6800"/>
    <n v="10723"/>
    <n v="157.69117647058823"/>
    <x v="1"/>
    <n v="165"/>
    <x v="821"/>
    <x v="3"/>
    <s v="DKK"/>
    <n v="1297663200"/>
    <n v="1298613600"/>
    <b v="0"/>
    <b v="0"/>
    <s v="publishing/translations"/>
    <x v="5"/>
    <x v="18"/>
  </r>
  <r>
    <n v="7300"/>
    <n v="11228"/>
    <n v="153.8082191780822"/>
    <x v="1"/>
    <n v="119"/>
    <x v="822"/>
    <x v="1"/>
    <s v="USD"/>
    <n v="1371963600"/>
    <n v="1372482000"/>
    <b v="0"/>
    <b v="0"/>
    <s v="theater/plays"/>
    <x v="3"/>
    <x v="3"/>
  </r>
  <r>
    <n v="86200"/>
    <n v="77355"/>
    <n v="89.738979118329468"/>
    <x v="0"/>
    <n v="1758"/>
    <x v="823"/>
    <x v="1"/>
    <s v="USD"/>
    <n v="1425103200"/>
    <n v="1425621600"/>
    <b v="0"/>
    <b v="0"/>
    <s v="technology/web"/>
    <x v="2"/>
    <x v="2"/>
  </r>
  <r>
    <n v="8100"/>
    <n v="6086"/>
    <n v="75.135802469135797"/>
    <x v="0"/>
    <n v="94"/>
    <x v="824"/>
    <x v="1"/>
    <s v="USD"/>
    <n v="1265349600"/>
    <n v="1266300000"/>
    <b v="0"/>
    <b v="0"/>
    <s v="music/indie rock"/>
    <x v="1"/>
    <x v="7"/>
  </r>
  <r>
    <n v="17700"/>
    <n v="150960"/>
    <n v="852.88135593220341"/>
    <x v="1"/>
    <n v="1797"/>
    <x v="825"/>
    <x v="1"/>
    <s v="USD"/>
    <n v="1301202000"/>
    <n v="1305867600"/>
    <b v="0"/>
    <b v="0"/>
    <s v="music/jazz"/>
    <x v="1"/>
    <x v="17"/>
  </r>
  <r>
    <n v="6400"/>
    <n v="8890"/>
    <n v="138.90625"/>
    <x v="1"/>
    <n v="261"/>
    <x v="826"/>
    <x v="1"/>
    <s v="USD"/>
    <n v="1538024400"/>
    <n v="1538802000"/>
    <b v="0"/>
    <b v="0"/>
    <s v="theater/plays"/>
    <x v="3"/>
    <x v="3"/>
  </r>
  <r>
    <n v="7700"/>
    <n v="14644"/>
    <n v="190.18181818181819"/>
    <x v="1"/>
    <n v="157"/>
    <x v="827"/>
    <x v="1"/>
    <s v="USD"/>
    <n v="1395032400"/>
    <n v="1398920400"/>
    <b v="0"/>
    <b v="1"/>
    <s v="film &amp; video/documentary"/>
    <x v="4"/>
    <x v="4"/>
  </r>
  <r>
    <n v="116300"/>
    <n v="116583"/>
    <n v="100.24333619948409"/>
    <x v="1"/>
    <n v="3533"/>
    <x v="828"/>
    <x v="1"/>
    <s v="USD"/>
    <n v="1405486800"/>
    <n v="1405659600"/>
    <b v="0"/>
    <b v="1"/>
    <s v="theater/plays"/>
    <x v="3"/>
    <x v="3"/>
  </r>
  <r>
    <n v="9100"/>
    <n v="12991"/>
    <n v="142.75824175824175"/>
    <x v="1"/>
    <n v="155"/>
    <x v="829"/>
    <x v="1"/>
    <s v="USD"/>
    <n v="1455861600"/>
    <n v="1457244000"/>
    <b v="0"/>
    <b v="0"/>
    <s v="technology/web"/>
    <x v="2"/>
    <x v="2"/>
  </r>
  <r>
    <n v="1500"/>
    <n v="8447"/>
    <n v="563.13333333333333"/>
    <x v="1"/>
    <n v="132"/>
    <x v="830"/>
    <x v="6"/>
    <s v="EUR"/>
    <n v="1529038800"/>
    <n v="1529298000"/>
    <b v="0"/>
    <b v="0"/>
    <s v="technology/wearables"/>
    <x v="2"/>
    <x v="8"/>
  </r>
  <r>
    <n v="8800"/>
    <n v="2703"/>
    <n v="30.715909090909086"/>
    <x v="0"/>
    <n v="33"/>
    <x v="831"/>
    <x v="1"/>
    <s v="USD"/>
    <n v="1535259600"/>
    <n v="1535778000"/>
    <b v="0"/>
    <b v="0"/>
    <s v="photography/photography books"/>
    <x v="7"/>
    <x v="14"/>
  </r>
  <r>
    <n v="8800"/>
    <n v="8747"/>
    <n v="99.39772727272728"/>
    <x v="3"/>
    <n v="94"/>
    <x v="832"/>
    <x v="1"/>
    <s v="USD"/>
    <n v="1327212000"/>
    <n v="1327471200"/>
    <b v="0"/>
    <b v="0"/>
    <s v="film &amp; video/documentary"/>
    <x v="4"/>
    <x v="4"/>
  </r>
  <r>
    <n v="69900"/>
    <n v="138087"/>
    <n v="197.54935622317598"/>
    <x v="1"/>
    <n v="1354"/>
    <x v="833"/>
    <x v="4"/>
    <s v="GBP"/>
    <n v="1526360400"/>
    <n v="1529557200"/>
    <b v="0"/>
    <b v="0"/>
    <s v="technology/web"/>
    <x v="2"/>
    <x v="2"/>
  </r>
  <r>
    <n v="1000"/>
    <n v="5085"/>
    <n v="508.5"/>
    <x v="1"/>
    <n v="48"/>
    <x v="834"/>
    <x v="1"/>
    <s v="USD"/>
    <n v="1532149200"/>
    <n v="1535259600"/>
    <b v="1"/>
    <b v="1"/>
    <s v="technology/web"/>
    <x v="2"/>
    <x v="2"/>
  </r>
  <r>
    <n v="4700"/>
    <n v="11174"/>
    <n v="237.74468085106383"/>
    <x v="1"/>
    <n v="110"/>
    <x v="835"/>
    <x v="1"/>
    <s v="USD"/>
    <n v="1515304800"/>
    <n v="1515564000"/>
    <b v="0"/>
    <b v="0"/>
    <s v="food/food trucks"/>
    <x v="0"/>
    <x v="0"/>
  </r>
  <r>
    <n v="3200"/>
    <n v="10831"/>
    <n v="338.46875"/>
    <x v="1"/>
    <n v="172"/>
    <x v="836"/>
    <x v="1"/>
    <s v="USD"/>
    <n v="1276318800"/>
    <n v="1277096400"/>
    <b v="0"/>
    <b v="0"/>
    <s v="film &amp; video/drama"/>
    <x v="4"/>
    <x v="6"/>
  </r>
  <r>
    <n v="6700"/>
    <n v="8917"/>
    <n v="133.08955223880596"/>
    <x v="1"/>
    <n v="307"/>
    <x v="837"/>
    <x v="1"/>
    <s v="USD"/>
    <n v="1328767200"/>
    <n v="1329026400"/>
    <b v="0"/>
    <b v="1"/>
    <s v="music/indie rock"/>
    <x v="1"/>
    <x v="7"/>
  </r>
  <r>
    <n v="100"/>
    <n v="1"/>
    <n v="1"/>
    <x v="0"/>
    <n v="1"/>
    <x v="100"/>
    <x v="1"/>
    <s v="USD"/>
    <n v="1321682400"/>
    <n v="1322978400"/>
    <b v="1"/>
    <b v="0"/>
    <s v="music/rock"/>
    <x v="1"/>
    <x v="1"/>
  </r>
  <r>
    <n v="6000"/>
    <n v="12468"/>
    <n v="207.79999999999998"/>
    <x v="1"/>
    <n v="160"/>
    <x v="838"/>
    <x v="1"/>
    <s v="USD"/>
    <n v="1335934800"/>
    <n v="1338786000"/>
    <b v="0"/>
    <b v="0"/>
    <s v="music/electric music"/>
    <x v="1"/>
    <x v="5"/>
  </r>
  <r>
    <n v="4900"/>
    <n v="2505"/>
    <n v="51.122448979591837"/>
    <x v="0"/>
    <n v="31"/>
    <x v="839"/>
    <x v="1"/>
    <s v="USD"/>
    <n v="1310792400"/>
    <n v="1311656400"/>
    <b v="0"/>
    <b v="1"/>
    <s v="games/video games"/>
    <x v="6"/>
    <x v="11"/>
  </r>
  <r>
    <n v="17100"/>
    <n v="111502"/>
    <n v="652.05847953216369"/>
    <x v="1"/>
    <n v="1467"/>
    <x v="840"/>
    <x v="0"/>
    <s v="CAD"/>
    <n v="1308546000"/>
    <n v="1308978000"/>
    <b v="0"/>
    <b v="1"/>
    <s v="music/indie rock"/>
    <x v="1"/>
    <x v="7"/>
  </r>
  <r>
    <n v="171000"/>
    <n v="194309"/>
    <n v="113.63099415204678"/>
    <x v="1"/>
    <n v="2662"/>
    <x v="841"/>
    <x v="0"/>
    <s v="CAD"/>
    <n v="1574056800"/>
    <n v="1576389600"/>
    <b v="0"/>
    <b v="0"/>
    <s v="publishing/fiction"/>
    <x v="5"/>
    <x v="13"/>
  </r>
  <r>
    <n v="23400"/>
    <n v="23956"/>
    <n v="102.37606837606839"/>
    <x v="1"/>
    <n v="452"/>
    <x v="842"/>
    <x v="2"/>
    <s v="AUD"/>
    <n v="1308373200"/>
    <n v="1311051600"/>
    <b v="0"/>
    <b v="0"/>
    <s v="theater/plays"/>
    <x v="3"/>
    <x v="3"/>
  </r>
  <r>
    <n v="2400"/>
    <n v="8558"/>
    <n v="356.58333333333331"/>
    <x v="1"/>
    <n v="158"/>
    <x v="843"/>
    <x v="1"/>
    <s v="USD"/>
    <n v="1335243600"/>
    <n v="1336712400"/>
    <b v="0"/>
    <b v="0"/>
    <s v="food/food trucks"/>
    <x v="0"/>
    <x v="0"/>
  </r>
  <r>
    <n v="5300"/>
    <n v="7413"/>
    <n v="139.86792452830187"/>
    <x v="1"/>
    <n v="225"/>
    <x v="844"/>
    <x v="5"/>
    <s v="CHF"/>
    <n v="1328421600"/>
    <n v="1330408800"/>
    <b v="1"/>
    <b v="0"/>
    <s v="film &amp; video/shorts"/>
    <x v="4"/>
    <x v="12"/>
  </r>
  <r>
    <n v="4000"/>
    <n v="2778"/>
    <n v="69.45"/>
    <x v="0"/>
    <n v="35"/>
    <x v="845"/>
    <x v="1"/>
    <s v="USD"/>
    <n v="1524286800"/>
    <n v="1524891600"/>
    <b v="1"/>
    <b v="0"/>
    <s v="food/food trucks"/>
    <x v="0"/>
    <x v="0"/>
  </r>
  <r>
    <n v="7300"/>
    <n v="2594"/>
    <n v="35.534246575342465"/>
    <x v="0"/>
    <n v="63"/>
    <x v="846"/>
    <x v="1"/>
    <s v="USD"/>
    <n v="1362117600"/>
    <n v="1363669200"/>
    <b v="0"/>
    <b v="1"/>
    <s v="theater/plays"/>
    <x v="3"/>
    <x v="3"/>
  </r>
  <r>
    <n v="2000"/>
    <n v="5033"/>
    <n v="251.65"/>
    <x v="1"/>
    <n v="65"/>
    <x v="847"/>
    <x v="1"/>
    <s v="USD"/>
    <n v="1550556000"/>
    <n v="1551420000"/>
    <b v="0"/>
    <b v="1"/>
    <s v="technology/wearables"/>
    <x v="2"/>
    <x v="8"/>
  </r>
  <r>
    <n v="8800"/>
    <n v="9317"/>
    <n v="105.87500000000001"/>
    <x v="1"/>
    <n v="163"/>
    <x v="848"/>
    <x v="1"/>
    <s v="USD"/>
    <n v="1269147600"/>
    <n v="1269838800"/>
    <b v="0"/>
    <b v="0"/>
    <s v="theater/plays"/>
    <x v="3"/>
    <x v="3"/>
  </r>
  <r>
    <n v="3500"/>
    <n v="6560"/>
    <n v="187.42857142857144"/>
    <x v="1"/>
    <n v="85"/>
    <x v="849"/>
    <x v="1"/>
    <s v="USD"/>
    <n v="1312174800"/>
    <n v="1312520400"/>
    <b v="0"/>
    <b v="0"/>
    <s v="theater/plays"/>
    <x v="3"/>
    <x v="3"/>
  </r>
  <r>
    <n v="1400"/>
    <n v="5415"/>
    <n v="386.78571428571428"/>
    <x v="1"/>
    <n v="217"/>
    <x v="850"/>
    <x v="1"/>
    <s v="USD"/>
    <n v="1434517200"/>
    <n v="1436504400"/>
    <b v="0"/>
    <b v="1"/>
    <s v="film &amp; video/television"/>
    <x v="4"/>
    <x v="19"/>
  </r>
  <r>
    <n v="4200"/>
    <n v="14577"/>
    <n v="347.07142857142856"/>
    <x v="1"/>
    <n v="150"/>
    <x v="851"/>
    <x v="1"/>
    <s v="USD"/>
    <n v="1471582800"/>
    <n v="1472014800"/>
    <b v="0"/>
    <b v="0"/>
    <s v="film &amp; video/shorts"/>
    <x v="4"/>
    <x v="12"/>
  </r>
  <r>
    <n v="81000"/>
    <n v="150515"/>
    <n v="185.82098765432099"/>
    <x v="1"/>
    <n v="3272"/>
    <x v="852"/>
    <x v="1"/>
    <s v="USD"/>
    <n v="1410757200"/>
    <n v="1411534800"/>
    <b v="0"/>
    <b v="0"/>
    <s v="theater/plays"/>
    <x v="3"/>
    <x v="3"/>
  </r>
  <r>
    <n v="182800"/>
    <n v="79045"/>
    <n v="43.241247264770237"/>
    <x v="3"/>
    <n v="898"/>
    <x v="853"/>
    <x v="1"/>
    <s v="USD"/>
    <n v="1304830800"/>
    <n v="1304917200"/>
    <b v="0"/>
    <b v="0"/>
    <s v="photography/photography books"/>
    <x v="7"/>
    <x v="14"/>
  </r>
  <r>
    <n v="4800"/>
    <n v="7797"/>
    <n v="162.4375"/>
    <x v="1"/>
    <n v="300"/>
    <x v="854"/>
    <x v="1"/>
    <s v="USD"/>
    <n v="1539061200"/>
    <n v="1539579600"/>
    <b v="0"/>
    <b v="0"/>
    <s v="food/food trucks"/>
    <x v="0"/>
    <x v="0"/>
  </r>
  <r>
    <n v="7000"/>
    <n v="12939"/>
    <n v="184.84285714285716"/>
    <x v="1"/>
    <n v="126"/>
    <x v="855"/>
    <x v="1"/>
    <s v="USD"/>
    <n v="1381554000"/>
    <n v="1382504400"/>
    <b v="0"/>
    <b v="0"/>
    <s v="theater/plays"/>
    <x v="3"/>
    <x v="3"/>
  </r>
  <r>
    <n v="161900"/>
    <n v="38376"/>
    <n v="23.703520691785052"/>
    <x v="0"/>
    <n v="526"/>
    <x v="856"/>
    <x v="1"/>
    <s v="USD"/>
    <n v="1277096400"/>
    <n v="1278306000"/>
    <b v="0"/>
    <b v="0"/>
    <s v="film &amp; video/drama"/>
    <x v="4"/>
    <x v="6"/>
  </r>
  <r>
    <n v="7700"/>
    <n v="6920"/>
    <n v="89.870129870129873"/>
    <x v="0"/>
    <n v="121"/>
    <x v="857"/>
    <x v="1"/>
    <s v="USD"/>
    <n v="1440392400"/>
    <n v="1442552400"/>
    <b v="0"/>
    <b v="0"/>
    <s v="theater/plays"/>
    <x v="3"/>
    <x v="3"/>
  </r>
  <r>
    <n v="71500"/>
    <n v="194912"/>
    <n v="272.6041958041958"/>
    <x v="1"/>
    <n v="2320"/>
    <x v="858"/>
    <x v="1"/>
    <s v="USD"/>
    <n v="1509512400"/>
    <n v="1511071200"/>
    <b v="0"/>
    <b v="1"/>
    <s v="theater/plays"/>
    <x v="3"/>
    <x v="3"/>
  </r>
  <r>
    <n v="4700"/>
    <n v="7992"/>
    <n v="170.04255319148936"/>
    <x v="1"/>
    <n v="81"/>
    <x v="859"/>
    <x v="2"/>
    <s v="AUD"/>
    <n v="1535950800"/>
    <n v="1536382800"/>
    <b v="0"/>
    <b v="0"/>
    <s v="film &amp; video/science fiction"/>
    <x v="4"/>
    <x v="22"/>
  </r>
  <r>
    <n v="42100"/>
    <n v="79268"/>
    <n v="188.28503562945369"/>
    <x v="1"/>
    <n v="1887"/>
    <x v="860"/>
    <x v="1"/>
    <s v="USD"/>
    <n v="1389160800"/>
    <n v="1389592800"/>
    <b v="0"/>
    <b v="0"/>
    <s v="photography/photography books"/>
    <x v="7"/>
    <x v="14"/>
  </r>
  <r>
    <n v="40200"/>
    <n v="139468"/>
    <n v="346.93532338308455"/>
    <x v="1"/>
    <n v="4358"/>
    <x v="861"/>
    <x v="1"/>
    <s v="USD"/>
    <n v="1271998800"/>
    <n v="1275282000"/>
    <b v="0"/>
    <b v="1"/>
    <s v="photography/photography books"/>
    <x v="7"/>
    <x v="14"/>
  </r>
  <r>
    <n v="7900"/>
    <n v="5465"/>
    <n v="69.177215189873422"/>
    <x v="0"/>
    <n v="67"/>
    <x v="862"/>
    <x v="1"/>
    <s v="USD"/>
    <n v="1294898400"/>
    <n v="1294984800"/>
    <b v="0"/>
    <b v="0"/>
    <s v="music/rock"/>
    <x v="1"/>
    <x v="1"/>
  </r>
  <r>
    <n v="8300"/>
    <n v="2111"/>
    <n v="25.433734939759034"/>
    <x v="0"/>
    <n v="57"/>
    <x v="863"/>
    <x v="0"/>
    <s v="CAD"/>
    <n v="1559970000"/>
    <n v="1562043600"/>
    <b v="0"/>
    <b v="0"/>
    <s v="photography/photography books"/>
    <x v="7"/>
    <x v="14"/>
  </r>
  <r>
    <n v="163600"/>
    <n v="126628"/>
    <n v="77.400977995110026"/>
    <x v="0"/>
    <n v="1229"/>
    <x v="864"/>
    <x v="1"/>
    <s v="USD"/>
    <n v="1469509200"/>
    <n v="1469595600"/>
    <b v="0"/>
    <b v="0"/>
    <s v="food/food trucks"/>
    <x v="0"/>
    <x v="0"/>
  </r>
  <r>
    <n v="2700"/>
    <n v="1012"/>
    <n v="37.481481481481481"/>
    <x v="0"/>
    <n v="12"/>
    <x v="865"/>
    <x v="6"/>
    <s v="EUR"/>
    <n v="1579068000"/>
    <n v="1581141600"/>
    <b v="0"/>
    <b v="0"/>
    <s v="music/metal"/>
    <x v="1"/>
    <x v="16"/>
  </r>
  <r>
    <n v="1000"/>
    <n v="5438"/>
    <n v="543.79999999999995"/>
    <x v="1"/>
    <n v="53"/>
    <x v="866"/>
    <x v="1"/>
    <s v="USD"/>
    <n v="1487743200"/>
    <n v="1488520800"/>
    <b v="0"/>
    <b v="0"/>
    <s v="publishing/nonfiction"/>
    <x v="5"/>
    <x v="9"/>
  </r>
  <r>
    <n v="84500"/>
    <n v="193101"/>
    <n v="228.52189349112427"/>
    <x v="1"/>
    <n v="2414"/>
    <x v="867"/>
    <x v="1"/>
    <s v="USD"/>
    <n v="1563685200"/>
    <n v="1563858000"/>
    <b v="0"/>
    <b v="0"/>
    <s v="music/electric music"/>
    <x v="1"/>
    <x v="5"/>
  </r>
  <r>
    <n v="81300"/>
    <n v="31665"/>
    <n v="38.948339483394832"/>
    <x v="0"/>
    <n v="452"/>
    <x v="868"/>
    <x v="1"/>
    <s v="USD"/>
    <n v="1436418000"/>
    <n v="1438923600"/>
    <b v="0"/>
    <b v="1"/>
    <s v="theater/plays"/>
    <x v="3"/>
    <x v="3"/>
  </r>
  <r>
    <n v="800"/>
    <n v="2960"/>
    <n v="370"/>
    <x v="1"/>
    <n v="80"/>
    <x v="869"/>
    <x v="1"/>
    <s v="USD"/>
    <n v="1421820000"/>
    <n v="1422165600"/>
    <b v="0"/>
    <b v="0"/>
    <s v="theater/plays"/>
    <x v="3"/>
    <x v="3"/>
  </r>
  <r>
    <n v="3400"/>
    <n v="8089"/>
    <n v="237.91176470588232"/>
    <x v="1"/>
    <n v="193"/>
    <x v="870"/>
    <x v="1"/>
    <s v="USD"/>
    <n v="1274763600"/>
    <n v="1277874000"/>
    <b v="0"/>
    <b v="0"/>
    <s v="film &amp; video/shorts"/>
    <x v="4"/>
    <x v="12"/>
  </r>
  <r>
    <n v="170800"/>
    <n v="109374"/>
    <n v="64.036299765807954"/>
    <x v="0"/>
    <n v="1886"/>
    <x v="871"/>
    <x v="1"/>
    <s v="USD"/>
    <n v="1399179600"/>
    <n v="1399352400"/>
    <b v="0"/>
    <b v="1"/>
    <s v="theater/plays"/>
    <x v="3"/>
    <x v="3"/>
  </r>
  <r>
    <n v="1800"/>
    <n v="2129"/>
    <n v="118.27777777777777"/>
    <x v="1"/>
    <n v="52"/>
    <x v="872"/>
    <x v="1"/>
    <s v="USD"/>
    <n v="1275800400"/>
    <n v="1279083600"/>
    <b v="0"/>
    <b v="0"/>
    <s v="theater/plays"/>
    <x v="3"/>
    <x v="3"/>
  </r>
  <r>
    <n v="150600"/>
    <n v="127745"/>
    <n v="84.824037184594957"/>
    <x v="0"/>
    <n v="1825"/>
    <x v="873"/>
    <x v="1"/>
    <s v="USD"/>
    <n v="1282798800"/>
    <n v="1284354000"/>
    <b v="0"/>
    <b v="0"/>
    <s v="music/indie rock"/>
    <x v="1"/>
    <x v="7"/>
  </r>
  <r>
    <n v="7800"/>
    <n v="2289"/>
    <n v="29.346153846153843"/>
    <x v="0"/>
    <n v="31"/>
    <x v="874"/>
    <x v="1"/>
    <s v="USD"/>
    <n v="1437109200"/>
    <n v="1441170000"/>
    <b v="0"/>
    <b v="1"/>
    <s v="theater/plays"/>
    <x v="3"/>
    <x v="3"/>
  </r>
  <r>
    <n v="5800"/>
    <n v="12174"/>
    <n v="209.89655172413794"/>
    <x v="1"/>
    <n v="290"/>
    <x v="875"/>
    <x v="1"/>
    <s v="USD"/>
    <n v="1491886800"/>
    <n v="1493528400"/>
    <b v="0"/>
    <b v="0"/>
    <s v="theater/plays"/>
    <x v="3"/>
    <x v="3"/>
  </r>
  <r>
    <n v="5600"/>
    <n v="9508"/>
    <n v="169.78571428571431"/>
    <x v="1"/>
    <n v="122"/>
    <x v="876"/>
    <x v="1"/>
    <s v="USD"/>
    <n v="1394600400"/>
    <n v="1395205200"/>
    <b v="0"/>
    <b v="1"/>
    <s v="music/electric music"/>
    <x v="1"/>
    <x v="5"/>
  </r>
  <r>
    <n v="134400"/>
    <n v="155849"/>
    <n v="115.95907738095239"/>
    <x v="1"/>
    <n v="1470"/>
    <x v="877"/>
    <x v="1"/>
    <s v="USD"/>
    <n v="1561352400"/>
    <n v="1561438800"/>
    <b v="0"/>
    <b v="0"/>
    <s v="music/indie rock"/>
    <x v="1"/>
    <x v="7"/>
  </r>
  <r>
    <n v="3000"/>
    <n v="7758"/>
    <n v="258.59999999999997"/>
    <x v="1"/>
    <n v="165"/>
    <x v="878"/>
    <x v="0"/>
    <s v="CAD"/>
    <n v="1322892000"/>
    <n v="1326693600"/>
    <b v="0"/>
    <b v="0"/>
    <s v="film &amp; video/documentary"/>
    <x v="4"/>
    <x v="4"/>
  </r>
  <r>
    <n v="6000"/>
    <n v="13835"/>
    <n v="230.58333333333331"/>
    <x v="1"/>
    <n v="182"/>
    <x v="879"/>
    <x v="1"/>
    <s v="USD"/>
    <n v="1274418000"/>
    <n v="1277960400"/>
    <b v="0"/>
    <b v="0"/>
    <s v="publishing/translations"/>
    <x v="5"/>
    <x v="18"/>
  </r>
  <r>
    <n v="8400"/>
    <n v="10770"/>
    <n v="128.21428571428572"/>
    <x v="1"/>
    <n v="199"/>
    <x v="880"/>
    <x v="6"/>
    <s v="EUR"/>
    <n v="1434344400"/>
    <n v="1434690000"/>
    <b v="0"/>
    <b v="1"/>
    <s v="film &amp; video/documentary"/>
    <x v="4"/>
    <x v="4"/>
  </r>
  <r>
    <n v="1700"/>
    <n v="3208"/>
    <n v="188.70588235294116"/>
    <x v="1"/>
    <n v="56"/>
    <x v="881"/>
    <x v="4"/>
    <s v="GBP"/>
    <n v="1373518800"/>
    <n v="1376110800"/>
    <b v="0"/>
    <b v="1"/>
    <s v="film &amp; video/television"/>
    <x v="4"/>
    <x v="19"/>
  </r>
  <r>
    <n v="159800"/>
    <n v="11108"/>
    <n v="6.9511889862327907"/>
    <x v="0"/>
    <n v="107"/>
    <x v="882"/>
    <x v="1"/>
    <s v="USD"/>
    <n v="1517637600"/>
    <n v="1518415200"/>
    <b v="0"/>
    <b v="0"/>
    <s v="theater/plays"/>
    <x v="3"/>
    <x v="3"/>
  </r>
  <r>
    <n v="19800"/>
    <n v="153338"/>
    <n v="774.43434343434342"/>
    <x v="1"/>
    <n v="1460"/>
    <x v="883"/>
    <x v="2"/>
    <s v="AUD"/>
    <n v="1310619600"/>
    <n v="1310878800"/>
    <b v="0"/>
    <b v="1"/>
    <s v="food/food trucks"/>
    <x v="0"/>
    <x v="0"/>
  </r>
  <r>
    <n v="8800"/>
    <n v="2437"/>
    <n v="27.693181818181817"/>
    <x v="0"/>
    <n v="27"/>
    <x v="884"/>
    <x v="1"/>
    <s v="USD"/>
    <n v="1556427600"/>
    <n v="1556600400"/>
    <b v="0"/>
    <b v="0"/>
    <s v="theater/plays"/>
    <x v="3"/>
    <x v="3"/>
  </r>
  <r>
    <n v="179100"/>
    <n v="93991"/>
    <n v="52.479620323841424"/>
    <x v="0"/>
    <n v="1221"/>
    <x v="885"/>
    <x v="1"/>
    <s v="USD"/>
    <n v="1576476000"/>
    <n v="1576994400"/>
    <b v="0"/>
    <b v="0"/>
    <s v="film &amp; video/documentary"/>
    <x v="4"/>
    <x v="4"/>
  </r>
  <r>
    <n v="3100"/>
    <n v="12620"/>
    <n v="407.09677419354841"/>
    <x v="1"/>
    <n v="123"/>
    <x v="886"/>
    <x v="5"/>
    <s v="CHF"/>
    <n v="1381122000"/>
    <n v="1382677200"/>
    <b v="0"/>
    <b v="0"/>
    <s v="music/jazz"/>
    <x v="1"/>
    <x v="17"/>
  </r>
  <r>
    <n v="100"/>
    <n v="2"/>
    <n v="2"/>
    <x v="0"/>
    <n v="1"/>
    <x v="50"/>
    <x v="1"/>
    <s v="USD"/>
    <n v="1411102800"/>
    <n v="1411189200"/>
    <b v="0"/>
    <b v="1"/>
    <s v="technology/web"/>
    <x v="2"/>
    <x v="2"/>
  </r>
  <r>
    <n v="5600"/>
    <n v="8746"/>
    <n v="156.17857142857144"/>
    <x v="1"/>
    <n v="159"/>
    <x v="887"/>
    <x v="1"/>
    <s v="USD"/>
    <n v="1531803600"/>
    <n v="1534654800"/>
    <b v="0"/>
    <b v="1"/>
    <s v="music/rock"/>
    <x v="1"/>
    <x v="1"/>
  </r>
  <r>
    <n v="1400"/>
    <n v="3534"/>
    <n v="252.42857142857144"/>
    <x v="1"/>
    <n v="110"/>
    <x v="888"/>
    <x v="1"/>
    <s v="USD"/>
    <n v="1454133600"/>
    <n v="1457762400"/>
    <b v="0"/>
    <b v="0"/>
    <s v="technology/web"/>
    <x v="2"/>
    <x v="2"/>
  </r>
  <r>
    <n v="41000"/>
    <n v="709"/>
    <n v="1.729268292682927"/>
    <x v="2"/>
    <n v="14"/>
    <x v="889"/>
    <x v="1"/>
    <s v="USD"/>
    <n v="1336194000"/>
    <n v="1337490000"/>
    <b v="0"/>
    <b v="1"/>
    <s v="publishing/nonfiction"/>
    <x v="5"/>
    <x v="9"/>
  </r>
  <r>
    <n v="6500"/>
    <n v="795"/>
    <n v="12.230769230769232"/>
    <x v="0"/>
    <n v="16"/>
    <x v="890"/>
    <x v="1"/>
    <s v="USD"/>
    <n v="1349326800"/>
    <n v="1349672400"/>
    <b v="0"/>
    <b v="0"/>
    <s v="publishing/radio &amp; podcasts"/>
    <x v="5"/>
    <x v="15"/>
  </r>
  <r>
    <n v="7900"/>
    <n v="12955"/>
    <n v="163.98734177215189"/>
    <x v="1"/>
    <n v="236"/>
    <x v="891"/>
    <x v="1"/>
    <s v="USD"/>
    <n v="1379566800"/>
    <n v="1379826000"/>
    <b v="0"/>
    <b v="0"/>
    <s v="theater/plays"/>
    <x v="3"/>
    <x v="3"/>
  </r>
  <r>
    <n v="5500"/>
    <n v="8964"/>
    <n v="162.98181818181817"/>
    <x v="1"/>
    <n v="191"/>
    <x v="892"/>
    <x v="1"/>
    <s v="USD"/>
    <n v="1494651600"/>
    <n v="1497762000"/>
    <b v="1"/>
    <b v="1"/>
    <s v="film &amp; video/documentary"/>
    <x v="4"/>
    <x v="4"/>
  </r>
  <r>
    <n v="9100"/>
    <n v="1843"/>
    <n v="20.252747252747252"/>
    <x v="0"/>
    <n v="41"/>
    <x v="893"/>
    <x v="1"/>
    <s v="USD"/>
    <n v="1303880400"/>
    <n v="1304485200"/>
    <b v="0"/>
    <b v="0"/>
    <s v="theater/plays"/>
    <x v="3"/>
    <x v="3"/>
  </r>
  <r>
    <n v="38200"/>
    <n v="121950"/>
    <n v="319.24083769633506"/>
    <x v="1"/>
    <n v="3934"/>
    <x v="894"/>
    <x v="1"/>
    <s v="USD"/>
    <n v="1335934800"/>
    <n v="1336885200"/>
    <b v="0"/>
    <b v="0"/>
    <s v="games/video games"/>
    <x v="6"/>
    <x v="11"/>
  </r>
  <r>
    <n v="1800"/>
    <n v="8621"/>
    <n v="478.94444444444446"/>
    <x v="1"/>
    <n v="80"/>
    <x v="895"/>
    <x v="0"/>
    <s v="CAD"/>
    <n v="1528088400"/>
    <n v="1530421200"/>
    <b v="0"/>
    <b v="1"/>
    <s v="theater/plays"/>
    <x v="3"/>
    <x v="3"/>
  </r>
  <r>
    <n v="154500"/>
    <n v="30215"/>
    <n v="19.556634304207122"/>
    <x v="3"/>
    <n v="296"/>
    <x v="896"/>
    <x v="1"/>
    <s v="USD"/>
    <n v="1421906400"/>
    <n v="1421992800"/>
    <b v="0"/>
    <b v="0"/>
    <s v="theater/plays"/>
    <x v="3"/>
    <x v="3"/>
  </r>
  <r>
    <n v="5800"/>
    <n v="11539"/>
    <n v="198.94827586206895"/>
    <x v="1"/>
    <n v="462"/>
    <x v="897"/>
    <x v="1"/>
    <s v="USD"/>
    <n v="1568005200"/>
    <n v="1568178000"/>
    <b v="1"/>
    <b v="0"/>
    <s v="technology/web"/>
    <x v="2"/>
    <x v="2"/>
  </r>
  <r>
    <n v="1800"/>
    <n v="14310"/>
    <n v="795"/>
    <x v="1"/>
    <n v="179"/>
    <x v="898"/>
    <x v="1"/>
    <s v="USD"/>
    <n v="1346821200"/>
    <n v="1347944400"/>
    <b v="1"/>
    <b v="0"/>
    <s v="film &amp; video/drama"/>
    <x v="4"/>
    <x v="6"/>
  </r>
  <r>
    <n v="70200"/>
    <n v="35536"/>
    <n v="50.621082621082621"/>
    <x v="0"/>
    <n v="523"/>
    <x v="899"/>
    <x v="2"/>
    <s v="AUD"/>
    <n v="1557637200"/>
    <n v="1558760400"/>
    <b v="0"/>
    <b v="0"/>
    <s v="film &amp; video/drama"/>
    <x v="4"/>
    <x v="6"/>
  </r>
  <r>
    <n v="6400"/>
    <n v="3676"/>
    <n v="57.4375"/>
    <x v="0"/>
    <n v="141"/>
    <x v="900"/>
    <x v="4"/>
    <s v="GBP"/>
    <n v="1375592400"/>
    <n v="1376629200"/>
    <b v="0"/>
    <b v="0"/>
    <s v="theater/plays"/>
    <x v="3"/>
    <x v="3"/>
  </r>
  <r>
    <n v="125900"/>
    <n v="195936"/>
    <n v="155.62827640984909"/>
    <x v="1"/>
    <n v="1866"/>
    <x v="901"/>
    <x v="4"/>
    <s v="GBP"/>
    <n v="1503982800"/>
    <n v="1504760400"/>
    <b v="0"/>
    <b v="0"/>
    <s v="film &amp; video/television"/>
    <x v="4"/>
    <x v="19"/>
  </r>
  <r>
    <n v="3700"/>
    <n v="1343"/>
    <n v="36.297297297297298"/>
    <x v="0"/>
    <n v="52"/>
    <x v="902"/>
    <x v="1"/>
    <s v="USD"/>
    <n v="1418882400"/>
    <n v="1419660000"/>
    <b v="0"/>
    <b v="0"/>
    <s v="photography/photography books"/>
    <x v="7"/>
    <x v="14"/>
  </r>
  <r>
    <n v="3600"/>
    <n v="2097"/>
    <n v="58.25"/>
    <x v="2"/>
    <n v="27"/>
    <x v="903"/>
    <x v="4"/>
    <s v="GBP"/>
    <n v="1309237200"/>
    <n v="1311310800"/>
    <b v="0"/>
    <b v="1"/>
    <s v="film &amp; video/shorts"/>
    <x v="4"/>
    <x v="12"/>
  </r>
  <r>
    <n v="3800"/>
    <n v="9021"/>
    <n v="237.39473684210526"/>
    <x v="1"/>
    <n v="156"/>
    <x v="904"/>
    <x v="5"/>
    <s v="CHF"/>
    <n v="1343365200"/>
    <n v="1344315600"/>
    <b v="0"/>
    <b v="0"/>
    <s v="publishing/radio &amp; podcasts"/>
    <x v="5"/>
    <x v="15"/>
  </r>
  <r>
    <n v="35600"/>
    <n v="20915"/>
    <n v="58.75"/>
    <x v="0"/>
    <n v="225"/>
    <x v="905"/>
    <x v="2"/>
    <s v="AUD"/>
    <n v="1507957200"/>
    <n v="1510725600"/>
    <b v="0"/>
    <b v="1"/>
    <s v="theater/plays"/>
    <x v="3"/>
    <x v="3"/>
  </r>
  <r>
    <n v="5300"/>
    <n v="9676"/>
    <n v="182.56603773584905"/>
    <x v="1"/>
    <n v="255"/>
    <x v="906"/>
    <x v="1"/>
    <s v="USD"/>
    <n v="1549519200"/>
    <n v="1551247200"/>
    <b v="1"/>
    <b v="0"/>
    <s v="film &amp; video/animation"/>
    <x v="4"/>
    <x v="10"/>
  </r>
  <r>
    <n v="160400"/>
    <n v="1210"/>
    <n v="0.75436408977556113"/>
    <x v="0"/>
    <n v="38"/>
    <x v="907"/>
    <x v="1"/>
    <s v="USD"/>
    <n v="1329026400"/>
    <n v="1330236000"/>
    <b v="0"/>
    <b v="0"/>
    <s v="technology/web"/>
    <x v="2"/>
    <x v="2"/>
  </r>
  <r>
    <n v="51400"/>
    <n v="90440"/>
    <n v="175.95330739299609"/>
    <x v="1"/>
    <n v="2261"/>
    <x v="908"/>
    <x v="1"/>
    <s v="USD"/>
    <n v="1544335200"/>
    <n v="1545112800"/>
    <b v="0"/>
    <b v="1"/>
    <s v="music/world music"/>
    <x v="1"/>
    <x v="21"/>
  </r>
  <r>
    <n v="1700"/>
    <n v="4044"/>
    <n v="237.88235294117646"/>
    <x v="1"/>
    <n v="40"/>
    <x v="909"/>
    <x v="1"/>
    <s v="USD"/>
    <n v="1279083600"/>
    <n v="1279170000"/>
    <b v="0"/>
    <b v="0"/>
    <s v="theater/plays"/>
    <x v="3"/>
    <x v="3"/>
  </r>
  <r>
    <n v="39400"/>
    <n v="192292"/>
    <n v="488.05076142131981"/>
    <x v="1"/>
    <n v="2289"/>
    <x v="910"/>
    <x v="6"/>
    <s v="EUR"/>
    <n v="1572498000"/>
    <n v="1573452000"/>
    <b v="0"/>
    <b v="0"/>
    <s v="theater/plays"/>
    <x v="3"/>
    <x v="3"/>
  </r>
  <r>
    <n v="3000"/>
    <n v="6722"/>
    <n v="224.06666666666669"/>
    <x v="1"/>
    <n v="65"/>
    <x v="911"/>
    <x v="1"/>
    <s v="USD"/>
    <n v="1506056400"/>
    <n v="1507093200"/>
    <b v="0"/>
    <b v="0"/>
    <s v="theater/plays"/>
    <x v="3"/>
    <x v="3"/>
  </r>
  <r>
    <n v="8700"/>
    <n v="1577"/>
    <n v="18.126436781609197"/>
    <x v="0"/>
    <n v="15"/>
    <x v="912"/>
    <x v="1"/>
    <s v="USD"/>
    <n v="1463029200"/>
    <n v="1463374800"/>
    <b v="0"/>
    <b v="0"/>
    <s v="food/food trucks"/>
    <x v="0"/>
    <x v="0"/>
  </r>
  <r>
    <n v="7200"/>
    <n v="3301"/>
    <n v="45.847222222222221"/>
    <x v="0"/>
    <n v="37"/>
    <x v="913"/>
    <x v="1"/>
    <s v="USD"/>
    <n v="1342069200"/>
    <n v="1344574800"/>
    <b v="0"/>
    <b v="0"/>
    <s v="theater/plays"/>
    <x v="3"/>
    <x v="3"/>
  </r>
  <r>
    <n v="167400"/>
    <n v="196386"/>
    <n v="117.31541218637993"/>
    <x v="1"/>
    <n v="3777"/>
    <x v="914"/>
    <x v="6"/>
    <s v="EUR"/>
    <n v="1388296800"/>
    <n v="1389074400"/>
    <b v="0"/>
    <b v="0"/>
    <s v="technology/web"/>
    <x v="2"/>
    <x v="2"/>
  </r>
  <r>
    <n v="5500"/>
    <n v="11952"/>
    <n v="217.30909090909088"/>
    <x v="1"/>
    <n v="184"/>
    <x v="915"/>
    <x v="4"/>
    <s v="GBP"/>
    <n v="1493787600"/>
    <n v="1494997200"/>
    <b v="0"/>
    <b v="0"/>
    <s v="theater/plays"/>
    <x v="3"/>
    <x v="3"/>
  </r>
  <r>
    <n v="3500"/>
    <n v="3930"/>
    <n v="112.28571428571428"/>
    <x v="1"/>
    <n v="85"/>
    <x v="916"/>
    <x v="1"/>
    <s v="USD"/>
    <n v="1424844000"/>
    <n v="1425448800"/>
    <b v="0"/>
    <b v="1"/>
    <s v="theater/plays"/>
    <x v="3"/>
    <x v="3"/>
  </r>
  <r>
    <n v="7900"/>
    <n v="5729"/>
    <n v="72.51898734177216"/>
    <x v="0"/>
    <n v="112"/>
    <x v="917"/>
    <x v="1"/>
    <s v="USD"/>
    <n v="1403931600"/>
    <n v="1404104400"/>
    <b v="0"/>
    <b v="1"/>
    <s v="theater/plays"/>
    <x v="3"/>
    <x v="3"/>
  </r>
  <r>
    <n v="2300"/>
    <n v="4883"/>
    <n v="212.30434782608697"/>
    <x v="1"/>
    <n v="144"/>
    <x v="918"/>
    <x v="1"/>
    <s v="USD"/>
    <n v="1394514000"/>
    <n v="1394773200"/>
    <b v="0"/>
    <b v="0"/>
    <s v="music/rock"/>
    <x v="1"/>
    <x v="1"/>
  </r>
  <r>
    <n v="73000"/>
    <n v="175015"/>
    <n v="239.74657534246577"/>
    <x v="1"/>
    <n v="1902"/>
    <x v="919"/>
    <x v="1"/>
    <s v="USD"/>
    <n v="1365397200"/>
    <n v="1366520400"/>
    <b v="0"/>
    <b v="0"/>
    <s v="theater/plays"/>
    <x v="3"/>
    <x v="3"/>
  </r>
  <r>
    <n v="6200"/>
    <n v="11280"/>
    <n v="181.93548387096774"/>
    <x v="1"/>
    <n v="105"/>
    <x v="920"/>
    <x v="1"/>
    <s v="USD"/>
    <n v="1456120800"/>
    <n v="1456639200"/>
    <b v="0"/>
    <b v="0"/>
    <s v="theater/plays"/>
    <x v="3"/>
    <x v="3"/>
  </r>
  <r>
    <n v="6100"/>
    <n v="10012"/>
    <n v="164.13114754098362"/>
    <x v="1"/>
    <n v="132"/>
    <x v="921"/>
    <x v="1"/>
    <s v="USD"/>
    <n v="1437714000"/>
    <n v="1438318800"/>
    <b v="0"/>
    <b v="0"/>
    <s v="theater/plays"/>
    <x v="3"/>
    <x v="3"/>
  </r>
  <r>
    <n v="103200"/>
    <n v="1690"/>
    <n v="1.6375968992248062"/>
    <x v="0"/>
    <n v="21"/>
    <x v="922"/>
    <x v="1"/>
    <s v="USD"/>
    <n v="1563771600"/>
    <n v="1564030800"/>
    <b v="1"/>
    <b v="0"/>
    <s v="theater/plays"/>
    <x v="3"/>
    <x v="3"/>
  </r>
  <r>
    <n v="171000"/>
    <n v="84891"/>
    <n v="49.64385964912281"/>
    <x v="3"/>
    <n v="976"/>
    <x v="923"/>
    <x v="1"/>
    <s v="USD"/>
    <n v="1448517600"/>
    <n v="1449295200"/>
    <b v="0"/>
    <b v="0"/>
    <s v="film &amp; video/documentary"/>
    <x v="4"/>
    <x v="4"/>
  </r>
  <r>
    <n v="9200"/>
    <n v="10093"/>
    <n v="109.70652173913042"/>
    <x v="1"/>
    <n v="96"/>
    <x v="924"/>
    <x v="1"/>
    <s v="USD"/>
    <n v="1528779600"/>
    <n v="1531890000"/>
    <b v="0"/>
    <b v="1"/>
    <s v="publishing/fiction"/>
    <x v="5"/>
    <x v="13"/>
  </r>
  <r>
    <n v="7800"/>
    <n v="3839"/>
    <n v="49.217948717948715"/>
    <x v="0"/>
    <n v="67"/>
    <x v="925"/>
    <x v="1"/>
    <s v="USD"/>
    <n v="1304744400"/>
    <n v="1306213200"/>
    <b v="0"/>
    <b v="1"/>
    <s v="games/video games"/>
    <x v="6"/>
    <x v="11"/>
  </r>
  <r>
    <n v="9900"/>
    <n v="6161"/>
    <n v="62.232323232323225"/>
    <x v="2"/>
    <n v="66"/>
    <x v="926"/>
    <x v="0"/>
    <s v="CAD"/>
    <n v="1354341600"/>
    <n v="1356242400"/>
    <b v="0"/>
    <b v="0"/>
    <s v="technology/web"/>
    <x v="2"/>
    <x v="2"/>
  </r>
  <r>
    <n v="43000"/>
    <n v="5615"/>
    <n v="13.05813953488372"/>
    <x v="0"/>
    <n v="78"/>
    <x v="927"/>
    <x v="1"/>
    <s v="USD"/>
    <n v="1294552800"/>
    <n v="1297576800"/>
    <b v="1"/>
    <b v="0"/>
    <s v="theater/plays"/>
    <x v="3"/>
    <x v="3"/>
  </r>
  <r>
    <n v="9600"/>
    <n v="6205"/>
    <n v="64.635416666666671"/>
    <x v="0"/>
    <n v="67"/>
    <x v="928"/>
    <x v="2"/>
    <s v="AUD"/>
    <n v="1295935200"/>
    <n v="1296194400"/>
    <b v="0"/>
    <b v="0"/>
    <s v="theater/plays"/>
    <x v="3"/>
    <x v="3"/>
  </r>
  <r>
    <n v="7500"/>
    <n v="11969"/>
    <n v="159.58666666666667"/>
    <x v="1"/>
    <n v="114"/>
    <x v="929"/>
    <x v="1"/>
    <s v="USD"/>
    <n v="1411534800"/>
    <n v="1414558800"/>
    <b v="0"/>
    <b v="0"/>
    <s v="food/food trucks"/>
    <x v="0"/>
    <x v="0"/>
  </r>
  <r>
    <n v="10000"/>
    <n v="8142"/>
    <n v="81.42"/>
    <x v="0"/>
    <n v="263"/>
    <x v="930"/>
    <x v="2"/>
    <s v="AUD"/>
    <n v="1486706400"/>
    <n v="1488348000"/>
    <b v="0"/>
    <b v="0"/>
    <s v="photography/photography books"/>
    <x v="7"/>
    <x v="14"/>
  </r>
  <r>
    <n v="172000"/>
    <n v="55805"/>
    <n v="32.444767441860463"/>
    <x v="0"/>
    <n v="1691"/>
    <x v="931"/>
    <x v="1"/>
    <s v="USD"/>
    <n v="1333602000"/>
    <n v="1334898000"/>
    <b v="1"/>
    <b v="0"/>
    <s v="photography/photography books"/>
    <x v="7"/>
    <x v="14"/>
  </r>
  <r>
    <n v="153700"/>
    <n v="15238"/>
    <n v="9.9141184124918666"/>
    <x v="0"/>
    <n v="181"/>
    <x v="932"/>
    <x v="1"/>
    <s v="USD"/>
    <n v="1308200400"/>
    <n v="1308373200"/>
    <b v="0"/>
    <b v="0"/>
    <s v="theater/plays"/>
    <x v="3"/>
    <x v="3"/>
  </r>
  <r>
    <n v="3600"/>
    <n v="961"/>
    <n v="26.694444444444443"/>
    <x v="0"/>
    <n v="13"/>
    <x v="933"/>
    <x v="1"/>
    <s v="USD"/>
    <n v="1411707600"/>
    <n v="1412312400"/>
    <b v="0"/>
    <b v="0"/>
    <s v="theater/plays"/>
    <x v="3"/>
    <x v="3"/>
  </r>
  <r>
    <n v="9400"/>
    <n v="5918"/>
    <n v="62.957446808510639"/>
    <x v="3"/>
    <n v="160"/>
    <x v="934"/>
    <x v="1"/>
    <s v="USD"/>
    <n v="1418364000"/>
    <n v="1419228000"/>
    <b v="1"/>
    <b v="1"/>
    <s v="film &amp; video/documentary"/>
    <x v="4"/>
    <x v="4"/>
  </r>
  <r>
    <n v="5900"/>
    <n v="9520"/>
    <n v="161.35593220338984"/>
    <x v="1"/>
    <n v="203"/>
    <x v="935"/>
    <x v="1"/>
    <s v="USD"/>
    <n v="1429333200"/>
    <n v="1430974800"/>
    <b v="0"/>
    <b v="0"/>
    <s v="technology/web"/>
    <x v="2"/>
    <x v="2"/>
  </r>
  <r>
    <n v="100"/>
    <n v="5"/>
    <n v="5"/>
    <x v="0"/>
    <n v="1"/>
    <x v="298"/>
    <x v="1"/>
    <s v="USD"/>
    <n v="1555390800"/>
    <n v="1555822800"/>
    <b v="0"/>
    <b v="1"/>
    <s v="theater/plays"/>
    <x v="3"/>
    <x v="3"/>
  </r>
  <r>
    <n v="14500"/>
    <n v="159056"/>
    <n v="1096.9379310344827"/>
    <x v="1"/>
    <n v="1559"/>
    <x v="936"/>
    <x v="1"/>
    <s v="USD"/>
    <n v="1482732000"/>
    <n v="1482818400"/>
    <b v="0"/>
    <b v="1"/>
    <s v="music/rock"/>
    <x v="1"/>
    <x v="1"/>
  </r>
  <r>
    <n v="145500"/>
    <n v="101987"/>
    <n v="70.094158075601371"/>
    <x v="3"/>
    <n v="2266"/>
    <x v="937"/>
    <x v="1"/>
    <s v="USD"/>
    <n v="1470718800"/>
    <n v="1471928400"/>
    <b v="0"/>
    <b v="0"/>
    <s v="film &amp; video/documentary"/>
    <x v="4"/>
    <x v="4"/>
  </r>
  <r>
    <n v="3300"/>
    <n v="1980"/>
    <n v="60"/>
    <x v="0"/>
    <n v="21"/>
    <x v="938"/>
    <x v="1"/>
    <s v="USD"/>
    <n v="1450591200"/>
    <n v="1453701600"/>
    <b v="0"/>
    <b v="1"/>
    <s v="film &amp; video/science fiction"/>
    <x v="4"/>
    <x v="22"/>
  </r>
  <r>
    <n v="42600"/>
    <n v="156384"/>
    <n v="367.0985915492958"/>
    <x v="1"/>
    <n v="1548"/>
    <x v="939"/>
    <x v="2"/>
    <s v="AUD"/>
    <n v="1348290000"/>
    <n v="1350363600"/>
    <b v="0"/>
    <b v="0"/>
    <s v="technology/web"/>
    <x v="2"/>
    <x v="2"/>
  </r>
  <r>
    <n v="700"/>
    <n v="7763"/>
    <n v="1109"/>
    <x v="1"/>
    <n v="80"/>
    <x v="940"/>
    <x v="1"/>
    <s v="USD"/>
    <n v="1353823200"/>
    <n v="1353996000"/>
    <b v="0"/>
    <b v="0"/>
    <s v="theater/plays"/>
    <x v="3"/>
    <x v="3"/>
  </r>
  <r>
    <n v="187600"/>
    <n v="35698"/>
    <n v="19.028784648187631"/>
    <x v="0"/>
    <n v="830"/>
    <x v="941"/>
    <x v="1"/>
    <s v="USD"/>
    <n v="1450764000"/>
    <n v="1451109600"/>
    <b v="0"/>
    <b v="0"/>
    <s v="film &amp; video/science fiction"/>
    <x v="4"/>
    <x v="22"/>
  </r>
  <r>
    <n v="9800"/>
    <n v="12434"/>
    <n v="126.87755102040816"/>
    <x v="1"/>
    <n v="131"/>
    <x v="942"/>
    <x v="1"/>
    <s v="USD"/>
    <n v="1329372000"/>
    <n v="1329631200"/>
    <b v="0"/>
    <b v="0"/>
    <s v="theater/plays"/>
    <x v="3"/>
    <x v="3"/>
  </r>
  <r>
    <n v="1100"/>
    <n v="8081"/>
    <n v="734.63636363636363"/>
    <x v="1"/>
    <n v="112"/>
    <x v="943"/>
    <x v="1"/>
    <s v="USD"/>
    <n v="1277096400"/>
    <n v="1278997200"/>
    <b v="0"/>
    <b v="0"/>
    <s v="film &amp; video/animation"/>
    <x v="4"/>
    <x v="10"/>
  </r>
  <r>
    <n v="145000"/>
    <n v="6631"/>
    <n v="4.5731034482758623"/>
    <x v="0"/>
    <n v="130"/>
    <x v="944"/>
    <x v="1"/>
    <s v="USD"/>
    <n v="1277701200"/>
    <n v="1280120400"/>
    <b v="0"/>
    <b v="0"/>
    <s v="publishing/translations"/>
    <x v="5"/>
    <x v="18"/>
  </r>
  <r>
    <n v="5500"/>
    <n v="4678"/>
    <n v="85.054545454545448"/>
    <x v="0"/>
    <n v="55"/>
    <x v="945"/>
    <x v="1"/>
    <s v="USD"/>
    <n v="1454911200"/>
    <n v="1458104400"/>
    <b v="0"/>
    <b v="0"/>
    <s v="technology/web"/>
    <x v="2"/>
    <x v="2"/>
  </r>
  <r>
    <n v="5700"/>
    <n v="6800"/>
    <n v="119.29824561403508"/>
    <x v="1"/>
    <n v="155"/>
    <x v="946"/>
    <x v="1"/>
    <s v="USD"/>
    <n v="1297922400"/>
    <n v="1298268000"/>
    <b v="0"/>
    <b v="0"/>
    <s v="publishing/translations"/>
    <x v="5"/>
    <x v="18"/>
  </r>
  <r>
    <n v="3600"/>
    <n v="10657"/>
    <n v="296.02777777777777"/>
    <x v="1"/>
    <n v="266"/>
    <x v="947"/>
    <x v="1"/>
    <s v="USD"/>
    <n v="1384408800"/>
    <n v="1386223200"/>
    <b v="0"/>
    <b v="0"/>
    <s v="food/food trucks"/>
    <x v="0"/>
    <x v="0"/>
  </r>
  <r>
    <n v="5900"/>
    <n v="4997"/>
    <n v="84.694915254237287"/>
    <x v="0"/>
    <n v="114"/>
    <x v="948"/>
    <x v="6"/>
    <s v="EUR"/>
    <n v="1299304800"/>
    <n v="1299823200"/>
    <b v="0"/>
    <b v="1"/>
    <s v="photography/photography books"/>
    <x v="7"/>
    <x v="14"/>
  </r>
  <r>
    <n v="3700"/>
    <n v="13164"/>
    <n v="355.7837837837838"/>
    <x v="1"/>
    <n v="155"/>
    <x v="949"/>
    <x v="1"/>
    <s v="USD"/>
    <n v="1431320400"/>
    <n v="1431752400"/>
    <b v="0"/>
    <b v="0"/>
    <s v="theater/plays"/>
    <x v="3"/>
    <x v="3"/>
  </r>
  <r>
    <n v="2200"/>
    <n v="8501"/>
    <n v="386.40909090909093"/>
    <x v="1"/>
    <n v="207"/>
    <x v="950"/>
    <x v="4"/>
    <s v="GBP"/>
    <n v="1264399200"/>
    <n v="1267855200"/>
    <b v="0"/>
    <b v="0"/>
    <s v="music/rock"/>
    <x v="1"/>
    <x v="1"/>
  </r>
  <r>
    <n v="1700"/>
    <n v="13468"/>
    <n v="792.23529411764707"/>
    <x v="1"/>
    <n v="245"/>
    <x v="951"/>
    <x v="1"/>
    <s v="USD"/>
    <n v="1497502800"/>
    <n v="1497675600"/>
    <b v="0"/>
    <b v="0"/>
    <s v="theater/plays"/>
    <x v="3"/>
    <x v="3"/>
  </r>
  <r>
    <n v="88400"/>
    <n v="121138"/>
    <n v="137.03393665158373"/>
    <x v="1"/>
    <n v="1573"/>
    <x v="952"/>
    <x v="1"/>
    <s v="USD"/>
    <n v="1333688400"/>
    <n v="1336885200"/>
    <b v="0"/>
    <b v="0"/>
    <s v="music/world music"/>
    <x v="1"/>
    <x v="21"/>
  </r>
  <r>
    <n v="2400"/>
    <n v="8117"/>
    <n v="338.20833333333337"/>
    <x v="1"/>
    <n v="114"/>
    <x v="953"/>
    <x v="1"/>
    <s v="USD"/>
    <n v="1293861600"/>
    <n v="1295157600"/>
    <b v="0"/>
    <b v="0"/>
    <s v="food/food trucks"/>
    <x v="0"/>
    <x v="0"/>
  </r>
  <r>
    <n v="7900"/>
    <n v="8550"/>
    <n v="108.22784810126582"/>
    <x v="1"/>
    <n v="93"/>
    <x v="954"/>
    <x v="1"/>
    <s v="USD"/>
    <n v="1576994400"/>
    <n v="1577599200"/>
    <b v="0"/>
    <b v="0"/>
    <s v="theater/plays"/>
    <x v="3"/>
    <x v="3"/>
  </r>
  <r>
    <n v="94900"/>
    <n v="57659"/>
    <n v="60.757639620653315"/>
    <x v="0"/>
    <n v="594"/>
    <x v="955"/>
    <x v="1"/>
    <s v="USD"/>
    <n v="1304917200"/>
    <n v="1305003600"/>
    <b v="0"/>
    <b v="0"/>
    <s v="theater/plays"/>
    <x v="3"/>
    <x v="3"/>
  </r>
  <r>
    <n v="5100"/>
    <n v="1414"/>
    <n v="27.725490196078432"/>
    <x v="0"/>
    <n v="24"/>
    <x v="956"/>
    <x v="1"/>
    <s v="USD"/>
    <n v="1381208400"/>
    <n v="1381726800"/>
    <b v="0"/>
    <b v="0"/>
    <s v="film &amp; video/television"/>
    <x v="4"/>
    <x v="19"/>
  </r>
  <r>
    <n v="42700"/>
    <n v="97524"/>
    <n v="228.3934426229508"/>
    <x v="1"/>
    <n v="1681"/>
    <x v="957"/>
    <x v="1"/>
    <s v="USD"/>
    <n v="1401685200"/>
    <n v="1402462800"/>
    <b v="0"/>
    <b v="1"/>
    <s v="technology/web"/>
    <x v="2"/>
    <x v="2"/>
  </r>
  <r>
    <n v="121100"/>
    <n v="26176"/>
    <n v="21.615194054500414"/>
    <x v="0"/>
    <n v="252"/>
    <x v="958"/>
    <x v="1"/>
    <s v="USD"/>
    <n v="1291960800"/>
    <n v="1292133600"/>
    <b v="0"/>
    <b v="1"/>
    <s v="theater/plays"/>
    <x v="3"/>
    <x v="3"/>
  </r>
  <r>
    <n v="800"/>
    <n v="2991"/>
    <n v="373.875"/>
    <x v="1"/>
    <n v="32"/>
    <x v="959"/>
    <x v="1"/>
    <s v="USD"/>
    <n v="1368853200"/>
    <n v="1368939600"/>
    <b v="0"/>
    <b v="0"/>
    <s v="music/indie rock"/>
    <x v="1"/>
    <x v="7"/>
  </r>
  <r>
    <n v="5400"/>
    <n v="8366"/>
    <n v="154.92592592592592"/>
    <x v="1"/>
    <n v="135"/>
    <x v="960"/>
    <x v="1"/>
    <s v="USD"/>
    <n v="1448776800"/>
    <n v="1452146400"/>
    <b v="0"/>
    <b v="1"/>
    <s v="theater/plays"/>
    <x v="3"/>
    <x v="3"/>
  </r>
  <r>
    <n v="4000"/>
    <n v="12886"/>
    <n v="322.14999999999998"/>
    <x v="1"/>
    <n v="140"/>
    <x v="961"/>
    <x v="1"/>
    <s v="USD"/>
    <n v="1296194400"/>
    <n v="1296712800"/>
    <b v="0"/>
    <b v="1"/>
    <s v="theater/plays"/>
    <x v="3"/>
    <x v="3"/>
  </r>
  <r>
    <n v="7000"/>
    <n v="5177"/>
    <n v="73.957142857142856"/>
    <x v="0"/>
    <n v="67"/>
    <x v="962"/>
    <x v="1"/>
    <s v="USD"/>
    <n v="1517983200"/>
    <n v="1520748000"/>
    <b v="0"/>
    <b v="0"/>
    <s v="food/food trucks"/>
    <x v="0"/>
    <x v="0"/>
  </r>
  <r>
    <n v="1000"/>
    <n v="8641"/>
    <n v="864.1"/>
    <x v="1"/>
    <n v="92"/>
    <x v="963"/>
    <x v="1"/>
    <s v="USD"/>
    <n v="1478930400"/>
    <n v="1480831200"/>
    <b v="0"/>
    <b v="0"/>
    <s v="games/video games"/>
    <x v="6"/>
    <x v="11"/>
  </r>
  <r>
    <n v="60200"/>
    <n v="86244"/>
    <n v="143.26245847176079"/>
    <x v="1"/>
    <n v="1015"/>
    <x v="964"/>
    <x v="4"/>
    <s v="GBP"/>
    <n v="1426395600"/>
    <n v="1426914000"/>
    <b v="0"/>
    <b v="0"/>
    <s v="theater/plays"/>
    <x v="3"/>
    <x v="3"/>
  </r>
  <r>
    <n v="195200"/>
    <n v="78630"/>
    <n v="40.281762295081968"/>
    <x v="0"/>
    <n v="742"/>
    <x v="965"/>
    <x v="1"/>
    <s v="USD"/>
    <n v="1446181200"/>
    <n v="1446616800"/>
    <b v="1"/>
    <b v="0"/>
    <s v="publishing/nonfiction"/>
    <x v="5"/>
    <x v="9"/>
  </r>
  <r>
    <n v="6700"/>
    <n v="11941"/>
    <n v="178.22388059701493"/>
    <x v="1"/>
    <n v="323"/>
    <x v="966"/>
    <x v="1"/>
    <s v="USD"/>
    <n v="1514181600"/>
    <n v="1517032800"/>
    <b v="0"/>
    <b v="0"/>
    <s v="technology/web"/>
    <x v="2"/>
    <x v="2"/>
  </r>
  <r>
    <n v="7200"/>
    <n v="6115"/>
    <n v="84.930555555555557"/>
    <x v="0"/>
    <n v="75"/>
    <x v="967"/>
    <x v="1"/>
    <s v="USD"/>
    <n v="1311051600"/>
    <n v="1311224400"/>
    <b v="0"/>
    <b v="1"/>
    <s v="film &amp; video/documentary"/>
    <x v="4"/>
    <x v="4"/>
  </r>
  <r>
    <n v="129100"/>
    <n v="188404"/>
    <n v="145.93648334624322"/>
    <x v="1"/>
    <n v="2326"/>
    <x v="968"/>
    <x v="1"/>
    <s v="USD"/>
    <n v="1564894800"/>
    <n v="1566190800"/>
    <b v="0"/>
    <b v="0"/>
    <s v="film &amp; video/documentary"/>
    <x v="4"/>
    <x v="4"/>
  </r>
  <r>
    <n v="6500"/>
    <n v="9910"/>
    <n v="152.46153846153848"/>
    <x v="1"/>
    <n v="381"/>
    <x v="969"/>
    <x v="1"/>
    <s v="USD"/>
    <n v="1567918800"/>
    <n v="1570165200"/>
    <b v="0"/>
    <b v="0"/>
    <s v="theater/plays"/>
    <x v="3"/>
    <x v="3"/>
  </r>
  <r>
    <n v="170600"/>
    <n v="114523"/>
    <n v="67.129542790152414"/>
    <x v="0"/>
    <n v="4405"/>
    <x v="970"/>
    <x v="1"/>
    <s v="USD"/>
    <n v="1386309600"/>
    <n v="1388556000"/>
    <b v="0"/>
    <b v="1"/>
    <s v="music/rock"/>
    <x v="1"/>
    <x v="1"/>
  </r>
  <r>
    <n v="7800"/>
    <n v="3144"/>
    <n v="40.307692307692307"/>
    <x v="0"/>
    <n v="92"/>
    <x v="971"/>
    <x v="1"/>
    <s v="USD"/>
    <n v="1301979600"/>
    <n v="1303189200"/>
    <b v="0"/>
    <b v="0"/>
    <s v="music/rock"/>
    <x v="1"/>
    <x v="1"/>
  </r>
  <r>
    <n v="6200"/>
    <n v="13441"/>
    <n v="216.79032258064518"/>
    <x v="1"/>
    <n v="480"/>
    <x v="972"/>
    <x v="1"/>
    <s v="USD"/>
    <n v="1493269200"/>
    <n v="1494478800"/>
    <b v="0"/>
    <b v="0"/>
    <s v="film &amp; video/documentary"/>
    <x v="4"/>
    <x v="4"/>
  </r>
  <r>
    <n v="9400"/>
    <n v="4899"/>
    <n v="52.117021276595743"/>
    <x v="0"/>
    <n v="64"/>
    <x v="973"/>
    <x v="1"/>
    <s v="USD"/>
    <n v="1478930400"/>
    <n v="1480744800"/>
    <b v="0"/>
    <b v="0"/>
    <s v="publishing/radio &amp; podcasts"/>
    <x v="5"/>
    <x v="15"/>
  </r>
  <r>
    <n v="2400"/>
    <n v="11990"/>
    <n v="499.58333333333337"/>
    <x v="1"/>
    <n v="226"/>
    <x v="974"/>
    <x v="1"/>
    <s v="USD"/>
    <n v="1555390800"/>
    <n v="1555822800"/>
    <b v="0"/>
    <b v="0"/>
    <s v="publishing/translations"/>
    <x v="5"/>
    <x v="18"/>
  </r>
  <r>
    <n v="7800"/>
    <n v="6839"/>
    <n v="87.679487179487182"/>
    <x v="0"/>
    <n v="64"/>
    <x v="975"/>
    <x v="1"/>
    <s v="USD"/>
    <n v="1456984800"/>
    <n v="1458882000"/>
    <b v="0"/>
    <b v="1"/>
    <s v="film &amp; video/drama"/>
    <x v="4"/>
    <x v="6"/>
  </r>
  <r>
    <n v="9800"/>
    <n v="11091"/>
    <n v="113.17346938775511"/>
    <x v="1"/>
    <n v="241"/>
    <x v="976"/>
    <x v="1"/>
    <s v="USD"/>
    <n v="1411621200"/>
    <n v="1411966800"/>
    <b v="0"/>
    <b v="1"/>
    <s v="music/rock"/>
    <x v="1"/>
    <x v="1"/>
  </r>
  <r>
    <n v="3100"/>
    <n v="13223"/>
    <n v="426.54838709677421"/>
    <x v="1"/>
    <n v="132"/>
    <x v="977"/>
    <x v="1"/>
    <s v="USD"/>
    <n v="1525669200"/>
    <n v="1526878800"/>
    <b v="0"/>
    <b v="1"/>
    <s v="film &amp; video/drama"/>
    <x v="4"/>
    <x v="6"/>
  </r>
  <r>
    <n v="9800"/>
    <n v="7608"/>
    <n v="77.632653061224488"/>
    <x v="3"/>
    <n v="75"/>
    <x v="978"/>
    <x v="6"/>
    <s v="EUR"/>
    <n v="1450936800"/>
    <n v="1452405600"/>
    <b v="0"/>
    <b v="1"/>
    <s v="photography/photography books"/>
    <x v="7"/>
    <x v="14"/>
  </r>
  <r>
    <n v="141100"/>
    <n v="74073"/>
    <n v="52.496810772501767"/>
    <x v="0"/>
    <n v="842"/>
    <x v="979"/>
    <x v="1"/>
    <s v="USD"/>
    <n v="1413522000"/>
    <n v="1414040400"/>
    <b v="0"/>
    <b v="1"/>
    <s v="publishing/translations"/>
    <x v="5"/>
    <x v="18"/>
  </r>
  <r>
    <n v="97300"/>
    <n v="153216"/>
    <n v="157.46762589928059"/>
    <x v="1"/>
    <n v="2043"/>
    <x v="980"/>
    <x v="1"/>
    <s v="USD"/>
    <n v="1541307600"/>
    <n v="1543816800"/>
    <b v="0"/>
    <b v="1"/>
    <s v="food/food trucks"/>
    <x v="0"/>
    <x v="0"/>
  </r>
  <r>
    <n v="6600"/>
    <n v="4814"/>
    <n v="72.939393939393938"/>
    <x v="0"/>
    <n v="112"/>
    <x v="981"/>
    <x v="1"/>
    <s v="USD"/>
    <n v="1357106400"/>
    <n v="1359698400"/>
    <b v="0"/>
    <b v="0"/>
    <s v="theater/plays"/>
    <x v="3"/>
    <x v="3"/>
  </r>
  <r>
    <n v="7600"/>
    <n v="4603"/>
    <n v="60.565789473684205"/>
    <x v="3"/>
    <n v="139"/>
    <x v="982"/>
    <x v="6"/>
    <s v="EUR"/>
    <n v="1390197600"/>
    <n v="1390629600"/>
    <b v="0"/>
    <b v="0"/>
    <s v="theater/plays"/>
    <x v="3"/>
    <x v="3"/>
  </r>
  <r>
    <n v="66600"/>
    <n v="37823"/>
    <n v="56.791291291291287"/>
    <x v="0"/>
    <n v="374"/>
    <x v="983"/>
    <x v="1"/>
    <s v="USD"/>
    <n v="1265868000"/>
    <n v="1267077600"/>
    <b v="0"/>
    <b v="1"/>
    <s v="music/indie rock"/>
    <x v="1"/>
    <x v="7"/>
  </r>
  <r>
    <n v="111100"/>
    <n v="62819"/>
    <n v="56.542754275427541"/>
    <x v="3"/>
    <n v="1122"/>
    <x v="984"/>
    <x v="1"/>
    <s v="USD"/>
    <n v="1467176400"/>
    <n v="1467781200"/>
    <b v="0"/>
    <b v="0"/>
    <s v="food/food trucks"/>
    <x v="0"/>
    <x v="0"/>
  </r>
  <r>
    <m/>
    <m/>
    <m/>
    <x v="4"/>
    <m/>
    <x v="985"/>
    <x v="7"/>
    <m/>
    <m/>
    <m/>
    <m/>
    <m/>
    <m/>
    <x v="9"/>
    <x v="24"/>
  </r>
  <r>
    <m/>
    <m/>
    <m/>
    <x v="4"/>
    <m/>
    <x v="985"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5AE5C-E9F9-4071-A780-966DA861ABD1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5"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3" subtotal="count" baseField="0" baseItem="0"/>
  </dataFields>
  <chartFormats count="9">
    <chartFormat chart="0" format="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611B5-CBF7-4114-B6B5-C834997586D7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5"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>
      <items count="987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x="985"/>
        <item t="default"/>
      </items>
    </pivotField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3" hier="-1"/>
  </pageFields>
  <dataFields count="1">
    <dataField name="Count of outcome" fld="3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3FB81-A353-4A57-9DD8-83C7A3C13BB2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3" count="1" selected="0">
            <x v="1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3" count="1" selected="0">
            <x v="1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H1" workbookViewId="0">
      <selection activeCell="N1" sqref="N1:O1048576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6" max="6" width="14.75" style="7" bestFit="1" customWidth="1"/>
    <col min="8" max="8" width="13.5" bestFit="1" customWidth="1"/>
    <col min="9" max="9" width="16.625" bestFit="1" customWidth="1"/>
    <col min="12" max="13" width="11.125" bestFit="1" customWidth="1"/>
    <col min="14" max="14" width="22.375" style="14" bestFit="1" customWidth="1"/>
    <col min="15" max="15" width="22.375" style="14" customWidth="1"/>
    <col min="18" max="18" width="28" bestFit="1" customWidth="1"/>
    <col min="19" max="19" width="15.3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3" t="s">
        <v>2071</v>
      </c>
      <c r="O1" s="13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4">
        <f>(((L2/60)/60)/24)+DATE(1970,1,1)</f>
        <v>42336.25</v>
      </c>
      <c r="O2" s="14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 SEARCH("/", R2) - 1)</f>
        <v>food</v>
      </c>
      <c r="T2" t="str">
        <f>RIGHT(R2, LEN(R2) - SEARCH("/", R2))</f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7">
        <f t="shared" ref="F3:F66" si="0">(E3/D3)*100</f>
        <v>1040</v>
      </c>
      <c r="G3" t="s">
        <v>20</v>
      </c>
      <c r="H3">
        <v>158</v>
      </c>
      <c r="I3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4">
        <f t="shared" ref="N3:N66" si="2">(((L3/60)/60)/24)+DATE(1970,1,1)</f>
        <v>41870.208333333336</v>
      </c>
      <c r="O3" s="14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 SEARCH("/", R3) - 1)</f>
        <v>music</v>
      </c>
      <c r="T3" t="str">
        <f t="shared" ref="T3:T66" si="5">RIGHT(R3, LEN(R3) - SEARCH("/", R3))</f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4">
        <f t="shared" si="2"/>
        <v>41595.25</v>
      </c>
      <c r="O4" s="14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4">
        <f t="shared" si="2"/>
        <v>43688.208333333328</v>
      </c>
      <c r="O5" s="14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4">
        <f t="shared" si="2"/>
        <v>43485.25</v>
      </c>
      <c r="O6" s="14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4">
        <f t="shared" si="2"/>
        <v>41149.208333333336</v>
      </c>
      <c r="O7" s="14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4">
        <f t="shared" si="2"/>
        <v>42991.208333333328</v>
      </c>
      <c r="O8" s="14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4">
        <f t="shared" si="2"/>
        <v>42229.208333333328</v>
      </c>
      <c r="O9" s="14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4">
        <f t="shared" si="2"/>
        <v>40399.208333333336</v>
      </c>
      <c r="O10" s="14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4">
        <f t="shared" si="2"/>
        <v>41536.208333333336</v>
      </c>
      <c r="O11" s="14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4">
        <f t="shared" si="2"/>
        <v>40404.208333333336</v>
      </c>
      <c r="O12" s="14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4">
        <f t="shared" si="2"/>
        <v>40442.208333333336</v>
      </c>
      <c r="O13" s="14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4">
        <f t="shared" si="2"/>
        <v>43760.208333333328</v>
      </c>
      <c r="O14" s="14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4">
        <f t="shared" si="2"/>
        <v>42532.208333333328</v>
      </c>
      <c r="O15" s="14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4">
        <f t="shared" si="2"/>
        <v>40974.25</v>
      </c>
      <c r="O16" s="14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4">
        <f t="shared" si="2"/>
        <v>43809.25</v>
      </c>
      <c r="O17" s="14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4">
        <f t="shared" si="2"/>
        <v>41661.25</v>
      </c>
      <c r="O18" s="14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4">
        <f t="shared" si="2"/>
        <v>40555.25</v>
      </c>
      <c r="O19" s="14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4">
        <f t="shared" si="2"/>
        <v>43351.208333333328</v>
      </c>
      <c r="O20" s="14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4">
        <f t="shared" si="2"/>
        <v>43528.25</v>
      </c>
      <c r="O21" s="14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4">
        <f t="shared" si="2"/>
        <v>41848.208333333336</v>
      </c>
      <c r="O22" s="14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4">
        <f t="shared" si="2"/>
        <v>40770.208333333336</v>
      </c>
      <c r="O23" s="14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4">
        <f t="shared" si="2"/>
        <v>43193.208333333328</v>
      </c>
      <c r="O24" s="14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4">
        <f t="shared" si="2"/>
        <v>43510.25</v>
      </c>
      <c r="O25" s="14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4">
        <f t="shared" si="2"/>
        <v>41811.208333333336</v>
      </c>
      <c r="O26" s="14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4">
        <f t="shared" si="2"/>
        <v>40681.208333333336</v>
      </c>
      <c r="O27" s="14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4">
        <f t="shared" si="2"/>
        <v>43312.208333333328</v>
      </c>
      <c r="O28" s="14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4">
        <f t="shared" si="2"/>
        <v>42280.208333333328</v>
      </c>
      <c r="O29" s="14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4">
        <f t="shared" si="2"/>
        <v>40218.25</v>
      </c>
      <c r="O30" s="14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4">
        <f t="shared" si="2"/>
        <v>43301.208333333328</v>
      </c>
      <c r="O31" s="14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4">
        <f t="shared" si="2"/>
        <v>43609.208333333328</v>
      </c>
      <c r="O32" s="14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4">
        <f t="shared" si="2"/>
        <v>42374.25</v>
      </c>
      <c r="O33" s="14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4">
        <f t="shared" si="2"/>
        <v>43110.25</v>
      </c>
      <c r="O34" s="14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4">
        <f t="shared" si="2"/>
        <v>41917.208333333336</v>
      </c>
      <c r="O35" s="14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4">
        <f t="shared" si="2"/>
        <v>42817.208333333328</v>
      </c>
      <c r="O36" s="14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4">
        <f t="shared" si="2"/>
        <v>43484.25</v>
      </c>
      <c r="O37" s="14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4">
        <f t="shared" si="2"/>
        <v>40600.25</v>
      </c>
      <c r="O38" s="14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4">
        <f t="shared" si="2"/>
        <v>43744.208333333328</v>
      </c>
      <c r="O39" s="14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4">
        <f t="shared" si="2"/>
        <v>40469.208333333336</v>
      </c>
      <c r="O40" s="14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4">
        <f t="shared" si="2"/>
        <v>41330.25</v>
      </c>
      <c r="O41" s="14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4">
        <f t="shared" si="2"/>
        <v>40334.208333333336</v>
      </c>
      <c r="O42" s="14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4">
        <f t="shared" si="2"/>
        <v>41156.208333333336</v>
      </c>
      <c r="O43" s="14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4">
        <f t="shared" si="2"/>
        <v>40728.208333333336</v>
      </c>
      <c r="O44" s="14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4">
        <f t="shared" si="2"/>
        <v>41844.208333333336</v>
      </c>
      <c r="O45" s="14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4">
        <f t="shared" si="2"/>
        <v>43541.208333333328</v>
      </c>
      <c r="O46" s="14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4">
        <f t="shared" si="2"/>
        <v>42676.208333333328</v>
      </c>
      <c r="O47" s="14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4">
        <f t="shared" si="2"/>
        <v>40367.208333333336</v>
      </c>
      <c r="O48" s="14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4">
        <f t="shared" si="2"/>
        <v>41727.208333333336</v>
      </c>
      <c r="O49" s="14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4">
        <f t="shared" si="2"/>
        <v>42180.208333333328</v>
      </c>
      <c r="O50" s="14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4">
        <f t="shared" si="2"/>
        <v>43758.208333333328</v>
      </c>
      <c r="O51" s="14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4">
        <f t="shared" si="2"/>
        <v>41487.208333333336</v>
      </c>
      <c r="O52" s="14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4">
        <f t="shared" si="2"/>
        <v>40995.208333333336</v>
      </c>
      <c r="O53" s="14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4">
        <f t="shared" si="2"/>
        <v>40436.208333333336</v>
      </c>
      <c r="O54" s="14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4">
        <f t="shared" si="2"/>
        <v>41779.208333333336</v>
      </c>
      <c r="O55" s="14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4">
        <f t="shared" si="2"/>
        <v>43170.25</v>
      </c>
      <c r="O56" s="14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4">
        <f t="shared" si="2"/>
        <v>43311.208333333328</v>
      </c>
      <c r="O57" s="14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4">
        <f t="shared" si="2"/>
        <v>42014.25</v>
      </c>
      <c r="O58" s="14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4">
        <f t="shared" si="2"/>
        <v>42979.208333333328</v>
      </c>
      <c r="O59" s="14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4">
        <f t="shared" si="2"/>
        <v>42268.208333333328</v>
      </c>
      <c r="O60" s="14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4">
        <f t="shared" si="2"/>
        <v>42898.208333333328</v>
      </c>
      <c r="O61" s="14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4">
        <f t="shared" si="2"/>
        <v>41107.208333333336</v>
      </c>
      <c r="O62" s="14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4">
        <f t="shared" si="2"/>
        <v>40595.25</v>
      </c>
      <c r="O63" s="14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4">
        <f t="shared" si="2"/>
        <v>42160.208333333328</v>
      </c>
      <c r="O64" s="14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4">
        <f t="shared" si="2"/>
        <v>42853.208333333328</v>
      </c>
      <c r="O65" s="14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4">
        <f t="shared" si="2"/>
        <v>43283.208333333328</v>
      </c>
      <c r="O66" s="14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7">
        <f t="shared" ref="F67:F130" si="6">(E67/D67)*100</f>
        <v>236.14754098360655</v>
      </c>
      <c r="G67" t="s">
        <v>20</v>
      </c>
      <c r="H67">
        <v>236</v>
      </c>
      <c r="I67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4">
        <f t="shared" ref="N67:N130" si="8">(((L67/60)/60)/24)+DATE(1970,1,1)</f>
        <v>40570.25</v>
      </c>
      <c r="O67" s="14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 SEARCH("/", R67) - 1)</f>
        <v>theater</v>
      </c>
      <c r="T67" t="str">
        <f t="shared" ref="T67:T130" si="11">RIGHT(R67, LEN(R67) - SEARCH("/", R67))</f>
        <v>plays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7">
        <f t="shared" si="6"/>
        <v>45.068965517241381</v>
      </c>
      <c r="G68" t="s">
        <v>14</v>
      </c>
      <c r="H68">
        <v>12</v>
      </c>
      <c r="I68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4">
        <f t="shared" si="8"/>
        <v>42102.208333333328</v>
      </c>
      <c r="O68" s="14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7">
        <f t="shared" si="6"/>
        <v>162.38567493112947</v>
      </c>
      <c r="G69" t="s">
        <v>20</v>
      </c>
      <c r="H69">
        <v>4065</v>
      </c>
      <c r="I6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4">
        <f t="shared" si="8"/>
        <v>40203.25</v>
      </c>
      <c r="O69" s="14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7">
        <f t="shared" si="6"/>
        <v>254.52631578947367</v>
      </c>
      <c r="G70" t="s">
        <v>20</v>
      </c>
      <c r="H70">
        <v>246</v>
      </c>
      <c r="I70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4">
        <f t="shared" si="8"/>
        <v>42943.208333333328</v>
      </c>
      <c r="O70" s="14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7">
        <f t="shared" si="6"/>
        <v>24.063291139240505</v>
      </c>
      <c r="G71" t="s">
        <v>74</v>
      </c>
      <c r="H71">
        <v>17</v>
      </c>
      <c r="I71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4">
        <f t="shared" si="8"/>
        <v>40531.25</v>
      </c>
      <c r="O71" s="14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7">
        <f t="shared" si="6"/>
        <v>123.74140625000001</v>
      </c>
      <c r="G72" t="s">
        <v>20</v>
      </c>
      <c r="H72">
        <v>2475</v>
      </c>
      <c r="I72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4">
        <f t="shared" si="8"/>
        <v>40484.208333333336</v>
      </c>
      <c r="O72" s="14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7">
        <f t="shared" si="6"/>
        <v>108.06666666666666</v>
      </c>
      <c r="G73" t="s">
        <v>20</v>
      </c>
      <c r="H73">
        <v>76</v>
      </c>
      <c r="I73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4">
        <f t="shared" si="8"/>
        <v>43799.25</v>
      </c>
      <c r="O73" s="14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7">
        <f t="shared" si="6"/>
        <v>670.33333333333326</v>
      </c>
      <c r="G74" t="s">
        <v>20</v>
      </c>
      <c r="H74">
        <v>54</v>
      </c>
      <c r="I7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4">
        <f t="shared" si="8"/>
        <v>42186.208333333328</v>
      </c>
      <c r="O74" s="14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7">
        <f t="shared" si="6"/>
        <v>660.92857142857144</v>
      </c>
      <c r="G75" t="s">
        <v>20</v>
      </c>
      <c r="H75">
        <v>88</v>
      </c>
      <c r="I7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4">
        <f t="shared" si="8"/>
        <v>42701.25</v>
      </c>
      <c r="O75" s="14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7">
        <f t="shared" si="6"/>
        <v>122.46153846153847</v>
      </c>
      <c r="G76" t="s">
        <v>20</v>
      </c>
      <c r="H76">
        <v>85</v>
      </c>
      <c r="I7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4">
        <f t="shared" si="8"/>
        <v>42456.208333333328</v>
      </c>
      <c r="O76" s="14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7">
        <f t="shared" si="6"/>
        <v>150.57731958762886</v>
      </c>
      <c r="G77" t="s">
        <v>20</v>
      </c>
      <c r="H77">
        <v>170</v>
      </c>
      <c r="I7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4">
        <f t="shared" si="8"/>
        <v>43296.208333333328</v>
      </c>
      <c r="O77" s="14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7">
        <f t="shared" si="6"/>
        <v>78.106590724165997</v>
      </c>
      <c r="G78" t="s">
        <v>14</v>
      </c>
      <c r="H78">
        <v>1684</v>
      </c>
      <c r="I78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4">
        <f t="shared" si="8"/>
        <v>42027.25</v>
      </c>
      <c r="O78" s="14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7">
        <f t="shared" si="6"/>
        <v>46.94736842105263</v>
      </c>
      <c r="G79" t="s">
        <v>14</v>
      </c>
      <c r="H79">
        <v>56</v>
      </c>
      <c r="I7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4">
        <f t="shared" si="8"/>
        <v>40448.208333333336</v>
      </c>
      <c r="O79" s="14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7">
        <f t="shared" si="6"/>
        <v>300.8</v>
      </c>
      <c r="G80" t="s">
        <v>20</v>
      </c>
      <c r="H80">
        <v>330</v>
      </c>
      <c r="I80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4">
        <f t="shared" si="8"/>
        <v>43206.208333333328</v>
      </c>
      <c r="O80" s="14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7">
        <f t="shared" si="6"/>
        <v>69.598615916955026</v>
      </c>
      <c r="G81" t="s">
        <v>14</v>
      </c>
      <c r="H81">
        <v>838</v>
      </c>
      <c r="I81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4">
        <f t="shared" si="8"/>
        <v>43267.208333333328</v>
      </c>
      <c r="O81" s="14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7">
        <f t="shared" si="6"/>
        <v>637.4545454545455</v>
      </c>
      <c r="G82" t="s">
        <v>20</v>
      </c>
      <c r="H82">
        <v>127</v>
      </c>
      <c r="I82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4">
        <f t="shared" si="8"/>
        <v>42976.208333333328</v>
      </c>
      <c r="O82" s="14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7">
        <f t="shared" si="6"/>
        <v>225.33928571428569</v>
      </c>
      <c r="G83" t="s">
        <v>20</v>
      </c>
      <c r="H83">
        <v>411</v>
      </c>
      <c r="I83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4">
        <f t="shared" si="8"/>
        <v>43062.25</v>
      </c>
      <c r="O83" s="14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7">
        <f t="shared" si="6"/>
        <v>1497.3000000000002</v>
      </c>
      <c r="G84" t="s">
        <v>20</v>
      </c>
      <c r="H84">
        <v>180</v>
      </c>
      <c r="I8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4">
        <f t="shared" si="8"/>
        <v>43482.25</v>
      </c>
      <c r="O84" s="14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7">
        <f t="shared" si="6"/>
        <v>37.590225563909776</v>
      </c>
      <c r="G85" t="s">
        <v>14</v>
      </c>
      <c r="H85">
        <v>1000</v>
      </c>
      <c r="I8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4">
        <f t="shared" si="8"/>
        <v>42579.208333333328</v>
      </c>
      <c r="O85" s="14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7">
        <f t="shared" si="6"/>
        <v>132.36942675159236</v>
      </c>
      <c r="G86" t="s">
        <v>20</v>
      </c>
      <c r="H86">
        <v>374</v>
      </c>
      <c r="I8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4">
        <f t="shared" si="8"/>
        <v>41118.208333333336</v>
      </c>
      <c r="O86" s="14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7">
        <f t="shared" si="6"/>
        <v>131.22448979591837</v>
      </c>
      <c r="G87" t="s">
        <v>20</v>
      </c>
      <c r="H87">
        <v>71</v>
      </c>
      <c r="I8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4">
        <f t="shared" si="8"/>
        <v>40797.208333333336</v>
      </c>
      <c r="O87" s="14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7">
        <f t="shared" si="6"/>
        <v>167.63513513513513</v>
      </c>
      <c r="G88" t="s">
        <v>20</v>
      </c>
      <c r="H88">
        <v>203</v>
      </c>
      <c r="I88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4">
        <f t="shared" si="8"/>
        <v>42128.208333333328</v>
      </c>
      <c r="O88" s="14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7">
        <f t="shared" si="6"/>
        <v>61.984886649874063</v>
      </c>
      <c r="G89" t="s">
        <v>14</v>
      </c>
      <c r="H89">
        <v>1482</v>
      </c>
      <c r="I8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4">
        <f t="shared" si="8"/>
        <v>40610.25</v>
      </c>
      <c r="O89" s="14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7">
        <f t="shared" si="6"/>
        <v>260.75</v>
      </c>
      <c r="G90" t="s">
        <v>20</v>
      </c>
      <c r="H90">
        <v>113</v>
      </c>
      <c r="I90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4">
        <f t="shared" si="8"/>
        <v>42110.208333333328</v>
      </c>
      <c r="O90" s="14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7">
        <f t="shared" si="6"/>
        <v>252.58823529411765</v>
      </c>
      <c r="G91" t="s">
        <v>20</v>
      </c>
      <c r="H91">
        <v>96</v>
      </c>
      <c r="I91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4">
        <f t="shared" si="8"/>
        <v>40283.208333333336</v>
      </c>
      <c r="O91" s="14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7">
        <f t="shared" si="6"/>
        <v>78.615384615384613</v>
      </c>
      <c r="G92" t="s">
        <v>14</v>
      </c>
      <c r="H92">
        <v>106</v>
      </c>
      <c r="I92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4">
        <f t="shared" si="8"/>
        <v>42425.25</v>
      </c>
      <c r="O92" s="14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7">
        <f t="shared" si="6"/>
        <v>48.404406999351913</v>
      </c>
      <c r="G93" t="s">
        <v>14</v>
      </c>
      <c r="H93">
        <v>679</v>
      </c>
      <c r="I93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4">
        <f t="shared" si="8"/>
        <v>42588.208333333328</v>
      </c>
      <c r="O93" s="14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7">
        <f t="shared" si="6"/>
        <v>258.875</v>
      </c>
      <c r="G94" t="s">
        <v>20</v>
      </c>
      <c r="H94">
        <v>498</v>
      </c>
      <c r="I9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4">
        <f t="shared" si="8"/>
        <v>40352.208333333336</v>
      </c>
      <c r="O94" s="14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7">
        <f t="shared" si="6"/>
        <v>60.548713235294116</v>
      </c>
      <c r="G95" t="s">
        <v>74</v>
      </c>
      <c r="H95">
        <v>610</v>
      </c>
      <c r="I9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4">
        <f t="shared" si="8"/>
        <v>41202.208333333336</v>
      </c>
      <c r="O95" s="14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7">
        <f t="shared" si="6"/>
        <v>303.68965517241378</v>
      </c>
      <c r="G96" t="s">
        <v>20</v>
      </c>
      <c r="H96">
        <v>180</v>
      </c>
      <c r="I9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4">
        <f t="shared" si="8"/>
        <v>43562.208333333328</v>
      </c>
      <c r="O96" s="14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7">
        <f t="shared" si="6"/>
        <v>112.99999999999999</v>
      </c>
      <c r="G97" t="s">
        <v>20</v>
      </c>
      <c r="H97">
        <v>27</v>
      </c>
      <c r="I9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4">
        <f t="shared" si="8"/>
        <v>43752.208333333328</v>
      </c>
      <c r="O97" s="14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7">
        <f t="shared" si="6"/>
        <v>217.37876614060258</v>
      </c>
      <c r="G98" t="s">
        <v>20</v>
      </c>
      <c r="H98">
        <v>2331</v>
      </c>
      <c r="I98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4">
        <f t="shared" si="8"/>
        <v>40612.25</v>
      </c>
      <c r="O98" s="14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7">
        <f t="shared" si="6"/>
        <v>926.69230769230762</v>
      </c>
      <c r="G99" t="s">
        <v>20</v>
      </c>
      <c r="H99">
        <v>113</v>
      </c>
      <c r="I9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4">
        <f t="shared" si="8"/>
        <v>42180.208333333328</v>
      </c>
      <c r="O99" s="14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7">
        <f t="shared" si="6"/>
        <v>33.692229038854805</v>
      </c>
      <c r="G100" t="s">
        <v>14</v>
      </c>
      <c r="H100">
        <v>1220</v>
      </c>
      <c r="I100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4">
        <f t="shared" si="8"/>
        <v>42212.208333333328</v>
      </c>
      <c r="O100" s="14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7">
        <f t="shared" si="6"/>
        <v>196.7236842105263</v>
      </c>
      <c r="G101" t="s">
        <v>20</v>
      </c>
      <c r="H101">
        <v>164</v>
      </c>
      <c r="I101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4">
        <f t="shared" si="8"/>
        <v>41968.25</v>
      </c>
      <c r="O101" s="14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7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4">
        <f t="shared" si="8"/>
        <v>40835.208333333336</v>
      </c>
      <c r="O102" s="14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7">
        <f t="shared" si="6"/>
        <v>1021.4444444444445</v>
      </c>
      <c r="G103" t="s">
        <v>20</v>
      </c>
      <c r="H103">
        <v>164</v>
      </c>
      <c r="I103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4">
        <f t="shared" si="8"/>
        <v>42056.25</v>
      </c>
      <c r="O103" s="14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7">
        <f t="shared" si="6"/>
        <v>281.67567567567568</v>
      </c>
      <c r="G104" t="s">
        <v>20</v>
      </c>
      <c r="H104">
        <v>336</v>
      </c>
      <c r="I10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4">
        <f t="shared" si="8"/>
        <v>43234.208333333328</v>
      </c>
      <c r="O104" s="14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7">
        <f t="shared" si="6"/>
        <v>24.610000000000003</v>
      </c>
      <c r="G105" t="s">
        <v>14</v>
      </c>
      <c r="H105">
        <v>37</v>
      </c>
      <c r="I10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4">
        <f t="shared" si="8"/>
        <v>40475.208333333336</v>
      </c>
      <c r="O105" s="14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7">
        <f t="shared" si="6"/>
        <v>143.14010067114094</v>
      </c>
      <c r="G106" t="s">
        <v>20</v>
      </c>
      <c r="H106">
        <v>1917</v>
      </c>
      <c r="I10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4">
        <f t="shared" si="8"/>
        <v>42878.208333333328</v>
      </c>
      <c r="O106" s="14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7">
        <f t="shared" si="6"/>
        <v>144.54411764705884</v>
      </c>
      <c r="G107" t="s">
        <v>20</v>
      </c>
      <c r="H107">
        <v>95</v>
      </c>
      <c r="I10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4">
        <f t="shared" si="8"/>
        <v>41366.208333333336</v>
      </c>
      <c r="O107" s="14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7">
        <f t="shared" si="6"/>
        <v>359.12820512820514</v>
      </c>
      <c r="G108" t="s">
        <v>20</v>
      </c>
      <c r="H108">
        <v>147</v>
      </c>
      <c r="I108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4">
        <f t="shared" si="8"/>
        <v>43716.208333333328</v>
      </c>
      <c r="O108" s="14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7">
        <f t="shared" si="6"/>
        <v>186.48571428571427</v>
      </c>
      <c r="G109" t="s">
        <v>20</v>
      </c>
      <c r="H109">
        <v>86</v>
      </c>
      <c r="I10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4">
        <f t="shared" si="8"/>
        <v>43213.208333333328</v>
      </c>
      <c r="O109" s="14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7">
        <f t="shared" si="6"/>
        <v>595.26666666666665</v>
      </c>
      <c r="G110" t="s">
        <v>20</v>
      </c>
      <c r="H110">
        <v>83</v>
      </c>
      <c r="I110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4">
        <f t="shared" si="8"/>
        <v>41005.208333333336</v>
      </c>
      <c r="O110" s="14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7">
        <f t="shared" si="6"/>
        <v>59.21153846153846</v>
      </c>
      <c r="G111" t="s">
        <v>14</v>
      </c>
      <c r="H111">
        <v>60</v>
      </c>
      <c r="I111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4">
        <f t="shared" si="8"/>
        <v>41651.25</v>
      </c>
      <c r="O111" s="14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7">
        <f t="shared" si="6"/>
        <v>14.962780898876405</v>
      </c>
      <c r="G112" t="s">
        <v>14</v>
      </c>
      <c r="H112">
        <v>296</v>
      </c>
      <c r="I112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4">
        <f t="shared" si="8"/>
        <v>43354.208333333328</v>
      </c>
      <c r="O112" s="14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7">
        <f t="shared" si="6"/>
        <v>119.95602605863192</v>
      </c>
      <c r="G113" t="s">
        <v>20</v>
      </c>
      <c r="H113">
        <v>676</v>
      </c>
      <c r="I113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4">
        <f t="shared" si="8"/>
        <v>41174.208333333336</v>
      </c>
      <c r="O113" s="14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7">
        <f t="shared" si="6"/>
        <v>268.82978723404256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4">
        <f t="shared" si="8"/>
        <v>41875.208333333336</v>
      </c>
      <c r="O114" s="14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7">
        <f t="shared" si="6"/>
        <v>376.87878787878788</v>
      </c>
      <c r="G115" t="s">
        <v>20</v>
      </c>
      <c r="H115">
        <v>131</v>
      </c>
      <c r="I11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4">
        <f t="shared" si="8"/>
        <v>42990.208333333328</v>
      </c>
      <c r="O115" s="14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7">
        <f t="shared" si="6"/>
        <v>727.15789473684208</v>
      </c>
      <c r="G116" t="s">
        <v>20</v>
      </c>
      <c r="H116">
        <v>126</v>
      </c>
      <c r="I11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4">
        <f t="shared" si="8"/>
        <v>43564.208333333328</v>
      </c>
      <c r="O116" s="14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7">
        <f t="shared" si="6"/>
        <v>87.211757648470297</v>
      </c>
      <c r="G117" t="s">
        <v>14</v>
      </c>
      <c r="H117">
        <v>3304</v>
      </c>
      <c r="I11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4">
        <f t="shared" si="8"/>
        <v>43056.25</v>
      </c>
      <c r="O117" s="14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7">
        <f t="shared" si="6"/>
        <v>88</v>
      </c>
      <c r="G118" t="s">
        <v>14</v>
      </c>
      <c r="H118">
        <v>73</v>
      </c>
      <c r="I118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4">
        <f t="shared" si="8"/>
        <v>42265.208333333328</v>
      </c>
      <c r="O118" s="14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7">
        <f t="shared" si="6"/>
        <v>173.9387755102041</v>
      </c>
      <c r="G119" t="s">
        <v>20</v>
      </c>
      <c r="H119">
        <v>275</v>
      </c>
      <c r="I11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4">
        <f t="shared" si="8"/>
        <v>40808.208333333336</v>
      </c>
      <c r="O119" s="14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7">
        <f t="shared" si="6"/>
        <v>117.61111111111111</v>
      </c>
      <c r="G120" t="s">
        <v>20</v>
      </c>
      <c r="H120">
        <v>67</v>
      </c>
      <c r="I120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4">
        <f t="shared" si="8"/>
        <v>41665.25</v>
      </c>
      <c r="O120" s="14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7">
        <f t="shared" si="6"/>
        <v>214.96</v>
      </c>
      <c r="G121" t="s">
        <v>20</v>
      </c>
      <c r="H121">
        <v>154</v>
      </c>
      <c r="I121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4">
        <f t="shared" si="8"/>
        <v>41806.208333333336</v>
      </c>
      <c r="O121" s="14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7">
        <f t="shared" si="6"/>
        <v>149.49667110519306</v>
      </c>
      <c r="G122" t="s">
        <v>20</v>
      </c>
      <c r="H122">
        <v>1782</v>
      </c>
      <c r="I122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4">
        <f t="shared" si="8"/>
        <v>42111.208333333328</v>
      </c>
      <c r="O122" s="14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7">
        <f t="shared" si="6"/>
        <v>219.33995584988963</v>
      </c>
      <c r="G123" t="s">
        <v>20</v>
      </c>
      <c r="H123">
        <v>903</v>
      </c>
      <c r="I123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4">
        <f t="shared" si="8"/>
        <v>41917.208333333336</v>
      </c>
      <c r="O123" s="14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7">
        <f t="shared" si="6"/>
        <v>64.367690058479525</v>
      </c>
      <c r="G124" t="s">
        <v>14</v>
      </c>
      <c r="H124">
        <v>3387</v>
      </c>
      <c r="I12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4">
        <f t="shared" si="8"/>
        <v>41970.25</v>
      </c>
      <c r="O124" s="14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7">
        <f t="shared" si="6"/>
        <v>18.622397298818232</v>
      </c>
      <c r="G125" t="s">
        <v>14</v>
      </c>
      <c r="H125">
        <v>662</v>
      </c>
      <c r="I12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4">
        <f t="shared" si="8"/>
        <v>42332.25</v>
      </c>
      <c r="O125" s="14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7">
        <f t="shared" si="6"/>
        <v>367.76923076923077</v>
      </c>
      <c r="G126" t="s">
        <v>20</v>
      </c>
      <c r="H126">
        <v>94</v>
      </c>
      <c r="I12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4">
        <f t="shared" si="8"/>
        <v>43598.208333333328</v>
      </c>
      <c r="O126" s="14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7">
        <f t="shared" si="6"/>
        <v>159.90566037735849</v>
      </c>
      <c r="G127" t="s">
        <v>20</v>
      </c>
      <c r="H127">
        <v>180</v>
      </c>
      <c r="I12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4">
        <f t="shared" si="8"/>
        <v>43362.208333333328</v>
      </c>
      <c r="O127" s="14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7">
        <f t="shared" si="6"/>
        <v>38.633185349611544</v>
      </c>
      <c r="G128" t="s">
        <v>14</v>
      </c>
      <c r="H128">
        <v>774</v>
      </c>
      <c r="I128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4">
        <f t="shared" si="8"/>
        <v>42596.208333333328</v>
      </c>
      <c r="O128" s="14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7">
        <f t="shared" si="6"/>
        <v>51.42151162790698</v>
      </c>
      <c r="G129" t="s">
        <v>14</v>
      </c>
      <c r="H129">
        <v>672</v>
      </c>
      <c r="I12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4">
        <f t="shared" si="8"/>
        <v>40310.208333333336</v>
      </c>
      <c r="O129" s="14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7">
        <f t="shared" si="6"/>
        <v>60.334277620396605</v>
      </c>
      <c r="G130" t="s">
        <v>74</v>
      </c>
      <c r="H130">
        <v>532</v>
      </c>
      <c r="I130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4">
        <f t="shared" si="8"/>
        <v>40417.208333333336</v>
      </c>
      <c r="O130" s="14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7">
        <f t="shared" ref="F131:F194" si="12">(E131/D131)*100</f>
        <v>3.202693602693603</v>
      </c>
      <c r="G131" t="s">
        <v>74</v>
      </c>
      <c r="H131">
        <v>55</v>
      </c>
      <c r="I131">
        <f t="shared" ref="I131:I194" si="13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4">
        <f t="shared" ref="N131:N194" si="14">(((L131/60)/60)/24)+DATE(1970,1,1)</f>
        <v>42038.25</v>
      </c>
      <c r="O131" s="14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 SEARCH("/", R131) - 1)</f>
        <v>food</v>
      </c>
      <c r="T131" t="str">
        <f t="shared" ref="T131:T194" si="17">RIGHT(R131, LEN(R131) - SEARCH("/", R131))</f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7">
        <f t="shared" si="12"/>
        <v>155.46875</v>
      </c>
      <c r="G132" t="s">
        <v>20</v>
      </c>
      <c r="H132">
        <v>533</v>
      </c>
      <c r="I132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4">
        <f t="shared" si="14"/>
        <v>40842.208333333336</v>
      </c>
      <c r="O132" s="14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7">
        <f t="shared" si="12"/>
        <v>100.85974499089254</v>
      </c>
      <c r="G133" t="s">
        <v>20</v>
      </c>
      <c r="H133">
        <v>2443</v>
      </c>
      <c r="I133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4">
        <f t="shared" si="14"/>
        <v>41607.25</v>
      </c>
      <c r="O133" s="14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7">
        <f t="shared" si="12"/>
        <v>116.18181818181819</v>
      </c>
      <c r="G134" t="s">
        <v>20</v>
      </c>
      <c r="H134">
        <v>89</v>
      </c>
      <c r="I134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4">
        <f t="shared" si="14"/>
        <v>43112.25</v>
      </c>
      <c r="O134" s="14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7">
        <f t="shared" si="12"/>
        <v>310.77777777777777</v>
      </c>
      <c r="G135" t="s">
        <v>20</v>
      </c>
      <c r="H135">
        <v>159</v>
      </c>
      <c r="I135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4">
        <f t="shared" si="14"/>
        <v>40767.208333333336</v>
      </c>
      <c r="O135" s="14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7">
        <f t="shared" si="12"/>
        <v>89.73668341708543</v>
      </c>
      <c r="G136" t="s">
        <v>14</v>
      </c>
      <c r="H136">
        <v>940</v>
      </c>
      <c r="I136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4">
        <f t="shared" si="14"/>
        <v>40713.208333333336</v>
      </c>
      <c r="O136" s="14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7">
        <f t="shared" si="12"/>
        <v>71.27272727272728</v>
      </c>
      <c r="G137" t="s">
        <v>14</v>
      </c>
      <c r="H137">
        <v>117</v>
      </c>
      <c r="I137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4">
        <f t="shared" si="14"/>
        <v>41340.25</v>
      </c>
      <c r="O137" s="14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7">
        <f t="shared" si="12"/>
        <v>3.2862318840579712</v>
      </c>
      <c r="G138" t="s">
        <v>74</v>
      </c>
      <c r="H138">
        <v>58</v>
      </c>
      <c r="I138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4">
        <f t="shared" si="14"/>
        <v>41797.208333333336</v>
      </c>
      <c r="O138" s="14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7">
        <f t="shared" si="12"/>
        <v>261.77777777777777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4">
        <f t="shared" si="14"/>
        <v>40457.208333333336</v>
      </c>
      <c r="O139" s="14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7">
        <f t="shared" si="12"/>
        <v>96</v>
      </c>
      <c r="G140" t="s">
        <v>14</v>
      </c>
      <c r="H140">
        <v>115</v>
      </c>
      <c r="I140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4">
        <f t="shared" si="14"/>
        <v>41180.208333333336</v>
      </c>
      <c r="O140" s="14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7">
        <f t="shared" si="12"/>
        <v>20.896851248642779</v>
      </c>
      <c r="G141" t="s">
        <v>14</v>
      </c>
      <c r="H141">
        <v>326</v>
      </c>
      <c r="I141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4">
        <f t="shared" si="14"/>
        <v>42115.208333333328</v>
      </c>
      <c r="O141" s="14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7">
        <f t="shared" si="12"/>
        <v>223.16363636363636</v>
      </c>
      <c r="G142" t="s">
        <v>20</v>
      </c>
      <c r="H142">
        <v>186</v>
      </c>
      <c r="I142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4">
        <f t="shared" si="14"/>
        <v>43156.25</v>
      </c>
      <c r="O142" s="14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7">
        <f t="shared" si="12"/>
        <v>101.59097978227061</v>
      </c>
      <c r="G143" t="s">
        <v>20</v>
      </c>
      <c r="H143">
        <v>1071</v>
      </c>
      <c r="I143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4">
        <f t="shared" si="14"/>
        <v>42167.208333333328</v>
      </c>
      <c r="O143" s="14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7">
        <f t="shared" si="12"/>
        <v>230.03999999999996</v>
      </c>
      <c r="G144" t="s">
        <v>20</v>
      </c>
      <c r="H144">
        <v>117</v>
      </c>
      <c r="I144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4">
        <f t="shared" si="14"/>
        <v>41005.208333333336</v>
      </c>
      <c r="O144" s="14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7">
        <f t="shared" si="12"/>
        <v>135.59259259259261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4">
        <f t="shared" si="14"/>
        <v>40357.208333333336</v>
      </c>
      <c r="O145" s="14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7">
        <f t="shared" si="12"/>
        <v>129.1</v>
      </c>
      <c r="G146" t="s">
        <v>20</v>
      </c>
      <c r="H146">
        <v>135</v>
      </c>
      <c r="I146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4">
        <f t="shared" si="14"/>
        <v>43633.208333333328</v>
      </c>
      <c r="O146" s="14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7">
        <f t="shared" si="12"/>
        <v>236.512</v>
      </c>
      <c r="G147" t="s">
        <v>20</v>
      </c>
      <c r="H147">
        <v>768</v>
      </c>
      <c r="I147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4">
        <f t="shared" si="14"/>
        <v>41889.208333333336</v>
      </c>
      <c r="O147" s="14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7">
        <f t="shared" si="12"/>
        <v>17.25</v>
      </c>
      <c r="G148" t="s">
        <v>74</v>
      </c>
      <c r="H148">
        <v>51</v>
      </c>
      <c r="I148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4">
        <f t="shared" si="14"/>
        <v>40855.25</v>
      </c>
      <c r="O148" s="14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7">
        <f t="shared" si="12"/>
        <v>112.49397590361446</v>
      </c>
      <c r="G149" t="s">
        <v>20</v>
      </c>
      <c r="H149">
        <v>199</v>
      </c>
      <c r="I149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4">
        <f t="shared" si="14"/>
        <v>42534.208333333328</v>
      </c>
      <c r="O149" s="14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7">
        <f t="shared" si="12"/>
        <v>121.02150537634408</v>
      </c>
      <c r="G150" t="s">
        <v>20</v>
      </c>
      <c r="H150">
        <v>107</v>
      </c>
      <c r="I150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4">
        <f t="shared" si="14"/>
        <v>42941.208333333328</v>
      </c>
      <c r="O150" s="14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7">
        <f t="shared" si="12"/>
        <v>219.87096774193549</v>
      </c>
      <c r="G151" t="s">
        <v>20</v>
      </c>
      <c r="H151">
        <v>195</v>
      </c>
      <c r="I151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4">
        <f t="shared" si="14"/>
        <v>41275.25</v>
      </c>
      <c r="O151" s="14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7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4">
        <f t="shared" si="14"/>
        <v>43450.25</v>
      </c>
      <c r="O152" s="14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7">
        <f t="shared" si="12"/>
        <v>64.166909620991248</v>
      </c>
      <c r="G153" t="s">
        <v>14</v>
      </c>
      <c r="H153">
        <v>1467</v>
      </c>
      <c r="I153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4">
        <f t="shared" si="14"/>
        <v>41799.208333333336</v>
      </c>
      <c r="O153" s="14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7">
        <f t="shared" si="12"/>
        <v>423.06746987951806</v>
      </c>
      <c r="G154" t="s">
        <v>20</v>
      </c>
      <c r="H154">
        <v>3376</v>
      </c>
      <c r="I154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4">
        <f t="shared" si="14"/>
        <v>42783.25</v>
      </c>
      <c r="O154" s="14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7">
        <f t="shared" si="12"/>
        <v>92.984160506863773</v>
      </c>
      <c r="G155" t="s">
        <v>14</v>
      </c>
      <c r="H155">
        <v>5681</v>
      </c>
      <c r="I155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4">
        <f t="shared" si="14"/>
        <v>41201.208333333336</v>
      </c>
      <c r="O155" s="14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7">
        <f t="shared" si="12"/>
        <v>58.756567425569173</v>
      </c>
      <c r="G156" t="s">
        <v>14</v>
      </c>
      <c r="H156">
        <v>1059</v>
      </c>
      <c r="I156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4">
        <f t="shared" si="14"/>
        <v>42502.208333333328</v>
      </c>
      <c r="O156" s="14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7">
        <f t="shared" si="12"/>
        <v>65.022222222222226</v>
      </c>
      <c r="G157" t="s">
        <v>14</v>
      </c>
      <c r="H157">
        <v>1194</v>
      </c>
      <c r="I157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4">
        <f t="shared" si="14"/>
        <v>40262.208333333336</v>
      </c>
      <c r="O157" s="14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7">
        <f t="shared" si="12"/>
        <v>73.939560439560438</v>
      </c>
      <c r="G158" t="s">
        <v>74</v>
      </c>
      <c r="H158">
        <v>379</v>
      </c>
      <c r="I158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4">
        <f t="shared" si="14"/>
        <v>43743.208333333328</v>
      </c>
      <c r="O158" s="14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7">
        <f t="shared" si="12"/>
        <v>52.666666666666664</v>
      </c>
      <c r="G159" t="s">
        <v>14</v>
      </c>
      <c r="H159">
        <v>30</v>
      </c>
      <c r="I159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4">
        <f t="shared" si="14"/>
        <v>41638.25</v>
      </c>
      <c r="O159" s="14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7">
        <f t="shared" si="12"/>
        <v>220.95238095238096</v>
      </c>
      <c r="G160" t="s">
        <v>20</v>
      </c>
      <c r="H160">
        <v>41</v>
      </c>
      <c r="I160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4">
        <f t="shared" si="14"/>
        <v>42346.25</v>
      </c>
      <c r="O160" s="14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7">
        <f t="shared" si="12"/>
        <v>100.01150627615063</v>
      </c>
      <c r="G161" t="s">
        <v>20</v>
      </c>
      <c r="H161">
        <v>1821</v>
      </c>
      <c r="I161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4">
        <f t="shared" si="14"/>
        <v>43551.208333333328</v>
      </c>
      <c r="O161" s="14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7">
        <f t="shared" si="12"/>
        <v>162.3125</v>
      </c>
      <c r="G162" t="s">
        <v>20</v>
      </c>
      <c r="H162">
        <v>164</v>
      </c>
      <c r="I162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4">
        <f t="shared" si="14"/>
        <v>43582.208333333328</v>
      </c>
      <c r="O162" s="14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7">
        <f t="shared" si="12"/>
        <v>78.181818181818187</v>
      </c>
      <c r="G163" t="s">
        <v>14</v>
      </c>
      <c r="H163">
        <v>75</v>
      </c>
      <c r="I163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4">
        <f t="shared" si="14"/>
        <v>42270.208333333328</v>
      </c>
      <c r="O163" s="14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7">
        <f t="shared" si="12"/>
        <v>149.73770491803279</v>
      </c>
      <c r="G164" t="s">
        <v>20</v>
      </c>
      <c r="H164">
        <v>157</v>
      </c>
      <c r="I164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4">
        <f t="shared" si="14"/>
        <v>43442.25</v>
      </c>
      <c r="O164" s="14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7">
        <f t="shared" si="12"/>
        <v>253.25714285714284</v>
      </c>
      <c r="G165" t="s">
        <v>20</v>
      </c>
      <c r="H165">
        <v>246</v>
      </c>
      <c r="I165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4">
        <f t="shared" si="14"/>
        <v>43028.208333333328</v>
      </c>
      <c r="O165" s="14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7">
        <f t="shared" si="12"/>
        <v>100.16943521594683</v>
      </c>
      <c r="G166" t="s">
        <v>20</v>
      </c>
      <c r="H166">
        <v>1396</v>
      </c>
      <c r="I166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4">
        <f t="shared" si="14"/>
        <v>43016.208333333328</v>
      </c>
      <c r="O166" s="14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7">
        <f t="shared" si="12"/>
        <v>121.99004424778761</v>
      </c>
      <c r="G167" t="s">
        <v>20</v>
      </c>
      <c r="H167">
        <v>2506</v>
      </c>
      <c r="I167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4">
        <f t="shared" si="14"/>
        <v>42948.208333333328</v>
      </c>
      <c r="O167" s="14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7">
        <f t="shared" si="12"/>
        <v>137.13265306122449</v>
      </c>
      <c r="G168" t="s">
        <v>20</v>
      </c>
      <c r="H168">
        <v>244</v>
      </c>
      <c r="I168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4">
        <f t="shared" si="14"/>
        <v>40534.25</v>
      </c>
      <c r="O168" s="14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7">
        <f t="shared" si="12"/>
        <v>415.53846153846149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4">
        <f t="shared" si="14"/>
        <v>41435.208333333336</v>
      </c>
      <c r="O169" s="14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7">
        <f t="shared" si="12"/>
        <v>31.30913348946136</v>
      </c>
      <c r="G170" t="s">
        <v>14</v>
      </c>
      <c r="H170">
        <v>955</v>
      </c>
      <c r="I170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4">
        <f t="shared" si="14"/>
        <v>43518.25</v>
      </c>
      <c r="O170" s="14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7">
        <f t="shared" si="12"/>
        <v>424.08154506437768</v>
      </c>
      <c r="G171" t="s">
        <v>20</v>
      </c>
      <c r="H171">
        <v>1267</v>
      </c>
      <c r="I171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4">
        <f t="shared" si="14"/>
        <v>41077.208333333336</v>
      </c>
      <c r="O171" s="14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7">
        <f t="shared" si="12"/>
        <v>2.93886230728336</v>
      </c>
      <c r="G172" t="s">
        <v>14</v>
      </c>
      <c r="H172">
        <v>67</v>
      </c>
      <c r="I172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4">
        <f t="shared" si="14"/>
        <v>42950.208333333328</v>
      </c>
      <c r="O172" s="14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7">
        <f t="shared" si="12"/>
        <v>10.63265306122449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4">
        <f t="shared" si="14"/>
        <v>41718.208333333336</v>
      </c>
      <c r="O173" s="14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7">
        <f t="shared" si="12"/>
        <v>82.875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4">
        <f t="shared" si="14"/>
        <v>41839.208333333336</v>
      </c>
      <c r="O174" s="14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7">
        <f t="shared" si="12"/>
        <v>163.01447776628748</v>
      </c>
      <c r="G175" t="s">
        <v>20</v>
      </c>
      <c r="H175">
        <v>1561</v>
      </c>
      <c r="I175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4">
        <f t="shared" si="14"/>
        <v>41412.208333333336</v>
      </c>
      <c r="O175" s="14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7">
        <f t="shared" si="12"/>
        <v>894.66666666666674</v>
      </c>
      <c r="G176" t="s">
        <v>20</v>
      </c>
      <c r="H176">
        <v>48</v>
      </c>
      <c r="I176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4">
        <f t="shared" si="14"/>
        <v>42282.208333333328</v>
      </c>
      <c r="O176" s="14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7">
        <f t="shared" si="12"/>
        <v>26.191501103752756</v>
      </c>
      <c r="G177" t="s">
        <v>14</v>
      </c>
      <c r="H177">
        <v>1130</v>
      </c>
      <c r="I177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4">
        <f t="shared" si="14"/>
        <v>42613.208333333328</v>
      </c>
      <c r="O177" s="14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7">
        <f t="shared" si="12"/>
        <v>74.834782608695647</v>
      </c>
      <c r="G178" t="s">
        <v>14</v>
      </c>
      <c r="H178">
        <v>782</v>
      </c>
      <c r="I178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4">
        <f t="shared" si="14"/>
        <v>42616.208333333328</v>
      </c>
      <c r="O178" s="14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7">
        <f t="shared" si="12"/>
        <v>416.47680412371136</v>
      </c>
      <c r="G179" t="s">
        <v>20</v>
      </c>
      <c r="H179">
        <v>2739</v>
      </c>
      <c r="I179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4">
        <f t="shared" si="14"/>
        <v>40497.25</v>
      </c>
      <c r="O179" s="14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7">
        <f t="shared" si="12"/>
        <v>96.208333333333329</v>
      </c>
      <c r="G180" t="s">
        <v>14</v>
      </c>
      <c r="H180">
        <v>210</v>
      </c>
      <c r="I180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4">
        <f t="shared" si="14"/>
        <v>42999.208333333328</v>
      </c>
      <c r="O180" s="14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7">
        <f t="shared" si="12"/>
        <v>357.71910112359546</v>
      </c>
      <c r="G181" t="s">
        <v>20</v>
      </c>
      <c r="H181">
        <v>3537</v>
      </c>
      <c r="I181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4">
        <f t="shared" si="14"/>
        <v>41350.208333333336</v>
      </c>
      <c r="O181" s="14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7">
        <f t="shared" si="12"/>
        <v>308.45714285714286</v>
      </c>
      <c r="G182" t="s">
        <v>20</v>
      </c>
      <c r="H182">
        <v>2107</v>
      </c>
      <c r="I182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4">
        <f t="shared" si="14"/>
        <v>40259.208333333336</v>
      </c>
      <c r="O182" s="14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7">
        <f t="shared" si="12"/>
        <v>61.802325581395344</v>
      </c>
      <c r="G183" t="s">
        <v>14</v>
      </c>
      <c r="H183">
        <v>136</v>
      </c>
      <c r="I183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4">
        <f t="shared" si="14"/>
        <v>43012.208333333328</v>
      </c>
      <c r="O183" s="14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7">
        <f t="shared" si="12"/>
        <v>722.32472324723244</v>
      </c>
      <c r="G184" t="s">
        <v>20</v>
      </c>
      <c r="H184">
        <v>3318</v>
      </c>
      <c r="I184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4">
        <f t="shared" si="14"/>
        <v>43631.208333333328</v>
      </c>
      <c r="O184" s="14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7">
        <f t="shared" si="12"/>
        <v>69.117647058823522</v>
      </c>
      <c r="G185" t="s">
        <v>14</v>
      </c>
      <c r="H185">
        <v>86</v>
      </c>
      <c r="I185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4">
        <f t="shared" si="14"/>
        <v>40430.208333333336</v>
      </c>
      <c r="O185" s="14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7">
        <f t="shared" si="12"/>
        <v>293.05555555555554</v>
      </c>
      <c r="G186" t="s">
        <v>20</v>
      </c>
      <c r="H186">
        <v>340</v>
      </c>
      <c r="I186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4">
        <f t="shared" si="14"/>
        <v>43588.208333333328</v>
      </c>
      <c r="O186" s="14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7">
        <f t="shared" si="12"/>
        <v>71.8</v>
      </c>
      <c r="G187" t="s">
        <v>14</v>
      </c>
      <c r="H187">
        <v>19</v>
      </c>
      <c r="I187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4">
        <f t="shared" si="14"/>
        <v>43233.208333333328</v>
      </c>
      <c r="O187" s="14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7">
        <f t="shared" si="12"/>
        <v>31.934684684684683</v>
      </c>
      <c r="G188" t="s">
        <v>14</v>
      </c>
      <c r="H188">
        <v>886</v>
      </c>
      <c r="I188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4">
        <f t="shared" si="14"/>
        <v>41782.208333333336</v>
      </c>
      <c r="O188" s="14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7">
        <f t="shared" si="12"/>
        <v>229.87375415282392</v>
      </c>
      <c r="G189" t="s">
        <v>20</v>
      </c>
      <c r="H189">
        <v>1442</v>
      </c>
      <c r="I189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4">
        <f t="shared" si="14"/>
        <v>41328.25</v>
      </c>
      <c r="O189" s="14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7">
        <f t="shared" si="12"/>
        <v>32.012195121951223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4">
        <f t="shared" si="14"/>
        <v>41975.25</v>
      </c>
      <c r="O190" s="14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7">
        <f t="shared" si="12"/>
        <v>23.525352848928385</v>
      </c>
      <c r="G191" t="s">
        <v>74</v>
      </c>
      <c r="H191">
        <v>441</v>
      </c>
      <c r="I191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4">
        <f t="shared" si="14"/>
        <v>42433.25</v>
      </c>
      <c r="O191" s="14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7">
        <f t="shared" si="12"/>
        <v>68.594594594594597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4">
        <f t="shared" si="14"/>
        <v>41429.208333333336</v>
      </c>
      <c r="O192" s="14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7">
        <f t="shared" si="12"/>
        <v>37.952380952380956</v>
      </c>
      <c r="G193" t="s">
        <v>14</v>
      </c>
      <c r="H193">
        <v>86</v>
      </c>
      <c r="I193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4">
        <f t="shared" si="14"/>
        <v>43536.208333333328</v>
      </c>
      <c r="O193" s="14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7">
        <f t="shared" si="12"/>
        <v>19.992957746478872</v>
      </c>
      <c r="G194" t="s">
        <v>14</v>
      </c>
      <c r="H194">
        <v>243</v>
      </c>
      <c r="I194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4">
        <f t="shared" si="14"/>
        <v>41817.208333333336</v>
      </c>
      <c r="O194" s="14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7">
        <f t="shared" ref="F195:F258" si="18">(E195/D195)*100</f>
        <v>45.636363636363633</v>
      </c>
      <c r="G195" t="s">
        <v>14</v>
      </c>
      <c r="H195">
        <v>65</v>
      </c>
      <c r="I195">
        <f t="shared" ref="I195:I258" si="19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4">
        <f t="shared" ref="N195:N258" si="20">(((L195/60)/60)/24)+DATE(1970,1,1)</f>
        <v>43198.208333333328</v>
      </c>
      <c r="O195" s="14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 SEARCH("/", R195) - 1)</f>
        <v>music</v>
      </c>
      <c r="T195" t="str">
        <f t="shared" ref="T195:T258" si="23">RIGHT(R195, LEN(R195) - SEARCH("/", R195))</f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7">
        <f t="shared" si="18"/>
        <v>122.7605633802817</v>
      </c>
      <c r="G196" t="s">
        <v>20</v>
      </c>
      <c r="H196">
        <v>126</v>
      </c>
      <c r="I196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4">
        <f t="shared" si="20"/>
        <v>42261.208333333328</v>
      </c>
      <c r="O196" s="14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7">
        <f t="shared" si="18"/>
        <v>361.75316455696202</v>
      </c>
      <c r="G197" t="s">
        <v>20</v>
      </c>
      <c r="H197">
        <v>524</v>
      </c>
      <c r="I197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4">
        <f t="shared" si="20"/>
        <v>43310.208333333328</v>
      </c>
      <c r="O197" s="14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7">
        <f t="shared" si="18"/>
        <v>63.146341463414636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4">
        <f t="shared" si="20"/>
        <v>42616.208333333328</v>
      </c>
      <c r="O198" s="14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7">
        <f t="shared" si="18"/>
        <v>298.20475319926874</v>
      </c>
      <c r="G199" t="s">
        <v>20</v>
      </c>
      <c r="H199">
        <v>1989</v>
      </c>
      <c r="I199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4">
        <f t="shared" si="20"/>
        <v>42909.208333333328</v>
      </c>
      <c r="O199" s="14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7">
        <f t="shared" si="18"/>
        <v>9.5585443037974684</v>
      </c>
      <c r="G200" t="s">
        <v>14</v>
      </c>
      <c r="H200">
        <v>168</v>
      </c>
      <c r="I200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4">
        <f t="shared" si="20"/>
        <v>40396.208333333336</v>
      </c>
      <c r="O200" s="14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7">
        <f t="shared" si="18"/>
        <v>53.777777777777779</v>
      </c>
      <c r="G201" t="s">
        <v>14</v>
      </c>
      <c r="H201">
        <v>13</v>
      </c>
      <c r="I201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4">
        <f t="shared" si="20"/>
        <v>42192.208333333328</v>
      </c>
      <c r="O201" s="14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7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4">
        <f t="shared" si="20"/>
        <v>40262.208333333336</v>
      </c>
      <c r="O202" s="14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7">
        <f t="shared" si="18"/>
        <v>681.19047619047615</v>
      </c>
      <c r="G203" t="s">
        <v>20</v>
      </c>
      <c r="H203">
        <v>157</v>
      </c>
      <c r="I203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4">
        <f t="shared" si="20"/>
        <v>41845.208333333336</v>
      </c>
      <c r="O203" s="14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7">
        <f t="shared" si="18"/>
        <v>78.831325301204828</v>
      </c>
      <c r="G204" t="s">
        <v>74</v>
      </c>
      <c r="H204">
        <v>82</v>
      </c>
      <c r="I204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4">
        <f t="shared" si="20"/>
        <v>40818.208333333336</v>
      </c>
      <c r="O204" s="14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7">
        <f t="shared" si="18"/>
        <v>134.40792216817235</v>
      </c>
      <c r="G205" t="s">
        <v>20</v>
      </c>
      <c r="H205">
        <v>4498</v>
      </c>
      <c r="I20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4">
        <f t="shared" si="20"/>
        <v>42752.25</v>
      </c>
      <c r="O205" s="14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7">
        <f t="shared" si="18"/>
        <v>3.3719999999999999</v>
      </c>
      <c r="G206" t="s">
        <v>14</v>
      </c>
      <c r="H206">
        <v>40</v>
      </c>
      <c r="I206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4">
        <f t="shared" si="20"/>
        <v>40636.208333333336</v>
      </c>
      <c r="O206" s="14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7">
        <f t="shared" si="18"/>
        <v>431.84615384615387</v>
      </c>
      <c r="G207" t="s">
        <v>20</v>
      </c>
      <c r="H207">
        <v>80</v>
      </c>
      <c r="I207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4">
        <f t="shared" si="20"/>
        <v>43390.208333333328</v>
      </c>
      <c r="O207" s="14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7">
        <f t="shared" si="18"/>
        <v>38.844444444444441</v>
      </c>
      <c r="G208" t="s">
        <v>74</v>
      </c>
      <c r="H208">
        <v>57</v>
      </c>
      <c r="I208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4">
        <f t="shared" si="20"/>
        <v>40236.25</v>
      </c>
      <c r="O208" s="14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7">
        <f t="shared" si="18"/>
        <v>425.7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4">
        <f t="shared" si="20"/>
        <v>43340.208333333328</v>
      </c>
      <c r="O209" s="14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7">
        <f t="shared" si="18"/>
        <v>101.12239715591672</v>
      </c>
      <c r="G210" t="s">
        <v>20</v>
      </c>
      <c r="H210">
        <v>2053</v>
      </c>
      <c r="I210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4">
        <f t="shared" si="20"/>
        <v>43048.25</v>
      </c>
      <c r="O210" s="14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7">
        <f t="shared" si="18"/>
        <v>21.188688946015425</v>
      </c>
      <c r="G211" t="s">
        <v>47</v>
      </c>
      <c r="H211">
        <v>808</v>
      </c>
      <c r="I211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4">
        <f t="shared" si="20"/>
        <v>42496.208333333328</v>
      </c>
      <c r="O211" s="14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7">
        <f t="shared" si="18"/>
        <v>67.425531914893625</v>
      </c>
      <c r="G212" t="s">
        <v>14</v>
      </c>
      <c r="H212">
        <v>226</v>
      </c>
      <c r="I212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4">
        <f t="shared" si="20"/>
        <v>42797.25</v>
      </c>
      <c r="O212" s="14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7">
        <f t="shared" si="18"/>
        <v>94.923371647509583</v>
      </c>
      <c r="G213" t="s">
        <v>14</v>
      </c>
      <c r="H213">
        <v>1625</v>
      </c>
      <c r="I213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4">
        <f t="shared" si="20"/>
        <v>41513.208333333336</v>
      </c>
      <c r="O213" s="14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7">
        <f t="shared" si="18"/>
        <v>151.85185185185185</v>
      </c>
      <c r="G214" t="s">
        <v>20</v>
      </c>
      <c r="H214">
        <v>168</v>
      </c>
      <c r="I214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4">
        <f t="shared" si="20"/>
        <v>43814.25</v>
      </c>
      <c r="O214" s="14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7">
        <f t="shared" si="18"/>
        <v>195.16382252559728</v>
      </c>
      <c r="G215" t="s">
        <v>20</v>
      </c>
      <c r="H215">
        <v>4289</v>
      </c>
      <c r="I21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4">
        <f t="shared" si="20"/>
        <v>40488.208333333336</v>
      </c>
      <c r="O215" s="14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7">
        <f t="shared" si="18"/>
        <v>1023.1428571428571</v>
      </c>
      <c r="G216" t="s">
        <v>20</v>
      </c>
      <c r="H216">
        <v>165</v>
      </c>
      <c r="I216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4">
        <f t="shared" si="20"/>
        <v>40409.208333333336</v>
      </c>
      <c r="O216" s="14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7">
        <f t="shared" si="18"/>
        <v>3.841836734693878</v>
      </c>
      <c r="G217" t="s">
        <v>14</v>
      </c>
      <c r="H217">
        <v>143</v>
      </c>
      <c r="I217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4">
        <f t="shared" si="20"/>
        <v>43509.25</v>
      </c>
      <c r="O217" s="14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7">
        <f t="shared" si="18"/>
        <v>155.07066557107643</v>
      </c>
      <c r="G218" t="s">
        <v>20</v>
      </c>
      <c r="H218">
        <v>1815</v>
      </c>
      <c r="I218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4">
        <f t="shared" si="20"/>
        <v>40869.25</v>
      </c>
      <c r="O218" s="14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7">
        <f t="shared" si="18"/>
        <v>44.753477588871718</v>
      </c>
      <c r="G219" t="s">
        <v>14</v>
      </c>
      <c r="H219">
        <v>934</v>
      </c>
      <c r="I219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4">
        <f t="shared" si="20"/>
        <v>43583.208333333328</v>
      </c>
      <c r="O219" s="14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7">
        <f t="shared" si="18"/>
        <v>215.94736842105263</v>
      </c>
      <c r="G220" t="s">
        <v>20</v>
      </c>
      <c r="H220">
        <v>397</v>
      </c>
      <c r="I220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4">
        <f t="shared" si="20"/>
        <v>40858.25</v>
      </c>
      <c r="O220" s="14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7">
        <f t="shared" si="18"/>
        <v>332.12709832134288</v>
      </c>
      <c r="G221" t="s">
        <v>20</v>
      </c>
      <c r="H221">
        <v>1539</v>
      </c>
      <c r="I221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4">
        <f t="shared" si="20"/>
        <v>41137.208333333336</v>
      </c>
      <c r="O221" s="14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7">
        <f t="shared" si="18"/>
        <v>8.4430379746835449</v>
      </c>
      <c r="G222" t="s">
        <v>14</v>
      </c>
      <c r="H222">
        <v>17</v>
      </c>
      <c r="I222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4">
        <f t="shared" si="20"/>
        <v>40725.208333333336</v>
      </c>
      <c r="O222" s="14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7">
        <f t="shared" si="18"/>
        <v>98.625514403292186</v>
      </c>
      <c r="G223" t="s">
        <v>14</v>
      </c>
      <c r="H223">
        <v>2179</v>
      </c>
      <c r="I223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4">
        <f t="shared" si="20"/>
        <v>41081.208333333336</v>
      </c>
      <c r="O223" s="14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7">
        <f t="shared" si="18"/>
        <v>137.97916666666669</v>
      </c>
      <c r="G224" t="s">
        <v>20</v>
      </c>
      <c r="H224">
        <v>138</v>
      </c>
      <c r="I224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4">
        <f t="shared" si="20"/>
        <v>41914.208333333336</v>
      </c>
      <c r="O224" s="14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7">
        <f t="shared" si="18"/>
        <v>93.81099656357388</v>
      </c>
      <c r="G225" t="s">
        <v>14</v>
      </c>
      <c r="H225">
        <v>931</v>
      </c>
      <c r="I22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4">
        <f t="shared" si="20"/>
        <v>42445.208333333328</v>
      </c>
      <c r="O225" s="14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7">
        <f t="shared" si="18"/>
        <v>403.63930885529157</v>
      </c>
      <c r="G226" t="s">
        <v>20</v>
      </c>
      <c r="H226">
        <v>3594</v>
      </c>
      <c r="I226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4">
        <f t="shared" si="20"/>
        <v>41906.208333333336</v>
      </c>
      <c r="O226" s="14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7">
        <f t="shared" si="18"/>
        <v>260.1740412979351</v>
      </c>
      <c r="G227" t="s">
        <v>20</v>
      </c>
      <c r="H227">
        <v>5880</v>
      </c>
      <c r="I227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4">
        <f t="shared" si="20"/>
        <v>41762.208333333336</v>
      </c>
      <c r="O227" s="14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7">
        <f t="shared" si="18"/>
        <v>366.63333333333333</v>
      </c>
      <c r="G228" t="s">
        <v>20</v>
      </c>
      <c r="H228">
        <v>112</v>
      </c>
      <c r="I228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4">
        <f t="shared" si="20"/>
        <v>40276.208333333336</v>
      </c>
      <c r="O228" s="14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7">
        <f t="shared" si="18"/>
        <v>168.72085385878489</v>
      </c>
      <c r="G229" t="s">
        <v>20</v>
      </c>
      <c r="H229">
        <v>943</v>
      </c>
      <c r="I229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4">
        <f t="shared" si="20"/>
        <v>42139.208333333328</v>
      </c>
      <c r="O229" s="14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7">
        <f t="shared" si="18"/>
        <v>119.90717911530093</v>
      </c>
      <c r="G230" t="s">
        <v>20</v>
      </c>
      <c r="H230">
        <v>2468</v>
      </c>
      <c r="I230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4">
        <f t="shared" si="20"/>
        <v>42613.208333333328</v>
      </c>
      <c r="O230" s="14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7">
        <f t="shared" si="18"/>
        <v>193.68925233644859</v>
      </c>
      <c r="G231" t="s">
        <v>20</v>
      </c>
      <c r="H231">
        <v>2551</v>
      </c>
      <c r="I231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4">
        <f t="shared" si="20"/>
        <v>42887.208333333328</v>
      </c>
      <c r="O231" s="14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7">
        <f t="shared" si="18"/>
        <v>420.16666666666669</v>
      </c>
      <c r="G232" t="s">
        <v>20</v>
      </c>
      <c r="H232">
        <v>101</v>
      </c>
      <c r="I232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4">
        <f t="shared" si="20"/>
        <v>43805.25</v>
      </c>
      <c r="O232" s="14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7">
        <f t="shared" si="18"/>
        <v>76.708333333333329</v>
      </c>
      <c r="G233" t="s">
        <v>74</v>
      </c>
      <c r="H233">
        <v>67</v>
      </c>
      <c r="I233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4">
        <f t="shared" si="20"/>
        <v>41415.208333333336</v>
      </c>
      <c r="O233" s="14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7">
        <f t="shared" si="18"/>
        <v>171.26470588235293</v>
      </c>
      <c r="G234" t="s">
        <v>20</v>
      </c>
      <c r="H234">
        <v>92</v>
      </c>
      <c r="I234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4">
        <f t="shared" si="20"/>
        <v>42576.208333333328</v>
      </c>
      <c r="O234" s="14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7">
        <f t="shared" si="18"/>
        <v>157.89473684210526</v>
      </c>
      <c r="G235" t="s">
        <v>20</v>
      </c>
      <c r="H235">
        <v>62</v>
      </c>
      <c r="I23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4">
        <f t="shared" si="20"/>
        <v>40706.208333333336</v>
      </c>
      <c r="O235" s="14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7">
        <f t="shared" si="18"/>
        <v>109.08</v>
      </c>
      <c r="G236" t="s">
        <v>20</v>
      </c>
      <c r="H236">
        <v>149</v>
      </c>
      <c r="I236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4">
        <f t="shared" si="20"/>
        <v>42969.208333333328</v>
      </c>
      <c r="O236" s="14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7">
        <f t="shared" si="18"/>
        <v>41.732558139534881</v>
      </c>
      <c r="G237" t="s">
        <v>14</v>
      </c>
      <c r="H237">
        <v>92</v>
      </c>
      <c r="I237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4">
        <f t="shared" si="20"/>
        <v>42779.25</v>
      </c>
      <c r="O237" s="14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7">
        <f t="shared" si="18"/>
        <v>10.944303797468354</v>
      </c>
      <c r="G238" t="s">
        <v>14</v>
      </c>
      <c r="H238">
        <v>57</v>
      </c>
      <c r="I238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4">
        <f t="shared" si="20"/>
        <v>43641.208333333328</v>
      </c>
      <c r="O238" s="14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7">
        <f t="shared" si="18"/>
        <v>159.3763440860215</v>
      </c>
      <c r="G239" t="s">
        <v>20</v>
      </c>
      <c r="H239">
        <v>329</v>
      </c>
      <c r="I239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4">
        <f t="shared" si="20"/>
        <v>41754.208333333336</v>
      </c>
      <c r="O239" s="14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7">
        <f t="shared" si="18"/>
        <v>422.41666666666669</v>
      </c>
      <c r="G240" t="s">
        <v>20</v>
      </c>
      <c r="H240">
        <v>97</v>
      </c>
      <c r="I240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4">
        <f t="shared" si="20"/>
        <v>43083.25</v>
      </c>
      <c r="O240" s="14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7">
        <f t="shared" si="18"/>
        <v>97.71875</v>
      </c>
      <c r="G241" t="s">
        <v>14</v>
      </c>
      <c r="H241">
        <v>41</v>
      </c>
      <c r="I241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4">
        <f t="shared" si="20"/>
        <v>42245.208333333328</v>
      </c>
      <c r="O241" s="14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7">
        <f t="shared" si="18"/>
        <v>418.78911564625849</v>
      </c>
      <c r="G242" t="s">
        <v>20</v>
      </c>
      <c r="H242">
        <v>1784</v>
      </c>
      <c r="I242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4">
        <f t="shared" si="20"/>
        <v>40396.208333333336</v>
      </c>
      <c r="O242" s="14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7">
        <f t="shared" si="18"/>
        <v>101.91632047477745</v>
      </c>
      <c r="G243" t="s">
        <v>20</v>
      </c>
      <c r="H243">
        <v>1684</v>
      </c>
      <c r="I243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4">
        <f t="shared" si="20"/>
        <v>41742.208333333336</v>
      </c>
      <c r="O243" s="14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7">
        <f t="shared" si="18"/>
        <v>127.72619047619047</v>
      </c>
      <c r="G244" t="s">
        <v>20</v>
      </c>
      <c r="H244">
        <v>250</v>
      </c>
      <c r="I244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4">
        <f t="shared" si="20"/>
        <v>42865.208333333328</v>
      </c>
      <c r="O244" s="14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7">
        <f t="shared" si="18"/>
        <v>445.21739130434781</v>
      </c>
      <c r="G245" t="s">
        <v>20</v>
      </c>
      <c r="H245">
        <v>238</v>
      </c>
      <c r="I24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4">
        <f t="shared" si="20"/>
        <v>43163.25</v>
      </c>
      <c r="O245" s="14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7">
        <f t="shared" si="18"/>
        <v>569.71428571428578</v>
      </c>
      <c r="G246" t="s">
        <v>20</v>
      </c>
      <c r="H246">
        <v>53</v>
      </c>
      <c r="I246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4">
        <f t="shared" si="20"/>
        <v>41834.208333333336</v>
      </c>
      <c r="O246" s="14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7">
        <f t="shared" si="18"/>
        <v>509.34482758620686</v>
      </c>
      <c r="G247" t="s">
        <v>20</v>
      </c>
      <c r="H247">
        <v>214</v>
      </c>
      <c r="I247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4">
        <f t="shared" si="20"/>
        <v>41736.208333333336</v>
      </c>
      <c r="O247" s="14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7">
        <f t="shared" si="18"/>
        <v>325.5333333333333</v>
      </c>
      <c r="G248" t="s">
        <v>20</v>
      </c>
      <c r="H248">
        <v>222</v>
      </c>
      <c r="I248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4">
        <f t="shared" si="20"/>
        <v>41491.208333333336</v>
      </c>
      <c r="O248" s="14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7">
        <f t="shared" si="18"/>
        <v>932.61616161616166</v>
      </c>
      <c r="G249" t="s">
        <v>20</v>
      </c>
      <c r="H249">
        <v>1884</v>
      </c>
      <c r="I249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4">
        <f t="shared" si="20"/>
        <v>42726.25</v>
      </c>
      <c r="O249" s="14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7">
        <f t="shared" si="18"/>
        <v>211.33870967741933</v>
      </c>
      <c r="G250" t="s">
        <v>20</v>
      </c>
      <c r="H250">
        <v>218</v>
      </c>
      <c r="I250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4">
        <f t="shared" si="20"/>
        <v>42004.25</v>
      </c>
      <c r="O250" s="14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7">
        <f t="shared" si="18"/>
        <v>273.32520325203251</v>
      </c>
      <c r="G251" t="s">
        <v>20</v>
      </c>
      <c r="H251">
        <v>6465</v>
      </c>
      <c r="I251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4">
        <f t="shared" si="20"/>
        <v>42006.25</v>
      </c>
      <c r="O251" s="14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7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4">
        <f t="shared" si="20"/>
        <v>40203.25</v>
      </c>
      <c r="O252" s="14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7">
        <f t="shared" si="18"/>
        <v>54.084507042253513</v>
      </c>
      <c r="G253" t="s">
        <v>14</v>
      </c>
      <c r="H253">
        <v>101</v>
      </c>
      <c r="I253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4">
        <f t="shared" si="20"/>
        <v>41252.25</v>
      </c>
      <c r="O253" s="14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7">
        <f t="shared" si="18"/>
        <v>626.29999999999995</v>
      </c>
      <c r="G254" t="s">
        <v>20</v>
      </c>
      <c r="H254">
        <v>59</v>
      </c>
      <c r="I254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4">
        <f t="shared" si="20"/>
        <v>41572.208333333336</v>
      </c>
      <c r="O254" s="14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7">
        <f t="shared" si="18"/>
        <v>89.021399176954731</v>
      </c>
      <c r="G255" t="s">
        <v>14</v>
      </c>
      <c r="H255">
        <v>1335</v>
      </c>
      <c r="I25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4">
        <f t="shared" si="20"/>
        <v>40641.208333333336</v>
      </c>
      <c r="O255" s="14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7">
        <f t="shared" si="18"/>
        <v>184.89130434782609</v>
      </c>
      <c r="G256" t="s">
        <v>20</v>
      </c>
      <c r="H256">
        <v>88</v>
      </c>
      <c r="I256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4">
        <f t="shared" si="20"/>
        <v>42787.25</v>
      </c>
      <c r="O256" s="14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7">
        <f t="shared" si="18"/>
        <v>120.16770186335404</v>
      </c>
      <c r="G257" t="s">
        <v>20</v>
      </c>
      <c r="H257">
        <v>1697</v>
      </c>
      <c r="I257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4">
        <f t="shared" si="20"/>
        <v>40590.25</v>
      </c>
      <c r="O257" s="14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7">
        <f t="shared" si="18"/>
        <v>23.390243902439025</v>
      </c>
      <c r="G258" t="s">
        <v>14</v>
      </c>
      <c r="H258">
        <v>15</v>
      </c>
      <c r="I258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4">
        <f t="shared" si="20"/>
        <v>42393.25</v>
      </c>
      <c r="O258" s="14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7">
        <f t="shared" ref="F259:F322" si="24">(E259/D259)*100</f>
        <v>146</v>
      </c>
      <c r="G259" t="s">
        <v>20</v>
      </c>
      <c r="H259">
        <v>92</v>
      </c>
      <c r="I259">
        <f t="shared" ref="I259:I322" si="25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4">
        <f t="shared" ref="N259:N322" si="26">(((L259/60)/60)/24)+DATE(1970,1,1)</f>
        <v>41338.25</v>
      </c>
      <c r="O259" s="14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 SEARCH("/", R259) - 1)</f>
        <v>theater</v>
      </c>
      <c r="T259" t="str">
        <f t="shared" ref="T259:T322" si="29">RIGHT(R259, LEN(R259) - SEARCH("/", R259))</f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7">
        <f t="shared" si="24"/>
        <v>268.48</v>
      </c>
      <c r="G260" t="s">
        <v>20</v>
      </c>
      <c r="H260">
        <v>186</v>
      </c>
      <c r="I260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4">
        <f t="shared" si="26"/>
        <v>42712.25</v>
      </c>
      <c r="O260" s="14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7">
        <f t="shared" si="24"/>
        <v>597.5</v>
      </c>
      <c r="G261" t="s">
        <v>20</v>
      </c>
      <c r="H261">
        <v>138</v>
      </c>
      <c r="I261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4">
        <f t="shared" si="26"/>
        <v>41251.25</v>
      </c>
      <c r="O261" s="14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7">
        <f t="shared" si="24"/>
        <v>157.69841269841268</v>
      </c>
      <c r="G262" t="s">
        <v>20</v>
      </c>
      <c r="H262">
        <v>261</v>
      </c>
      <c r="I262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4">
        <f t="shared" si="26"/>
        <v>41180.208333333336</v>
      </c>
      <c r="O262" s="14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7">
        <f t="shared" si="24"/>
        <v>31.201660735468568</v>
      </c>
      <c r="G263" t="s">
        <v>14</v>
      </c>
      <c r="H263">
        <v>454</v>
      </c>
      <c r="I263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4">
        <f t="shared" si="26"/>
        <v>40415.208333333336</v>
      </c>
      <c r="O263" s="14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7">
        <f t="shared" si="24"/>
        <v>313.41176470588238</v>
      </c>
      <c r="G264" t="s">
        <v>20</v>
      </c>
      <c r="H264">
        <v>107</v>
      </c>
      <c r="I264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4">
        <f t="shared" si="26"/>
        <v>40638.208333333336</v>
      </c>
      <c r="O264" s="14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7">
        <f t="shared" si="24"/>
        <v>370.89655172413791</v>
      </c>
      <c r="G265" t="s">
        <v>20</v>
      </c>
      <c r="H265">
        <v>199</v>
      </c>
      <c r="I265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4">
        <f t="shared" si="26"/>
        <v>40187.25</v>
      </c>
      <c r="O265" s="14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7">
        <f t="shared" si="24"/>
        <v>362.66447368421052</v>
      </c>
      <c r="G266" t="s">
        <v>20</v>
      </c>
      <c r="H266">
        <v>5512</v>
      </c>
      <c r="I266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4">
        <f t="shared" si="26"/>
        <v>41317.25</v>
      </c>
      <c r="O266" s="14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7">
        <f t="shared" si="24"/>
        <v>123.08163265306122</v>
      </c>
      <c r="G267" t="s">
        <v>20</v>
      </c>
      <c r="H267">
        <v>86</v>
      </c>
      <c r="I267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4">
        <f t="shared" si="26"/>
        <v>42372.25</v>
      </c>
      <c r="O267" s="14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7">
        <f t="shared" si="24"/>
        <v>76.766756032171585</v>
      </c>
      <c r="G268" t="s">
        <v>14</v>
      </c>
      <c r="H268">
        <v>3182</v>
      </c>
      <c r="I268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4">
        <f t="shared" si="26"/>
        <v>41950.25</v>
      </c>
      <c r="O268" s="14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7">
        <f t="shared" si="24"/>
        <v>233.62012987012989</v>
      </c>
      <c r="G269" t="s">
        <v>20</v>
      </c>
      <c r="H269">
        <v>2768</v>
      </c>
      <c r="I269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4">
        <f t="shared" si="26"/>
        <v>41206.208333333336</v>
      </c>
      <c r="O269" s="14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7">
        <f t="shared" si="24"/>
        <v>180.53333333333333</v>
      </c>
      <c r="G270" t="s">
        <v>20</v>
      </c>
      <c r="H270">
        <v>48</v>
      </c>
      <c r="I270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4">
        <f t="shared" si="26"/>
        <v>41186.208333333336</v>
      </c>
      <c r="O270" s="14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7">
        <f t="shared" si="24"/>
        <v>252.62857142857143</v>
      </c>
      <c r="G271" t="s">
        <v>20</v>
      </c>
      <c r="H271">
        <v>87</v>
      </c>
      <c r="I271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4">
        <f t="shared" si="26"/>
        <v>43496.25</v>
      </c>
      <c r="O271" s="14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7">
        <f t="shared" si="24"/>
        <v>27.176538240368025</v>
      </c>
      <c r="G272" t="s">
        <v>74</v>
      </c>
      <c r="H272">
        <v>1890</v>
      </c>
      <c r="I272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4">
        <f t="shared" si="26"/>
        <v>40514.25</v>
      </c>
      <c r="O272" s="14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7">
        <f t="shared" si="24"/>
        <v>1.2706571242680547</v>
      </c>
      <c r="G273" t="s">
        <v>47</v>
      </c>
      <c r="H273">
        <v>61</v>
      </c>
      <c r="I273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4">
        <f t="shared" si="26"/>
        <v>42345.25</v>
      </c>
      <c r="O273" s="14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7">
        <f t="shared" si="24"/>
        <v>304.0097847358121</v>
      </c>
      <c r="G274" t="s">
        <v>20</v>
      </c>
      <c r="H274">
        <v>1894</v>
      </c>
      <c r="I274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4">
        <f t="shared" si="26"/>
        <v>43656.208333333328</v>
      </c>
      <c r="O274" s="14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7">
        <f t="shared" si="24"/>
        <v>137.23076923076923</v>
      </c>
      <c r="G275" t="s">
        <v>20</v>
      </c>
      <c r="H275">
        <v>282</v>
      </c>
      <c r="I275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4">
        <f t="shared" si="26"/>
        <v>42995.208333333328</v>
      </c>
      <c r="O275" s="14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7">
        <f t="shared" si="24"/>
        <v>32.208333333333336</v>
      </c>
      <c r="G276" t="s">
        <v>14</v>
      </c>
      <c r="H276">
        <v>15</v>
      </c>
      <c r="I276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4">
        <f t="shared" si="26"/>
        <v>43045.25</v>
      </c>
      <c r="O276" s="14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7">
        <f t="shared" si="24"/>
        <v>241.51282051282053</v>
      </c>
      <c r="G277" t="s">
        <v>20</v>
      </c>
      <c r="H277">
        <v>116</v>
      </c>
      <c r="I277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4">
        <f t="shared" si="26"/>
        <v>43561.208333333328</v>
      </c>
      <c r="O277" s="14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7">
        <f t="shared" si="24"/>
        <v>96.8</v>
      </c>
      <c r="G278" t="s">
        <v>14</v>
      </c>
      <c r="H278">
        <v>133</v>
      </c>
      <c r="I278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4">
        <f t="shared" si="26"/>
        <v>41018.208333333336</v>
      </c>
      <c r="O278" s="14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7">
        <f t="shared" si="24"/>
        <v>1066.4285714285716</v>
      </c>
      <c r="G279" t="s">
        <v>20</v>
      </c>
      <c r="H279">
        <v>83</v>
      </c>
      <c r="I279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4">
        <f t="shared" si="26"/>
        <v>40378.208333333336</v>
      </c>
      <c r="O279" s="14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7">
        <f t="shared" si="24"/>
        <v>325.88888888888891</v>
      </c>
      <c r="G280" t="s">
        <v>20</v>
      </c>
      <c r="H280">
        <v>91</v>
      </c>
      <c r="I280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4">
        <f t="shared" si="26"/>
        <v>41239.25</v>
      </c>
      <c r="O280" s="14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7">
        <f t="shared" si="24"/>
        <v>170.70000000000002</v>
      </c>
      <c r="G281" t="s">
        <v>20</v>
      </c>
      <c r="H281">
        <v>546</v>
      </c>
      <c r="I281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4">
        <f t="shared" si="26"/>
        <v>43346.208333333328</v>
      </c>
      <c r="O281" s="14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7">
        <f t="shared" si="24"/>
        <v>581.44000000000005</v>
      </c>
      <c r="G282" t="s">
        <v>20</v>
      </c>
      <c r="H282">
        <v>393</v>
      </c>
      <c r="I282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4">
        <f t="shared" si="26"/>
        <v>43060.25</v>
      </c>
      <c r="O282" s="14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7">
        <f t="shared" si="24"/>
        <v>91.520972644376897</v>
      </c>
      <c r="G283" t="s">
        <v>14</v>
      </c>
      <c r="H283">
        <v>2062</v>
      </c>
      <c r="I283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4">
        <f t="shared" si="26"/>
        <v>40979.25</v>
      </c>
      <c r="O283" s="14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7">
        <f t="shared" si="24"/>
        <v>108.04761904761904</v>
      </c>
      <c r="G284" t="s">
        <v>20</v>
      </c>
      <c r="H284">
        <v>133</v>
      </c>
      <c r="I284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4">
        <f t="shared" si="26"/>
        <v>42701.25</v>
      </c>
      <c r="O284" s="14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7">
        <f t="shared" si="24"/>
        <v>18.728395061728396</v>
      </c>
      <c r="G285" t="s">
        <v>14</v>
      </c>
      <c r="H285">
        <v>29</v>
      </c>
      <c r="I285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4">
        <f t="shared" si="26"/>
        <v>42520.208333333328</v>
      </c>
      <c r="O285" s="14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7">
        <f t="shared" si="24"/>
        <v>83.193877551020407</v>
      </c>
      <c r="G286" t="s">
        <v>14</v>
      </c>
      <c r="H286">
        <v>132</v>
      </c>
      <c r="I286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4">
        <f t="shared" si="26"/>
        <v>41030.208333333336</v>
      </c>
      <c r="O286" s="14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7">
        <f t="shared" si="24"/>
        <v>706.33333333333337</v>
      </c>
      <c r="G287" t="s">
        <v>20</v>
      </c>
      <c r="H287">
        <v>254</v>
      </c>
      <c r="I287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4">
        <f t="shared" si="26"/>
        <v>42623.208333333328</v>
      </c>
      <c r="O287" s="14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7">
        <f t="shared" si="24"/>
        <v>17.446030330062445</v>
      </c>
      <c r="G288" t="s">
        <v>74</v>
      </c>
      <c r="H288">
        <v>184</v>
      </c>
      <c r="I288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4">
        <f t="shared" si="26"/>
        <v>42697.25</v>
      </c>
      <c r="O288" s="14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7">
        <f t="shared" si="24"/>
        <v>209.73015873015873</v>
      </c>
      <c r="G289" t="s">
        <v>20</v>
      </c>
      <c r="H289">
        <v>176</v>
      </c>
      <c r="I289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4">
        <f t="shared" si="26"/>
        <v>42122.208333333328</v>
      </c>
      <c r="O289" s="14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7">
        <f t="shared" si="24"/>
        <v>97.785714285714292</v>
      </c>
      <c r="G290" t="s">
        <v>14</v>
      </c>
      <c r="H290">
        <v>137</v>
      </c>
      <c r="I290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4">
        <f t="shared" si="26"/>
        <v>40982.208333333336</v>
      </c>
      <c r="O290" s="14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7">
        <f t="shared" si="24"/>
        <v>1684.25</v>
      </c>
      <c r="G291" t="s">
        <v>20</v>
      </c>
      <c r="H291">
        <v>337</v>
      </c>
      <c r="I291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4">
        <f t="shared" si="26"/>
        <v>42219.208333333328</v>
      </c>
      <c r="O291" s="14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7">
        <f t="shared" si="24"/>
        <v>54.402135231316727</v>
      </c>
      <c r="G292" t="s">
        <v>14</v>
      </c>
      <c r="H292">
        <v>908</v>
      </c>
      <c r="I292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4">
        <f t="shared" si="26"/>
        <v>41404.208333333336</v>
      </c>
      <c r="O292" s="14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7">
        <f t="shared" si="24"/>
        <v>456.61111111111109</v>
      </c>
      <c r="G293" t="s">
        <v>20</v>
      </c>
      <c r="H293">
        <v>107</v>
      </c>
      <c r="I293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4">
        <f t="shared" si="26"/>
        <v>40831.208333333336</v>
      </c>
      <c r="O293" s="14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7">
        <f t="shared" si="24"/>
        <v>9.8219178082191778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4">
        <f t="shared" si="26"/>
        <v>40984.208333333336</v>
      </c>
      <c r="O294" s="14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7">
        <f t="shared" si="24"/>
        <v>16.384615384615383</v>
      </c>
      <c r="G295" t="s">
        <v>74</v>
      </c>
      <c r="H295">
        <v>32</v>
      </c>
      <c r="I295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4">
        <f t="shared" si="26"/>
        <v>40456.208333333336</v>
      </c>
      <c r="O295" s="14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7">
        <f t="shared" si="24"/>
        <v>1339.6666666666667</v>
      </c>
      <c r="G296" t="s">
        <v>20</v>
      </c>
      <c r="H296">
        <v>183</v>
      </c>
      <c r="I296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4">
        <f t="shared" si="26"/>
        <v>43399.208333333328</v>
      </c>
      <c r="O296" s="14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7">
        <f t="shared" si="24"/>
        <v>35.650077760497666</v>
      </c>
      <c r="G297" t="s">
        <v>14</v>
      </c>
      <c r="H297">
        <v>1910</v>
      </c>
      <c r="I297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4">
        <f t="shared" si="26"/>
        <v>41562.208333333336</v>
      </c>
      <c r="O297" s="14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7">
        <f t="shared" si="24"/>
        <v>54.950819672131146</v>
      </c>
      <c r="G298" t="s">
        <v>14</v>
      </c>
      <c r="H298">
        <v>38</v>
      </c>
      <c r="I298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4">
        <f t="shared" si="26"/>
        <v>43493.25</v>
      </c>
      <c r="O298" s="14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7">
        <f t="shared" si="24"/>
        <v>94.236111111111114</v>
      </c>
      <c r="G299" t="s">
        <v>14</v>
      </c>
      <c r="H299">
        <v>104</v>
      </c>
      <c r="I299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4">
        <f t="shared" si="26"/>
        <v>41653.25</v>
      </c>
      <c r="O299" s="14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7">
        <f t="shared" si="24"/>
        <v>143.91428571428571</v>
      </c>
      <c r="G300" t="s">
        <v>20</v>
      </c>
      <c r="H300">
        <v>72</v>
      </c>
      <c r="I300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4">
        <f t="shared" si="26"/>
        <v>42426.25</v>
      </c>
      <c r="O300" s="14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7">
        <f t="shared" si="24"/>
        <v>51.421052631578945</v>
      </c>
      <c r="G301" t="s">
        <v>14</v>
      </c>
      <c r="H301">
        <v>49</v>
      </c>
      <c r="I301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4">
        <f t="shared" si="26"/>
        <v>42432.25</v>
      </c>
      <c r="O301" s="14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7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4">
        <f t="shared" si="26"/>
        <v>42977.208333333328</v>
      </c>
      <c r="O302" s="14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7">
        <f t="shared" si="24"/>
        <v>1344.6666666666667</v>
      </c>
      <c r="G303" t="s">
        <v>20</v>
      </c>
      <c r="H303">
        <v>295</v>
      </c>
      <c r="I303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4">
        <f t="shared" si="26"/>
        <v>42061.25</v>
      </c>
      <c r="O303" s="14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7">
        <f t="shared" si="24"/>
        <v>31.844940867279899</v>
      </c>
      <c r="G304" t="s">
        <v>14</v>
      </c>
      <c r="H304">
        <v>245</v>
      </c>
      <c r="I304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4">
        <f t="shared" si="26"/>
        <v>43345.208333333328</v>
      </c>
      <c r="O304" s="14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7">
        <f t="shared" si="24"/>
        <v>82.617647058823536</v>
      </c>
      <c r="G305" t="s">
        <v>14</v>
      </c>
      <c r="H305">
        <v>32</v>
      </c>
      <c r="I305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4">
        <f t="shared" si="26"/>
        <v>42376.25</v>
      </c>
      <c r="O305" s="14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7">
        <f t="shared" si="24"/>
        <v>546.14285714285722</v>
      </c>
      <c r="G306" t="s">
        <v>20</v>
      </c>
      <c r="H306">
        <v>142</v>
      </c>
      <c r="I306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4">
        <f t="shared" si="26"/>
        <v>42589.208333333328</v>
      </c>
      <c r="O306" s="14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7">
        <f t="shared" si="24"/>
        <v>286.21428571428572</v>
      </c>
      <c r="G307" t="s">
        <v>20</v>
      </c>
      <c r="H307">
        <v>85</v>
      </c>
      <c r="I307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4">
        <f t="shared" si="26"/>
        <v>42448.208333333328</v>
      </c>
      <c r="O307" s="14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7">
        <f t="shared" si="24"/>
        <v>7.9076923076923071</v>
      </c>
      <c r="G308" t="s">
        <v>14</v>
      </c>
      <c r="H308">
        <v>7</v>
      </c>
      <c r="I308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4">
        <f t="shared" si="26"/>
        <v>42930.208333333328</v>
      </c>
      <c r="O308" s="14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7">
        <f t="shared" si="24"/>
        <v>132.13677811550153</v>
      </c>
      <c r="G309" t="s">
        <v>20</v>
      </c>
      <c r="H309">
        <v>659</v>
      </c>
      <c r="I309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4">
        <f t="shared" si="26"/>
        <v>41066.208333333336</v>
      </c>
      <c r="O309" s="14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7">
        <f t="shared" si="24"/>
        <v>74.077834179357026</v>
      </c>
      <c r="G310" t="s">
        <v>14</v>
      </c>
      <c r="H310">
        <v>803</v>
      </c>
      <c r="I310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4">
        <f t="shared" si="26"/>
        <v>40651.208333333336</v>
      </c>
      <c r="O310" s="14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7">
        <f t="shared" si="24"/>
        <v>75.292682926829272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4">
        <f t="shared" si="26"/>
        <v>40807.208333333336</v>
      </c>
      <c r="O311" s="14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7">
        <f t="shared" si="24"/>
        <v>20.333333333333332</v>
      </c>
      <c r="G312" t="s">
        <v>14</v>
      </c>
      <c r="H312">
        <v>16</v>
      </c>
      <c r="I312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4">
        <f t="shared" si="26"/>
        <v>40277.208333333336</v>
      </c>
      <c r="O312" s="14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7">
        <f t="shared" si="24"/>
        <v>203.36507936507937</v>
      </c>
      <c r="G313" t="s">
        <v>20</v>
      </c>
      <c r="H313">
        <v>121</v>
      </c>
      <c r="I313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4">
        <f t="shared" si="26"/>
        <v>40590.25</v>
      </c>
      <c r="O313" s="14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7">
        <f t="shared" si="24"/>
        <v>310.2284263959391</v>
      </c>
      <c r="G314" t="s">
        <v>20</v>
      </c>
      <c r="H314">
        <v>3742</v>
      </c>
      <c r="I314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4">
        <f t="shared" si="26"/>
        <v>41572.208333333336</v>
      </c>
      <c r="O314" s="14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7">
        <f t="shared" si="24"/>
        <v>395.31818181818181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4">
        <f t="shared" si="26"/>
        <v>40966.25</v>
      </c>
      <c r="O315" s="14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7">
        <f t="shared" si="24"/>
        <v>294.71428571428572</v>
      </c>
      <c r="G316" t="s">
        <v>20</v>
      </c>
      <c r="H316">
        <v>133</v>
      </c>
      <c r="I316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4">
        <f t="shared" si="26"/>
        <v>43536.208333333328</v>
      </c>
      <c r="O316" s="14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7">
        <f t="shared" si="24"/>
        <v>33.89473684210526</v>
      </c>
      <c r="G317" t="s">
        <v>14</v>
      </c>
      <c r="H317">
        <v>31</v>
      </c>
      <c r="I317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4">
        <f t="shared" si="26"/>
        <v>41783.208333333336</v>
      </c>
      <c r="O317" s="14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7">
        <f t="shared" si="24"/>
        <v>66.677083333333329</v>
      </c>
      <c r="G318" t="s">
        <v>14</v>
      </c>
      <c r="H318">
        <v>108</v>
      </c>
      <c r="I318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4">
        <f t="shared" si="26"/>
        <v>43788.25</v>
      </c>
      <c r="O318" s="14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7">
        <f t="shared" si="24"/>
        <v>19.227272727272727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4">
        <f t="shared" si="26"/>
        <v>42869.208333333328</v>
      </c>
      <c r="O319" s="14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7">
        <f t="shared" si="24"/>
        <v>15.842105263157894</v>
      </c>
      <c r="G320" t="s">
        <v>14</v>
      </c>
      <c r="H320">
        <v>17</v>
      </c>
      <c r="I320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4">
        <f t="shared" si="26"/>
        <v>41684.25</v>
      </c>
      <c r="O320" s="14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7">
        <f t="shared" si="24"/>
        <v>38.702380952380956</v>
      </c>
      <c r="G321" t="s">
        <v>74</v>
      </c>
      <c r="H321">
        <v>64</v>
      </c>
      <c r="I321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4">
        <f t="shared" si="26"/>
        <v>40402.208333333336</v>
      </c>
      <c r="O321" s="14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7">
        <f t="shared" si="24"/>
        <v>9.5876777251184837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4">
        <f t="shared" si="26"/>
        <v>40673.208333333336</v>
      </c>
      <c r="O322" s="14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7">
        <f t="shared" ref="F323:F386" si="30">(E323/D323)*100</f>
        <v>94.144366197183089</v>
      </c>
      <c r="G323" t="s">
        <v>14</v>
      </c>
      <c r="H323">
        <v>2468</v>
      </c>
      <c r="I323">
        <f t="shared" ref="I323:I386" si="3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4">
        <f t="shared" ref="N323:N386" si="32">(((L323/60)/60)/24)+DATE(1970,1,1)</f>
        <v>40634.208333333336</v>
      </c>
      <c r="O323" s="14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 SEARCH("/", R323) - 1)</f>
        <v>film &amp; video</v>
      </c>
      <c r="T323" t="str">
        <f t="shared" ref="T323:T386" si="35">RIGHT(R323, LEN(R323) - SEARCH("/", R323))</f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7">
        <f t="shared" si="30"/>
        <v>166.56234096692114</v>
      </c>
      <c r="G324" t="s">
        <v>20</v>
      </c>
      <c r="H324">
        <v>5168</v>
      </c>
      <c r="I324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4">
        <f t="shared" si="32"/>
        <v>40507.25</v>
      </c>
      <c r="O324" s="14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7">
        <f t="shared" si="30"/>
        <v>24.134831460674157</v>
      </c>
      <c r="G325" t="s">
        <v>14</v>
      </c>
      <c r="H325">
        <v>26</v>
      </c>
      <c r="I325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4">
        <f t="shared" si="32"/>
        <v>41725.208333333336</v>
      </c>
      <c r="O325" s="14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7">
        <f t="shared" si="30"/>
        <v>164.05633802816902</v>
      </c>
      <c r="G326" t="s">
        <v>20</v>
      </c>
      <c r="H326">
        <v>307</v>
      </c>
      <c r="I326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4">
        <f t="shared" si="32"/>
        <v>42176.208333333328</v>
      </c>
      <c r="O326" s="14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7">
        <f t="shared" si="30"/>
        <v>90.723076923076931</v>
      </c>
      <c r="G327" t="s">
        <v>14</v>
      </c>
      <c r="H327">
        <v>73</v>
      </c>
      <c r="I327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4">
        <f t="shared" si="32"/>
        <v>43267.208333333328</v>
      </c>
      <c r="O327" s="14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7">
        <f t="shared" si="30"/>
        <v>46.194444444444443</v>
      </c>
      <c r="G328" t="s">
        <v>14</v>
      </c>
      <c r="H328">
        <v>128</v>
      </c>
      <c r="I328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4">
        <f t="shared" si="32"/>
        <v>42364.25</v>
      </c>
      <c r="O328" s="14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7">
        <f t="shared" si="30"/>
        <v>38.53846153846154</v>
      </c>
      <c r="G329" t="s">
        <v>14</v>
      </c>
      <c r="H329">
        <v>33</v>
      </c>
      <c r="I329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4">
        <f t="shared" si="32"/>
        <v>43705.208333333328</v>
      </c>
      <c r="O329" s="14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7">
        <f t="shared" si="30"/>
        <v>133.56231003039514</v>
      </c>
      <c r="G330" t="s">
        <v>20</v>
      </c>
      <c r="H330">
        <v>2441</v>
      </c>
      <c r="I330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4">
        <f t="shared" si="32"/>
        <v>43434.25</v>
      </c>
      <c r="O330" s="14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7">
        <f t="shared" si="30"/>
        <v>22.896588486140725</v>
      </c>
      <c r="G331" t="s">
        <v>47</v>
      </c>
      <c r="H331">
        <v>211</v>
      </c>
      <c r="I331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4">
        <f t="shared" si="32"/>
        <v>42716.25</v>
      </c>
      <c r="O331" s="14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7">
        <f t="shared" si="30"/>
        <v>184.95548961424333</v>
      </c>
      <c r="G332" t="s">
        <v>20</v>
      </c>
      <c r="H332">
        <v>1385</v>
      </c>
      <c r="I332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4">
        <f t="shared" si="32"/>
        <v>43077.25</v>
      </c>
      <c r="O332" s="14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7">
        <f t="shared" si="30"/>
        <v>443.72727272727275</v>
      </c>
      <c r="G333" t="s">
        <v>20</v>
      </c>
      <c r="H333">
        <v>190</v>
      </c>
      <c r="I333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4">
        <f t="shared" si="32"/>
        <v>40896.25</v>
      </c>
      <c r="O333" s="14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7">
        <f t="shared" si="30"/>
        <v>199.9806763285024</v>
      </c>
      <c r="G334" t="s">
        <v>20</v>
      </c>
      <c r="H334">
        <v>470</v>
      </c>
      <c r="I334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4">
        <f t="shared" si="32"/>
        <v>41361.208333333336</v>
      </c>
      <c r="O334" s="14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7">
        <f t="shared" si="30"/>
        <v>123.95833333333333</v>
      </c>
      <c r="G335" t="s">
        <v>20</v>
      </c>
      <c r="H335">
        <v>253</v>
      </c>
      <c r="I335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4">
        <f t="shared" si="32"/>
        <v>43424.25</v>
      </c>
      <c r="O335" s="14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7">
        <f t="shared" si="30"/>
        <v>186.61329305135951</v>
      </c>
      <c r="G336" t="s">
        <v>20</v>
      </c>
      <c r="H336">
        <v>1113</v>
      </c>
      <c r="I336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4">
        <f t="shared" si="32"/>
        <v>43110.25</v>
      </c>
      <c r="O336" s="14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7">
        <f t="shared" si="30"/>
        <v>114.28538550057536</v>
      </c>
      <c r="G337" t="s">
        <v>20</v>
      </c>
      <c r="H337">
        <v>2283</v>
      </c>
      <c r="I337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4">
        <f t="shared" si="32"/>
        <v>43784.25</v>
      </c>
      <c r="O337" s="14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7">
        <f t="shared" si="30"/>
        <v>97.032531824611041</v>
      </c>
      <c r="G338" t="s">
        <v>14</v>
      </c>
      <c r="H338">
        <v>1072</v>
      </c>
      <c r="I338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4">
        <f t="shared" si="32"/>
        <v>40527.25</v>
      </c>
      <c r="O338" s="14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7">
        <f t="shared" si="30"/>
        <v>122.81904761904762</v>
      </c>
      <c r="G339" t="s">
        <v>20</v>
      </c>
      <c r="H339">
        <v>1095</v>
      </c>
      <c r="I339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4">
        <f t="shared" si="32"/>
        <v>43780.25</v>
      </c>
      <c r="O339" s="14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7">
        <f t="shared" si="30"/>
        <v>179.14326647564468</v>
      </c>
      <c r="G340" t="s">
        <v>20</v>
      </c>
      <c r="H340">
        <v>1690</v>
      </c>
      <c r="I340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4">
        <f t="shared" si="32"/>
        <v>40821.208333333336</v>
      </c>
      <c r="O340" s="14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7">
        <f t="shared" si="30"/>
        <v>79.951577402787962</v>
      </c>
      <c r="G341" t="s">
        <v>74</v>
      </c>
      <c r="H341">
        <v>1297</v>
      </c>
      <c r="I341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4">
        <f t="shared" si="32"/>
        <v>42949.208333333328</v>
      </c>
      <c r="O341" s="14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7">
        <f t="shared" si="30"/>
        <v>94.242587601078171</v>
      </c>
      <c r="G342" t="s">
        <v>14</v>
      </c>
      <c r="H342">
        <v>393</v>
      </c>
      <c r="I342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4">
        <f t="shared" si="32"/>
        <v>40889.25</v>
      </c>
      <c r="O342" s="14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7">
        <f t="shared" si="30"/>
        <v>84.669291338582681</v>
      </c>
      <c r="G343" t="s">
        <v>14</v>
      </c>
      <c r="H343">
        <v>1257</v>
      </c>
      <c r="I343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4">
        <f t="shared" si="32"/>
        <v>42244.208333333328</v>
      </c>
      <c r="O343" s="14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7">
        <f t="shared" si="30"/>
        <v>66.521920668058456</v>
      </c>
      <c r="G344" t="s">
        <v>14</v>
      </c>
      <c r="H344">
        <v>328</v>
      </c>
      <c r="I344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4">
        <f t="shared" si="32"/>
        <v>41475.208333333336</v>
      </c>
      <c r="O344" s="14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7">
        <f t="shared" si="30"/>
        <v>53.922222222222224</v>
      </c>
      <c r="G345" t="s">
        <v>14</v>
      </c>
      <c r="H345">
        <v>147</v>
      </c>
      <c r="I345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4">
        <f t="shared" si="32"/>
        <v>41597.25</v>
      </c>
      <c r="O345" s="14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7">
        <f t="shared" si="30"/>
        <v>41.983299595141702</v>
      </c>
      <c r="G346" t="s">
        <v>14</v>
      </c>
      <c r="H346">
        <v>830</v>
      </c>
      <c r="I346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4">
        <f t="shared" si="32"/>
        <v>43122.25</v>
      </c>
      <c r="O346" s="14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7">
        <f t="shared" si="30"/>
        <v>14.69479695431472</v>
      </c>
      <c r="G347" t="s">
        <v>14</v>
      </c>
      <c r="H347">
        <v>331</v>
      </c>
      <c r="I347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4">
        <f t="shared" si="32"/>
        <v>42194.208333333328</v>
      </c>
      <c r="O347" s="14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7">
        <f t="shared" si="30"/>
        <v>34.475000000000001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4">
        <f t="shared" si="32"/>
        <v>42971.208333333328</v>
      </c>
      <c r="O348" s="14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7">
        <f t="shared" si="30"/>
        <v>1400.7777777777778</v>
      </c>
      <c r="G349" t="s">
        <v>20</v>
      </c>
      <c r="H349">
        <v>191</v>
      </c>
      <c r="I349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4">
        <f t="shared" si="32"/>
        <v>42046.25</v>
      </c>
      <c r="O349" s="14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7">
        <f t="shared" si="30"/>
        <v>71.770351758793964</v>
      </c>
      <c r="G350" t="s">
        <v>14</v>
      </c>
      <c r="H350">
        <v>3483</v>
      </c>
      <c r="I350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4">
        <f t="shared" si="32"/>
        <v>42782.25</v>
      </c>
      <c r="O350" s="14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7">
        <f t="shared" si="30"/>
        <v>53.074115044247783</v>
      </c>
      <c r="G351" t="s">
        <v>14</v>
      </c>
      <c r="H351">
        <v>923</v>
      </c>
      <c r="I351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4">
        <f t="shared" si="32"/>
        <v>42930.208333333328</v>
      </c>
      <c r="O351" s="14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7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4">
        <f t="shared" si="32"/>
        <v>42144.208333333328</v>
      </c>
      <c r="O352" s="14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7">
        <f t="shared" si="30"/>
        <v>127.70715249662618</v>
      </c>
      <c r="G353" t="s">
        <v>20</v>
      </c>
      <c r="H353">
        <v>2013</v>
      </c>
      <c r="I353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4">
        <f t="shared" si="32"/>
        <v>42240.208333333328</v>
      </c>
      <c r="O353" s="14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7">
        <f t="shared" si="30"/>
        <v>34.892857142857139</v>
      </c>
      <c r="G354" t="s">
        <v>14</v>
      </c>
      <c r="H354">
        <v>33</v>
      </c>
      <c r="I354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4">
        <f t="shared" si="32"/>
        <v>42315.25</v>
      </c>
      <c r="O354" s="14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7">
        <f t="shared" si="30"/>
        <v>410.59821428571428</v>
      </c>
      <c r="G355" t="s">
        <v>20</v>
      </c>
      <c r="H355">
        <v>1703</v>
      </c>
      <c r="I355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4">
        <f t="shared" si="32"/>
        <v>43651.208333333328</v>
      </c>
      <c r="O355" s="14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7">
        <f t="shared" si="30"/>
        <v>123.73770491803278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4">
        <f t="shared" si="32"/>
        <v>41520.208333333336</v>
      </c>
      <c r="O356" s="14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7">
        <f t="shared" si="30"/>
        <v>58.973684210526315</v>
      </c>
      <c r="G357" t="s">
        <v>47</v>
      </c>
      <c r="H357">
        <v>86</v>
      </c>
      <c r="I357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4">
        <f t="shared" si="32"/>
        <v>42757.25</v>
      </c>
      <c r="O357" s="14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7">
        <f t="shared" si="30"/>
        <v>36.892473118279568</v>
      </c>
      <c r="G358" t="s">
        <v>14</v>
      </c>
      <c r="H358">
        <v>40</v>
      </c>
      <c r="I358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4">
        <f t="shared" si="32"/>
        <v>40922.25</v>
      </c>
      <c r="O358" s="14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7">
        <f t="shared" si="30"/>
        <v>184.91304347826087</v>
      </c>
      <c r="G359" t="s">
        <v>20</v>
      </c>
      <c r="H359">
        <v>41</v>
      </c>
      <c r="I359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4">
        <f t="shared" si="32"/>
        <v>42250.208333333328</v>
      </c>
      <c r="O359" s="14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7">
        <f t="shared" si="30"/>
        <v>11.814432989690722</v>
      </c>
      <c r="G360" t="s">
        <v>14</v>
      </c>
      <c r="H360">
        <v>23</v>
      </c>
      <c r="I360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4">
        <f t="shared" si="32"/>
        <v>43322.208333333328</v>
      </c>
      <c r="O360" s="14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7">
        <f t="shared" si="30"/>
        <v>298.7</v>
      </c>
      <c r="G361" t="s">
        <v>20</v>
      </c>
      <c r="H361">
        <v>187</v>
      </c>
      <c r="I361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4">
        <f t="shared" si="32"/>
        <v>40782.208333333336</v>
      </c>
      <c r="O361" s="14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7">
        <f t="shared" si="30"/>
        <v>226.35175879396985</v>
      </c>
      <c r="G362" t="s">
        <v>20</v>
      </c>
      <c r="H362">
        <v>2875</v>
      </c>
      <c r="I362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4">
        <f t="shared" si="32"/>
        <v>40544.25</v>
      </c>
      <c r="O362" s="14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7">
        <f t="shared" si="30"/>
        <v>173.56363636363636</v>
      </c>
      <c r="G363" t="s">
        <v>20</v>
      </c>
      <c r="H363">
        <v>88</v>
      </c>
      <c r="I363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4">
        <f t="shared" si="32"/>
        <v>43015.208333333328</v>
      </c>
      <c r="O363" s="14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7">
        <f t="shared" si="30"/>
        <v>371.75675675675677</v>
      </c>
      <c r="G364" t="s">
        <v>20</v>
      </c>
      <c r="H364">
        <v>191</v>
      </c>
      <c r="I364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4">
        <f t="shared" si="32"/>
        <v>40570.25</v>
      </c>
      <c r="O364" s="14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7">
        <f t="shared" si="30"/>
        <v>160.19230769230771</v>
      </c>
      <c r="G365" t="s">
        <v>20</v>
      </c>
      <c r="H365">
        <v>139</v>
      </c>
      <c r="I365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4">
        <f t="shared" si="32"/>
        <v>40904.25</v>
      </c>
      <c r="O365" s="14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7">
        <f t="shared" si="30"/>
        <v>1616.3333333333335</v>
      </c>
      <c r="G366" t="s">
        <v>20</v>
      </c>
      <c r="H366">
        <v>186</v>
      </c>
      <c r="I366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4">
        <f t="shared" si="32"/>
        <v>43164.25</v>
      </c>
      <c r="O366" s="14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7">
        <f t="shared" si="30"/>
        <v>733.4375</v>
      </c>
      <c r="G367" t="s">
        <v>20</v>
      </c>
      <c r="H367">
        <v>112</v>
      </c>
      <c r="I367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4">
        <f t="shared" si="32"/>
        <v>42733.25</v>
      </c>
      <c r="O367" s="14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7">
        <f t="shared" si="30"/>
        <v>592.11111111111109</v>
      </c>
      <c r="G368" t="s">
        <v>20</v>
      </c>
      <c r="H368">
        <v>101</v>
      </c>
      <c r="I368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4">
        <f t="shared" si="32"/>
        <v>40546.25</v>
      </c>
      <c r="O368" s="14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7">
        <f t="shared" si="30"/>
        <v>18.888888888888889</v>
      </c>
      <c r="G369" t="s">
        <v>14</v>
      </c>
      <c r="H369">
        <v>75</v>
      </c>
      <c r="I369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4">
        <f t="shared" si="32"/>
        <v>41930.208333333336</v>
      </c>
      <c r="O369" s="14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7">
        <f t="shared" si="30"/>
        <v>276.80769230769232</v>
      </c>
      <c r="G370" t="s">
        <v>20</v>
      </c>
      <c r="H370">
        <v>206</v>
      </c>
      <c r="I370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4">
        <f t="shared" si="32"/>
        <v>40464.208333333336</v>
      </c>
      <c r="O370" s="14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7">
        <f t="shared" si="30"/>
        <v>273.01851851851848</v>
      </c>
      <c r="G371" t="s">
        <v>20</v>
      </c>
      <c r="H371">
        <v>154</v>
      </c>
      <c r="I371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4">
        <f t="shared" si="32"/>
        <v>41308.25</v>
      </c>
      <c r="O371" s="14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7">
        <f t="shared" si="30"/>
        <v>159.36331255565449</v>
      </c>
      <c r="G372" t="s">
        <v>20</v>
      </c>
      <c r="H372">
        <v>5966</v>
      </c>
      <c r="I372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4">
        <f t="shared" si="32"/>
        <v>43570.208333333328</v>
      </c>
      <c r="O372" s="14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7">
        <f t="shared" si="30"/>
        <v>67.869978858350947</v>
      </c>
      <c r="G373" t="s">
        <v>14</v>
      </c>
      <c r="H373">
        <v>2176</v>
      </c>
      <c r="I373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4">
        <f t="shared" si="32"/>
        <v>42043.25</v>
      </c>
      <c r="O373" s="14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7">
        <f t="shared" si="30"/>
        <v>1591.5555555555554</v>
      </c>
      <c r="G374" t="s">
        <v>20</v>
      </c>
      <c r="H374">
        <v>169</v>
      </c>
      <c r="I374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4">
        <f t="shared" si="32"/>
        <v>42012.25</v>
      </c>
      <c r="O374" s="14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7">
        <f t="shared" si="30"/>
        <v>730.18222222222221</v>
      </c>
      <c r="G375" t="s">
        <v>20</v>
      </c>
      <c r="H375">
        <v>2106</v>
      </c>
      <c r="I375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4">
        <f t="shared" si="32"/>
        <v>42964.208333333328</v>
      </c>
      <c r="O375" s="14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7">
        <f t="shared" si="30"/>
        <v>13.185782556750297</v>
      </c>
      <c r="G376" t="s">
        <v>14</v>
      </c>
      <c r="H376">
        <v>441</v>
      </c>
      <c r="I376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4">
        <f t="shared" si="32"/>
        <v>43476.25</v>
      </c>
      <c r="O376" s="14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7">
        <f t="shared" si="30"/>
        <v>54.777777777777779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4">
        <f t="shared" si="32"/>
        <v>42293.208333333328</v>
      </c>
      <c r="O377" s="14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7">
        <f t="shared" si="30"/>
        <v>361.02941176470591</v>
      </c>
      <c r="G378" t="s">
        <v>20</v>
      </c>
      <c r="H378">
        <v>131</v>
      </c>
      <c r="I378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4">
        <f t="shared" si="32"/>
        <v>41826.208333333336</v>
      </c>
      <c r="O378" s="14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7">
        <f t="shared" si="30"/>
        <v>10.257545271629779</v>
      </c>
      <c r="G379" t="s">
        <v>14</v>
      </c>
      <c r="H379">
        <v>127</v>
      </c>
      <c r="I379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4">
        <f t="shared" si="32"/>
        <v>43760.208333333328</v>
      </c>
      <c r="O379" s="14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7">
        <f t="shared" si="30"/>
        <v>13.962962962962964</v>
      </c>
      <c r="G380" t="s">
        <v>14</v>
      </c>
      <c r="H380">
        <v>355</v>
      </c>
      <c r="I380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4">
        <f t="shared" si="32"/>
        <v>43241.208333333328</v>
      </c>
      <c r="O380" s="14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7">
        <f t="shared" si="30"/>
        <v>40.444444444444443</v>
      </c>
      <c r="G381" t="s">
        <v>14</v>
      </c>
      <c r="H381">
        <v>44</v>
      </c>
      <c r="I381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4">
        <f t="shared" si="32"/>
        <v>40843.208333333336</v>
      </c>
      <c r="O381" s="14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7">
        <f t="shared" si="30"/>
        <v>160.32</v>
      </c>
      <c r="G382" t="s">
        <v>20</v>
      </c>
      <c r="H382">
        <v>84</v>
      </c>
      <c r="I382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4">
        <f t="shared" si="32"/>
        <v>41448.208333333336</v>
      </c>
      <c r="O382" s="14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7">
        <f t="shared" si="30"/>
        <v>183.9433962264151</v>
      </c>
      <c r="G383" t="s">
        <v>20</v>
      </c>
      <c r="H383">
        <v>155</v>
      </c>
      <c r="I383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4">
        <f t="shared" si="32"/>
        <v>42163.208333333328</v>
      </c>
      <c r="O383" s="14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7">
        <f t="shared" si="30"/>
        <v>63.769230769230766</v>
      </c>
      <c r="G384" t="s">
        <v>14</v>
      </c>
      <c r="H384">
        <v>67</v>
      </c>
      <c r="I384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4">
        <f t="shared" si="32"/>
        <v>43024.208333333328</v>
      </c>
      <c r="O384" s="14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7">
        <f t="shared" si="30"/>
        <v>225.38095238095238</v>
      </c>
      <c r="G385" t="s">
        <v>20</v>
      </c>
      <c r="H385">
        <v>189</v>
      </c>
      <c r="I385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4">
        <f t="shared" si="32"/>
        <v>43509.25</v>
      </c>
      <c r="O385" s="14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7">
        <f t="shared" si="30"/>
        <v>172.00961538461539</v>
      </c>
      <c r="G386" t="s">
        <v>20</v>
      </c>
      <c r="H386">
        <v>4799</v>
      </c>
      <c r="I386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4">
        <f t="shared" si="32"/>
        <v>42776.25</v>
      </c>
      <c r="O386" s="14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7">
        <f t="shared" ref="F387:F450" si="36">(E387/D387)*100</f>
        <v>146.16709511568124</v>
      </c>
      <c r="G387" t="s">
        <v>20</v>
      </c>
      <c r="H387">
        <v>1137</v>
      </c>
      <c r="I387">
        <f t="shared" ref="I387:I450" si="37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4">
        <f t="shared" ref="N387:N450" si="38">(((L387/60)/60)/24)+DATE(1970,1,1)</f>
        <v>43553.208333333328</v>
      </c>
      <c r="O387" s="14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 SEARCH("/", R387) - 1)</f>
        <v>publishing</v>
      </c>
      <c r="T387" t="str">
        <f t="shared" ref="T387:T450" si="41">RIGHT(R387, LEN(R387) - SEARCH("/", R387))</f>
        <v>nonfiction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7">
        <f t="shared" si="36"/>
        <v>76.42361623616236</v>
      </c>
      <c r="G388" t="s">
        <v>14</v>
      </c>
      <c r="H388">
        <v>1068</v>
      </c>
      <c r="I388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4">
        <f t="shared" si="38"/>
        <v>40355.208333333336</v>
      </c>
      <c r="O388" s="14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7">
        <f t="shared" si="36"/>
        <v>39.261467889908261</v>
      </c>
      <c r="G389" t="s">
        <v>14</v>
      </c>
      <c r="H389">
        <v>424</v>
      </c>
      <c r="I389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4">
        <f t="shared" si="38"/>
        <v>41072.208333333336</v>
      </c>
      <c r="O389" s="14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7">
        <f t="shared" si="36"/>
        <v>11.270034843205574</v>
      </c>
      <c r="G390" t="s">
        <v>74</v>
      </c>
      <c r="H390">
        <v>145</v>
      </c>
      <c r="I390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4">
        <f t="shared" si="38"/>
        <v>40912.25</v>
      </c>
      <c r="O390" s="14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7">
        <f t="shared" si="36"/>
        <v>122.11084337349398</v>
      </c>
      <c r="G391" t="s">
        <v>20</v>
      </c>
      <c r="H391">
        <v>1152</v>
      </c>
      <c r="I391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4">
        <f t="shared" si="38"/>
        <v>40479.208333333336</v>
      </c>
      <c r="O391" s="14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7">
        <f t="shared" si="36"/>
        <v>186.54166666666669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4">
        <f t="shared" si="38"/>
        <v>41530.208333333336</v>
      </c>
      <c r="O392" s="14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7">
        <f t="shared" si="36"/>
        <v>7.2731788079470201</v>
      </c>
      <c r="G393" t="s">
        <v>14</v>
      </c>
      <c r="H393">
        <v>151</v>
      </c>
      <c r="I393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4">
        <f t="shared" si="38"/>
        <v>41653.25</v>
      </c>
      <c r="O393" s="14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7">
        <f t="shared" si="36"/>
        <v>65.642371234207957</v>
      </c>
      <c r="G394" t="s">
        <v>14</v>
      </c>
      <c r="H394">
        <v>1608</v>
      </c>
      <c r="I394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4">
        <f t="shared" si="38"/>
        <v>40549.25</v>
      </c>
      <c r="O394" s="14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7">
        <f t="shared" si="36"/>
        <v>228.96178343949046</v>
      </c>
      <c r="G395" t="s">
        <v>20</v>
      </c>
      <c r="H395">
        <v>3059</v>
      </c>
      <c r="I395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4">
        <f t="shared" si="38"/>
        <v>42933.208333333328</v>
      </c>
      <c r="O395" s="14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7">
        <f t="shared" si="36"/>
        <v>469.37499999999994</v>
      </c>
      <c r="G396" t="s">
        <v>20</v>
      </c>
      <c r="H396">
        <v>34</v>
      </c>
      <c r="I396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4">
        <f t="shared" si="38"/>
        <v>41484.208333333336</v>
      </c>
      <c r="O396" s="14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7">
        <f t="shared" si="36"/>
        <v>130.11267605633802</v>
      </c>
      <c r="G397" t="s">
        <v>20</v>
      </c>
      <c r="H397">
        <v>220</v>
      </c>
      <c r="I397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4">
        <f t="shared" si="38"/>
        <v>40885.25</v>
      </c>
      <c r="O397" s="14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7">
        <f t="shared" si="36"/>
        <v>167.05422993492408</v>
      </c>
      <c r="G398" t="s">
        <v>20</v>
      </c>
      <c r="H398">
        <v>1604</v>
      </c>
      <c r="I398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4">
        <f t="shared" si="38"/>
        <v>43378.208333333328</v>
      </c>
      <c r="O398" s="14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7">
        <f t="shared" si="36"/>
        <v>173.8641975308642</v>
      </c>
      <c r="G399" t="s">
        <v>20</v>
      </c>
      <c r="H399">
        <v>454</v>
      </c>
      <c r="I399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4">
        <f t="shared" si="38"/>
        <v>41417.208333333336</v>
      </c>
      <c r="O399" s="14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7">
        <f t="shared" si="36"/>
        <v>717.76470588235293</v>
      </c>
      <c r="G400" t="s">
        <v>20</v>
      </c>
      <c r="H400">
        <v>123</v>
      </c>
      <c r="I400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4">
        <f t="shared" si="38"/>
        <v>43228.208333333328</v>
      </c>
      <c r="O400" s="14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7">
        <f t="shared" si="36"/>
        <v>63.850976361767728</v>
      </c>
      <c r="G401" t="s">
        <v>14</v>
      </c>
      <c r="H401">
        <v>941</v>
      </c>
      <c r="I401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4">
        <f t="shared" si="38"/>
        <v>40576.25</v>
      </c>
      <c r="O401" s="14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7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4">
        <f t="shared" si="38"/>
        <v>41502.208333333336</v>
      </c>
      <c r="O402" s="14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7">
        <f t="shared" si="36"/>
        <v>1530.2222222222222</v>
      </c>
      <c r="G403" t="s">
        <v>20</v>
      </c>
      <c r="H403">
        <v>299</v>
      </c>
      <c r="I403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4">
        <f t="shared" si="38"/>
        <v>43765.208333333328</v>
      </c>
      <c r="O403" s="14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7">
        <f t="shared" si="36"/>
        <v>40.356164383561641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4">
        <f t="shared" si="38"/>
        <v>40914.25</v>
      </c>
      <c r="O404" s="14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7">
        <f t="shared" si="36"/>
        <v>86.220633299284984</v>
      </c>
      <c r="G405" t="s">
        <v>14</v>
      </c>
      <c r="H405">
        <v>3015</v>
      </c>
      <c r="I405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4">
        <f t="shared" si="38"/>
        <v>40310.208333333336</v>
      </c>
      <c r="O405" s="14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7">
        <f t="shared" si="36"/>
        <v>315.58486707566465</v>
      </c>
      <c r="G406" t="s">
        <v>20</v>
      </c>
      <c r="H406">
        <v>2237</v>
      </c>
      <c r="I406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4">
        <f t="shared" si="38"/>
        <v>43053.25</v>
      </c>
      <c r="O406" s="14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7">
        <f t="shared" si="36"/>
        <v>89.618243243243242</v>
      </c>
      <c r="G407" t="s">
        <v>14</v>
      </c>
      <c r="H407">
        <v>435</v>
      </c>
      <c r="I407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4">
        <f t="shared" si="38"/>
        <v>43255.208333333328</v>
      </c>
      <c r="O407" s="14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7">
        <f t="shared" si="36"/>
        <v>182.14503816793894</v>
      </c>
      <c r="G408" t="s">
        <v>20</v>
      </c>
      <c r="H408">
        <v>645</v>
      </c>
      <c r="I408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4">
        <f t="shared" si="38"/>
        <v>41304.25</v>
      </c>
      <c r="O408" s="14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7">
        <f t="shared" si="36"/>
        <v>355.88235294117646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4">
        <f t="shared" si="38"/>
        <v>43751.208333333328</v>
      </c>
      <c r="O409" s="14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7">
        <f t="shared" si="36"/>
        <v>131.83695652173913</v>
      </c>
      <c r="G410" t="s">
        <v>20</v>
      </c>
      <c r="H410">
        <v>154</v>
      </c>
      <c r="I410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4">
        <f t="shared" si="38"/>
        <v>42541.208333333328</v>
      </c>
      <c r="O410" s="14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7">
        <f t="shared" si="36"/>
        <v>46.315634218289084</v>
      </c>
      <c r="G411" t="s">
        <v>14</v>
      </c>
      <c r="H411">
        <v>714</v>
      </c>
      <c r="I411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4">
        <f t="shared" si="38"/>
        <v>42843.208333333328</v>
      </c>
      <c r="O411" s="14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7">
        <f t="shared" si="36"/>
        <v>36.132726089785294</v>
      </c>
      <c r="G412" t="s">
        <v>47</v>
      </c>
      <c r="H412">
        <v>1111</v>
      </c>
      <c r="I412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4">
        <f t="shared" si="38"/>
        <v>42122.208333333328</v>
      </c>
      <c r="O412" s="14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7">
        <f t="shared" si="36"/>
        <v>104.62820512820512</v>
      </c>
      <c r="G413" t="s">
        <v>20</v>
      </c>
      <c r="H413">
        <v>82</v>
      </c>
      <c r="I413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4">
        <f t="shared" si="38"/>
        <v>42884.208333333328</v>
      </c>
      <c r="O413" s="14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7">
        <f t="shared" si="36"/>
        <v>668.85714285714289</v>
      </c>
      <c r="G414" t="s">
        <v>20</v>
      </c>
      <c r="H414">
        <v>134</v>
      </c>
      <c r="I414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4">
        <f t="shared" si="38"/>
        <v>41642.25</v>
      </c>
      <c r="O414" s="14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7">
        <f t="shared" si="36"/>
        <v>62.072823218997364</v>
      </c>
      <c r="G415" t="s">
        <v>47</v>
      </c>
      <c r="H415">
        <v>1089</v>
      </c>
      <c r="I415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4">
        <f t="shared" si="38"/>
        <v>43431.25</v>
      </c>
      <c r="O415" s="14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7">
        <f t="shared" si="36"/>
        <v>84.699787460148784</v>
      </c>
      <c r="G416" t="s">
        <v>14</v>
      </c>
      <c r="H416">
        <v>5497</v>
      </c>
      <c r="I416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4">
        <f t="shared" si="38"/>
        <v>40288.208333333336</v>
      </c>
      <c r="O416" s="14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7">
        <f t="shared" si="36"/>
        <v>11.059030837004405</v>
      </c>
      <c r="G417" t="s">
        <v>14</v>
      </c>
      <c r="H417">
        <v>418</v>
      </c>
      <c r="I417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4">
        <f t="shared" si="38"/>
        <v>40921.25</v>
      </c>
      <c r="O417" s="14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7">
        <f t="shared" si="36"/>
        <v>43.838781575037146</v>
      </c>
      <c r="G418" t="s">
        <v>14</v>
      </c>
      <c r="H418">
        <v>1439</v>
      </c>
      <c r="I418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4">
        <f t="shared" si="38"/>
        <v>40560.25</v>
      </c>
      <c r="O418" s="14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7">
        <f t="shared" si="36"/>
        <v>55.470588235294116</v>
      </c>
      <c r="G419" t="s">
        <v>14</v>
      </c>
      <c r="H419">
        <v>15</v>
      </c>
      <c r="I419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4">
        <f t="shared" si="38"/>
        <v>43407.208333333328</v>
      </c>
      <c r="O419" s="14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7">
        <f t="shared" si="36"/>
        <v>57.399511301160658</v>
      </c>
      <c r="G420" t="s">
        <v>14</v>
      </c>
      <c r="H420">
        <v>1999</v>
      </c>
      <c r="I420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4">
        <f t="shared" si="38"/>
        <v>41035.208333333336</v>
      </c>
      <c r="O420" s="14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7">
        <f t="shared" si="36"/>
        <v>123.43497363796135</v>
      </c>
      <c r="G421" t="s">
        <v>20</v>
      </c>
      <c r="H421">
        <v>5203</v>
      </c>
      <c r="I421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4">
        <f t="shared" si="38"/>
        <v>40899.25</v>
      </c>
      <c r="O421" s="14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7">
        <f t="shared" si="36"/>
        <v>128.46</v>
      </c>
      <c r="G422" t="s">
        <v>20</v>
      </c>
      <c r="H422">
        <v>94</v>
      </c>
      <c r="I422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4">
        <f t="shared" si="38"/>
        <v>42911.208333333328</v>
      </c>
      <c r="O422" s="14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7">
        <f t="shared" si="36"/>
        <v>63.989361702127653</v>
      </c>
      <c r="G423" t="s">
        <v>14</v>
      </c>
      <c r="H423">
        <v>118</v>
      </c>
      <c r="I423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4">
        <f t="shared" si="38"/>
        <v>42915.208333333328</v>
      </c>
      <c r="O423" s="14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7">
        <f t="shared" si="36"/>
        <v>127.29885057471265</v>
      </c>
      <c r="G424" t="s">
        <v>20</v>
      </c>
      <c r="H424">
        <v>205</v>
      </c>
      <c r="I424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4">
        <f t="shared" si="38"/>
        <v>40285.208333333336</v>
      </c>
      <c r="O424" s="14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7">
        <f t="shared" si="36"/>
        <v>10.638024357239512</v>
      </c>
      <c r="G425" t="s">
        <v>14</v>
      </c>
      <c r="H425">
        <v>162</v>
      </c>
      <c r="I425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4">
        <f t="shared" si="38"/>
        <v>40808.208333333336</v>
      </c>
      <c r="O425" s="14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7">
        <f t="shared" si="36"/>
        <v>40.470588235294116</v>
      </c>
      <c r="G426" t="s">
        <v>14</v>
      </c>
      <c r="H426">
        <v>83</v>
      </c>
      <c r="I426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4">
        <f t="shared" si="38"/>
        <v>43208.208333333328</v>
      </c>
      <c r="O426" s="14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7">
        <f t="shared" si="36"/>
        <v>287.66666666666663</v>
      </c>
      <c r="G427" t="s">
        <v>20</v>
      </c>
      <c r="H427">
        <v>92</v>
      </c>
      <c r="I427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4">
        <f t="shared" si="38"/>
        <v>42213.208333333328</v>
      </c>
      <c r="O427" s="14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7">
        <f t="shared" si="36"/>
        <v>572.94444444444446</v>
      </c>
      <c r="G428" t="s">
        <v>20</v>
      </c>
      <c r="H428">
        <v>219</v>
      </c>
      <c r="I428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4">
        <f t="shared" si="38"/>
        <v>41332.25</v>
      </c>
      <c r="O428" s="14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7">
        <f t="shared" si="36"/>
        <v>112.90429799426933</v>
      </c>
      <c r="G429" t="s">
        <v>20</v>
      </c>
      <c r="H429">
        <v>2526</v>
      </c>
      <c r="I429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4">
        <f t="shared" si="38"/>
        <v>41895.208333333336</v>
      </c>
      <c r="O429" s="14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7">
        <f t="shared" si="36"/>
        <v>46.387573964497044</v>
      </c>
      <c r="G430" t="s">
        <v>14</v>
      </c>
      <c r="H430">
        <v>747</v>
      </c>
      <c r="I430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4">
        <f t="shared" si="38"/>
        <v>40585.25</v>
      </c>
      <c r="O430" s="14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7">
        <f t="shared" si="36"/>
        <v>90.675916230366497</v>
      </c>
      <c r="G431" t="s">
        <v>74</v>
      </c>
      <c r="H431">
        <v>2138</v>
      </c>
      <c r="I431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4">
        <f t="shared" si="38"/>
        <v>41680.25</v>
      </c>
      <c r="O431" s="14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7">
        <f t="shared" si="36"/>
        <v>67.740740740740748</v>
      </c>
      <c r="G432" t="s">
        <v>14</v>
      </c>
      <c r="H432">
        <v>84</v>
      </c>
      <c r="I432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4">
        <f t="shared" si="38"/>
        <v>43737.208333333328</v>
      </c>
      <c r="O432" s="14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7">
        <f t="shared" si="36"/>
        <v>192.49019607843135</v>
      </c>
      <c r="G433" t="s">
        <v>20</v>
      </c>
      <c r="H433">
        <v>94</v>
      </c>
      <c r="I433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4">
        <f t="shared" si="38"/>
        <v>43273.208333333328</v>
      </c>
      <c r="O433" s="14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7">
        <f t="shared" si="36"/>
        <v>82.714285714285722</v>
      </c>
      <c r="G434" t="s">
        <v>14</v>
      </c>
      <c r="H434">
        <v>91</v>
      </c>
      <c r="I434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4">
        <f t="shared" si="38"/>
        <v>41761.208333333336</v>
      </c>
      <c r="O434" s="14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7">
        <f t="shared" si="36"/>
        <v>54.163920922570021</v>
      </c>
      <c r="G435" t="s">
        <v>14</v>
      </c>
      <c r="H435">
        <v>792</v>
      </c>
      <c r="I435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4">
        <f t="shared" si="38"/>
        <v>41603.25</v>
      </c>
      <c r="O435" s="14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7">
        <f t="shared" si="36"/>
        <v>16.722222222222221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4">
        <f t="shared" si="38"/>
        <v>42705.25</v>
      </c>
      <c r="O436" s="14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7">
        <f t="shared" si="36"/>
        <v>116.87664041994749</v>
      </c>
      <c r="G437" t="s">
        <v>20</v>
      </c>
      <c r="H437">
        <v>1713</v>
      </c>
      <c r="I437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4">
        <f t="shared" si="38"/>
        <v>41988.25</v>
      </c>
      <c r="O437" s="14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7">
        <f t="shared" si="36"/>
        <v>1052.1538461538462</v>
      </c>
      <c r="G438" t="s">
        <v>20</v>
      </c>
      <c r="H438">
        <v>249</v>
      </c>
      <c r="I438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4">
        <f t="shared" si="38"/>
        <v>43575.208333333328</v>
      </c>
      <c r="O438" s="14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7">
        <f t="shared" si="36"/>
        <v>123.07407407407408</v>
      </c>
      <c r="G439" t="s">
        <v>20</v>
      </c>
      <c r="H439">
        <v>192</v>
      </c>
      <c r="I439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4">
        <f t="shared" si="38"/>
        <v>42260.208333333328</v>
      </c>
      <c r="O439" s="14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7">
        <f t="shared" si="36"/>
        <v>178.63855421686748</v>
      </c>
      <c r="G440" t="s">
        <v>20</v>
      </c>
      <c r="H440">
        <v>247</v>
      </c>
      <c r="I440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4">
        <f t="shared" si="38"/>
        <v>41337.25</v>
      </c>
      <c r="O440" s="14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7">
        <f t="shared" si="36"/>
        <v>355.28169014084506</v>
      </c>
      <c r="G441" t="s">
        <v>20</v>
      </c>
      <c r="H441">
        <v>2293</v>
      </c>
      <c r="I441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4">
        <f t="shared" si="38"/>
        <v>42680.208333333328</v>
      </c>
      <c r="O441" s="14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7">
        <f t="shared" si="36"/>
        <v>161.90634146341463</v>
      </c>
      <c r="G442" t="s">
        <v>20</v>
      </c>
      <c r="H442">
        <v>3131</v>
      </c>
      <c r="I442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4">
        <f t="shared" si="38"/>
        <v>42916.208333333328</v>
      </c>
      <c r="O442" s="14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7">
        <f t="shared" si="36"/>
        <v>24.914285714285715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4">
        <f t="shared" si="38"/>
        <v>41025.208333333336</v>
      </c>
      <c r="O443" s="14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7">
        <f t="shared" si="36"/>
        <v>198.72222222222223</v>
      </c>
      <c r="G444" t="s">
        <v>20</v>
      </c>
      <c r="H444">
        <v>143</v>
      </c>
      <c r="I444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4">
        <f t="shared" si="38"/>
        <v>42980.208333333328</v>
      </c>
      <c r="O444" s="14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7">
        <f t="shared" si="36"/>
        <v>34.752688172043008</v>
      </c>
      <c r="G445" t="s">
        <v>74</v>
      </c>
      <c r="H445">
        <v>90</v>
      </c>
      <c r="I445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4">
        <f t="shared" si="38"/>
        <v>40451.208333333336</v>
      </c>
      <c r="O445" s="14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7">
        <f t="shared" si="36"/>
        <v>176.41935483870967</v>
      </c>
      <c r="G446" t="s">
        <v>20</v>
      </c>
      <c r="H446">
        <v>296</v>
      </c>
      <c r="I446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4">
        <f t="shared" si="38"/>
        <v>40748.208333333336</v>
      </c>
      <c r="O446" s="14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7">
        <f t="shared" si="36"/>
        <v>511.38095238095235</v>
      </c>
      <c r="G447" t="s">
        <v>20</v>
      </c>
      <c r="H447">
        <v>170</v>
      </c>
      <c r="I447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4">
        <f t="shared" si="38"/>
        <v>40515.25</v>
      </c>
      <c r="O447" s="14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7">
        <f t="shared" si="36"/>
        <v>82.044117647058826</v>
      </c>
      <c r="G448" t="s">
        <v>14</v>
      </c>
      <c r="H448">
        <v>186</v>
      </c>
      <c r="I448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4">
        <f t="shared" si="38"/>
        <v>41261.25</v>
      </c>
      <c r="O448" s="14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7">
        <f t="shared" si="36"/>
        <v>24.326030927835053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4">
        <f t="shared" si="38"/>
        <v>43088.25</v>
      </c>
      <c r="O449" s="14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7">
        <f t="shared" si="36"/>
        <v>50.482758620689658</v>
      </c>
      <c r="G450" t="s">
        <v>14</v>
      </c>
      <c r="H450">
        <v>605</v>
      </c>
      <c r="I450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4">
        <f t="shared" si="38"/>
        <v>41378.208333333336</v>
      </c>
      <c r="O450" s="14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7">
        <f t="shared" ref="F451:F514" si="42">(E451/D451)*100</f>
        <v>967</v>
      </c>
      <c r="G451" t="s">
        <v>20</v>
      </c>
      <c r="H451">
        <v>86</v>
      </c>
      <c r="I451">
        <f t="shared" ref="I451:I514" si="43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4">
        <f t="shared" ref="N451:N514" si="44">(((L451/60)/60)/24)+DATE(1970,1,1)</f>
        <v>43530.25</v>
      </c>
      <c r="O451" s="14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 SEARCH("/", R451) - 1)</f>
        <v>games</v>
      </c>
      <c r="T451" t="str">
        <f t="shared" ref="T451:T514" si="47">RIGHT(R451, LEN(R451) - SEARCH("/", R451))</f>
        <v>video games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7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4">
        <f t="shared" si="44"/>
        <v>43394.208333333328</v>
      </c>
      <c r="O452" s="14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7">
        <f t="shared" si="42"/>
        <v>122.84501347708894</v>
      </c>
      <c r="G453" t="s">
        <v>20</v>
      </c>
      <c r="H453">
        <v>6286</v>
      </c>
      <c r="I453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4">
        <f t="shared" si="44"/>
        <v>42935.208333333328</v>
      </c>
      <c r="O453" s="14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7">
        <f t="shared" si="42"/>
        <v>63.4375</v>
      </c>
      <c r="G454" t="s">
        <v>14</v>
      </c>
      <c r="H454">
        <v>31</v>
      </c>
      <c r="I454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4">
        <f t="shared" si="44"/>
        <v>40365.208333333336</v>
      </c>
      <c r="O454" s="14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7">
        <f t="shared" si="42"/>
        <v>56.331688596491226</v>
      </c>
      <c r="G455" t="s">
        <v>14</v>
      </c>
      <c r="H455">
        <v>1181</v>
      </c>
      <c r="I455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4">
        <f t="shared" si="44"/>
        <v>42705.25</v>
      </c>
      <c r="O455" s="14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7">
        <f t="shared" si="42"/>
        <v>44.074999999999996</v>
      </c>
      <c r="G456" t="s">
        <v>14</v>
      </c>
      <c r="H456">
        <v>39</v>
      </c>
      <c r="I456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4">
        <f t="shared" si="44"/>
        <v>41568.208333333336</v>
      </c>
      <c r="O456" s="14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7">
        <f t="shared" si="42"/>
        <v>118.37253218884121</v>
      </c>
      <c r="G457" t="s">
        <v>20</v>
      </c>
      <c r="H457">
        <v>3727</v>
      </c>
      <c r="I457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4">
        <f t="shared" si="44"/>
        <v>40809.208333333336</v>
      </c>
      <c r="O457" s="14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7">
        <f t="shared" si="42"/>
        <v>104.1243169398907</v>
      </c>
      <c r="G458" t="s">
        <v>20</v>
      </c>
      <c r="H458">
        <v>1605</v>
      </c>
      <c r="I458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4">
        <f t="shared" si="44"/>
        <v>43141.25</v>
      </c>
      <c r="O458" s="14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7">
        <f t="shared" si="42"/>
        <v>26.640000000000004</v>
      </c>
      <c r="G459" t="s">
        <v>14</v>
      </c>
      <c r="H459">
        <v>46</v>
      </c>
      <c r="I459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4">
        <f t="shared" si="44"/>
        <v>42657.208333333328</v>
      </c>
      <c r="O459" s="14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7">
        <f t="shared" si="42"/>
        <v>351.20118343195264</v>
      </c>
      <c r="G460" t="s">
        <v>20</v>
      </c>
      <c r="H460">
        <v>2120</v>
      </c>
      <c r="I460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4">
        <f t="shared" si="44"/>
        <v>40265.208333333336</v>
      </c>
      <c r="O460" s="14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7">
        <f t="shared" si="42"/>
        <v>90.063492063492063</v>
      </c>
      <c r="G461" t="s">
        <v>14</v>
      </c>
      <c r="H461">
        <v>105</v>
      </c>
      <c r="I461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4">
        <f t="shared" si="44"/>
        <v>42001.25</v>
      </c>
      <c r="O461" s="14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7">
        <f t="shared" si="42"/>
        <v>171.625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4">
        <f t="shared" si="44"/>
        <v>40399.208333333336</v>
      </c>
      <c r="O462" s="14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7">
        <f t="shared" si="42"/>
        <v>141.04655870445345</v>
      </c>
      <c r="G463" t="s">
        <v>20</v>
      </c>
      <c r="H463">
        <v>2080</v>
      </c>
      <c r="I463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4">
        <f t="shared" si="44"/>
        <v>41757.208333333336</v>
      </c>
      <c r="O463" s="14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7">
        <f t="shared" si="42"/>
        <v>30.57944915254237</v>
      </c>
      <c r="G464" t="s">
        <v>14</v>
      </c>
      <c r="H464">
        <v>535</v>
      </c>
      <c r="I464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4">
        <f t="shared" si="44"/>
        <v>41304.25</v>
      </c>
      <c r="O464" s="14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7">
        <f t="shared" si="42"/>
        <v>108.16455696202532</v>
      </c>
      <c r="G465" t="s">
        <v>20</v>
      </c>
      <c r="H465">
        <v>2105</v>
      </c>
      <c r="I465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4">
        <f t="shared" si="44"/>
        <v>41639.25</v>
      </c>
      <c r="O465" s="14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7">
        <f t="shared" si="42"/>
        <v>133.45505617977528</v>
      </c>
      <c r="G466" t="s">
        <v>20</v>
      </c>
      <c r="H466">
        <v>2436</v>
      </c>
      <c r="I466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4">
        <f t="shared" si="44"/>
        <v>43142.25</v>
      </c>
      <c r="O466" s="14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7">
        <f t="shared" si="42"/>
        <v>187.85106382978722</v>
      </c>
      <c r="G467" t="s">
        <v>20</v>
      </c>
      <c r="H467">
        <v>80</v>
      </c>
      <c r="I467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4">
        <f t="shared" si="44"/>
        <v>43127.25</v>
      </c>
      <c r="O467" s="14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7">
        <f t="shared" si="42"/>
        <v>332</v>
      </c>
      <c r="G468" t="s">
        <v>20</v>
      </c>
      <c r="H468">
        <v>42</v>
      </c>
      <c r="I468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4">
        <f t="shared" si="44"/>
        <v>41409.208333333336</v>
      </c>
      <c r="O468" s="14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7">
        <f t="shared" si="42"/>
        <v>575.21428571428578</v>
      </c>
      <c r="G469" t="s">
        <v>20</v>
      </c>
      <c r="H469">
        <v>139</v>
      </c>
      <c r="I469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4">
        <f t="shared" si="44"/>
        <v>42331.25</v>
      </c>
      <c r="O469" s="14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7">
        <f t="shared" si="42"/>
        <v>40.5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4">
        <f t="shared" si="44"/>
        <v>43569.208333333328</v>
      </c>
      <c r="O470" s="14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7">
        <f t="shared" si="42"/>
        <v>184.42857142857144</v>
      </c>
      <c r="G471" t="s">
        <v>20</v>
      </c>
      <c r="H471">
        <v>159</v>
      </c>
      <c r="I471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4">
        <f t="shared" si="44"/>
        <v>42142.208333333328</v>
      </c>
      <c r="O471" s="14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7">
        <f t="shared" si="42"/>
        <v>285.80555555555554</v>
      </c>
      <c r="G472" t="s">
        <v>20</v>
      </c>
      <c r="H472">
        <v>381</v>
      </c>
      <c r="I472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4">
        <f t="shared" si="44"/>
        <v>42716.25</v>
      </c>
      <c r="O472" s="14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7">
        <f t="shared" si="42"/>
        <v>319</v>
      </c>
      <c r="G473" t="s">
        <v>20</v>
      </c>
      <c r="H473">
        <v>194</v>
      </c>
      <c r="I473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4">
        <f t="shared" si="44"/>
        <v>41031.208333333336</v>
      </c>
      <c r="O473" s="14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7">
        <f t="shared" si="42"/>
        <v>39.234070221066318</v>
      </c>
      <c r="G474" t="s">
        <v>14</v>
      </c>
      <c r="H474">
        <v>575</v>
      </c>
      <c r="I474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4">
        <f t="shared" si="44"/>
        <v>43535.208333333328</v>
      </c>
      <c r="O474" s="14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7">
        <f t="shared" si="42"/>
        <v>178.14000000000001</v>
      </c>
      <c r="G475" t="s">
        <v>20</v>
      </c>
      <c r="H475">
        <v>106</v>
      </c>
      <c r="I475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4">
        <f t="shared" si="44"/>
        <v>43277.208333333328</v>
      </c>
      <c r="O475" s="14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7">
        <f t="shared" si="42"/>
        <v>365.15</v>
      </c>
      <c r="G476" t="s">
        <v>20</v>
      </c>
      <c r="H476">
        <v>142</v>
      </c>
      <c r="I476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4">
        <f t="shared" si="44"/>
        <v>41989.25</v>
      </c>
      <c r="O476" s="14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7">
        <f t="shared" si="42"/>
        <v>113.94594594594594</v>
      </c>
      <c r="G477" t="s">
        <v>20</v>
      </c>
      <c r="H477">
        <v>211</v>
      </c>
      <c r="I477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4">
        <f t="shared" si="44"/>
        <v>41450.208333333336</v>
      </c>
      <c r="O477" s="14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7">
        <f t="shared" si="42"/>
        <v>29.828720626631856</v>
      </c>
      <c r="G478" t="s">
        <v>14</v>
      </c>
      <c r="H478">
        <v>1120</v>
      </c>
      <c r="I478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4">
        <f t="shared" si="44"/>
        <v>43322.208333333328</v>
      </c>
      <c r="O478" s="14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7">
        <f t="shared" si="42"/>
        <v>54.270588235294113</v>
      </c>
      <c r="G479" t="s">
        <v>14</v>
      </c>
      <c r="H479">
        <v>113</v>
      </c>
      <c r="I479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4">
        <f t="shared" si="44"/>
        <v>40720.208333333336</v>
      </c>
      <c r="O479" s="14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7">
        <f t="shared" si="42"/>
        <v>236.34156976744185</v>
      </c>
      <c r="G480" t="s">
        <v>20</v>
      </c>
      <c r="H480">
        <v>2756</v>
      </c>
      <c r="I480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4">
        <f t="shared" si="44"/>
        <v>42072.208333333328</v>
      </c>
      <c r="O480" s="14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7">
        <f t="shared" si="42"/>
        <v>512.91666666666663</v>
      </c>
      <c r="G481" t="s">
        <v>20</v>
      </c>
      <c r="H481">
        <v>173</v>
      </c>
      <c r="I481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4">
        <f t="shared" si="44"/>
        <v>42945.208333333328</v>
      </c>
      <c r="O481" s="14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7">
        <f t="shared" si="42"/>
        <v>100.65116279069768</v>
      </c>
      <c r="G482" t="s">
        <v>20</v>
      </c>
      <c r="H482">
        <v>87</v>
      </c>
      <c r="I482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4">
        <f t="shared" si="44"/>
        <v>40248.25</v>
      </c>
      <c r="O482" s="14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7">
        <f t="shared" si="42"/>
        <v>81.348423194303152</v>
      </c>
      <c r="G483" t="s">
        <v>14</v>
      </c>
      <c r="H483">
        <v>1538</v>
      </c>
      <c r="I483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4">
        <f t="shared" si="44"/>
        <v>41913.208333333336</v>
      </c>
      <c r="O483" s="14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7">
        <f t="shared" si="42"/>
        <v>16.404761904761905</v>
      </c>
      <c r="G484" t="s">
        <v>14</v>
      </c>
      <c r="H484">
        <v>9</v>
      </c>
      <c r="I484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4">
        <f t="shared" si="44"/>
        <v>40963.25</v>
      </c>
      <c r="O484" s="14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7">
        <f t="shared" si="42"/>
        <v>52.774617067833695</v>
      </c>
      <c r="G485" t="s">
        <v>14</v>
      </c>
      <c r="H485">
        <v>554</v>
      </c>
      <c r="I485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4">
        <f t="shared" si="44"/>
        <v>43811.25</v>
      </c>
      <c r="O485" s="14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7">
        <f t="shared" si="42"/>
        <v>260.20608108108109</v>
      </c>
      <c r="G486" t="s">
        <v>20</v>
      </c>
      <c r="H486">
        <v>1572</v>
      </c>
      <c r="I486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4">
        <f t="shared" si="44"/>
        <v>41855.208333333336</v>
      </c>
      <c r="O486" s="14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7">
        <f t="shared" si="42"/>
        <v>30.73289183222958</v>
      </c>
      <c r="G487" t="s">
        <v>14</v>
      </c>
      <c r="H487">
        <v>648</v>
      </c>
      <c r="I487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4">
        <f t="shared" si="44"/>
        <v>43626.208333333328</v>
      </c>
      <c r="O487" s="14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7">
        <f t="shared" si="42"/>
        <v>13.5</v>
      </c>
      <c r="G488" t="s">
        <v>14</v>
      </c>
      <c r="H488">
        <v>21</v>
      </c>
      <c r="I488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4">
        <f t="shared" si="44"/>
        <v>43168.25</v>
      </c>
      <c r="O488" s="14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7">
        <f t="shared" si="42"/>
        <v>178.62556663644605</v>
      </c>
      <c r="G489" t="s">
        <v>20</v>
      </c>
      <c r="H489">
        <v>2346</v>
      </c>
      <c r="I489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4">
        <f t="shared" si="44"/>
        <v>42845.208333333328</v>
      </c>
      <c r="O489" s="14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7">
        <f t="shared" si="42"/>
        <v>220.0566037735849</v>
      </c>
      <c r="G490" t="s">
        <v>20</v>
      </c>
      <c r="H490">
        <v>115</v>
      </c>
      <c r="I490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4">
        <f t="shared" si="44"/>
        <v>42403.25</v>
      </c>
      <c r="O490" s="14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7">
        <f t="shared" si="42"/>
        <v>101.5108695652174</v>
      </c>
      <c r="G491" t="s">
        <v>20</v>
      </c>
      <c r="H491">
        <v>85</v>
      </c>
      <c r="I491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4">
        <f t="shared" si="44"/>
        <v>40406.208333333336</v>
      </c>
      <c r="O491" s="14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7">
        <f t="shared" si="42"/>
        <v>191.5</v>
      </c>
      <c r="G492" t="s">
        <v>20</v>
      </c>
      <c r="H492">
        <v>144</v>
      </c>
      <c r="I492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4">
        <f t="shared" si="44"/>
        <v>43786.25</v>
      </c>
      <c r="O492" s="14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7">
        <f t="shared" si="42"/>
        <v>305.34683098591546</v>
      </c>
      <c r="G493" t="s">
        <v>20</v>
      </c>
      <c r="H493">
        <v>2443</v>
      </c>
      <c r="I493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4">
        <f t="shared" si="44"/>
        <v>41456.208333333336</v>
      </c>
      <c r="O493" s="14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7">
        <f t="shared" si="42"/>
        <v>23.995287958115181</v>
      </c>
      <c r="G494" t="s">
        <v>74</v>
      </c>
      <c r="H494">
        <v>595</v>
      </c>
      <c r="I494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4">
        <f t="shared" si="44"/>
        <v>40336.208333333336</v>
      </c>
      <c r="O494" s="14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7">
        <f t="shared" si="42"/>
        <v>723.77777777777771</v>
      </c>
      <c r="G495" t="s">
        <v>20</v>
      </c>
      <c r="H495">
        <v>64</v>
      </c>
      <c r="I495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4">
        <f t="shared" si="44"/>
        <v>43645.208333333328</v>
      </c>
      <c r="O495" s="14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7">
        <f t="shared" si="42"/>
        <v>547.36</v>
      </c>
      <c r="G496" t="s">
        <v>20</v>
      </c>
      <c r="H496">
        <v>268</v>
      </c>
      <c r="I496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4">
        <f t="shared" si="44"/>
        <v>40990.208333333336</v>
      </c>
      <c r="O496" s="14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7">
        <f t="shared" si="42"/>
        <v>414.49999999999994</v>
      </c>
      <c r="G497" t="s">
        <v>20</v>
      </c>
      <c r="H497">
        <v>195</v>
      </c>
      <c r="I497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4">
        <f t="shared" si="44"/>
        <v>41800.208333333336</v>
      </c>
      <c r="O497" s="14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7">
        <f t="shared" si="42"/>
        <v>0.90696409140369971</v>
      </c>
      <c r="G498" t="s">
        <v>14</v>
      </c>
      <c r="H498">
        <v>54</v>
      </c>
      <c r="I498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4">
        <f t="shared" si="44"/>
        <v>42876.208333333328</v>
      </c>
      <c r="O498" s="14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7">
        <f t="shared" si="42"/>
        <v>34.173469387755098</v>
      </c>
      <c r="G499" t="s">
        <v>14</v>
      </c>
      <c r="H499">
        <v>120</v>
      </c>
      <c r="I499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4">
        <f t="shared" si="44"/>
        <v>42724.25</v>
      </c>
      <c r="O499" s="14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7">
        <f t="shared" si="42"/>
        <v>23.948810754912099</v>
      </c>
      <c r="G500" t="s">
        <v>14</v>
      </c>
      <c r="H500">
        <v>579</v>
      </c>
      <c r="I500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4">
        <f t="shared" si="44"/>
        <v>42005.25</v>
      </c>
      <c r="O500" s="14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7">
        <f t="shared" si="42"/>
        <v>48.072649572649574</v>
      </c>
      <c r="G501" t="s">
        <v>14</v>
      </c>
      <c r="H501">
        <v>2072</v>
      </c>
      <c r="I501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4">
        <f t="shared" si="44"/>
        <v>42444.208333333328</v>
      </c>
      <c r="O501" s="14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7">
        <f t="shared" si="42"/>
        <v>0</v>
      </c>
      <c r="G502" t="s">
        <v>14</v>
      </c>
      <c r="H502">
        <v>0</v>
      </c>
      <c r="I502" t="e">
        <f t="shared" si="43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4">
        <f t="shared" si="44"/>
        <v>41395.208333333336</v>
      </c>
      <c r="O502" s="14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7">
        <f t="shared" si="42"/>
        <v>70.145182291666657</v>
      </c>
      <c r="G503" t="s">
        <v>14</v>
      </c>
      <c r="H503">
        <v>1796</v>
      </c>
      <c r="I503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4">
        <f t="shared" si="44"/>
        <v>41345.208333333336</v>
      </c>
      <c r="O503" s="14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7">
        <f t="shared" si="42"/>
        <v>529.92307692307691</v>
      </c>
      <c r="G504" t="s">
        <v>20</v>
      </c>
      <c r="H504">
        <v>186</v>
      </c>
      <c r="I504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4">
        <f t="shared" si="44"/>
        <v>41117.208333333336</v>
      </c>
      <c r="O504" s="14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7">
        <f t="shared" si="42"/>
        <v>180.32549019607845</v>
      </c>
      <c r="G505" t="s">
        <v>20</v>
      </c>
      <c r="H505">
        <v>460</v>
      </c>
      <c r="I505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4">
        <f t="shared" si="44"/>
        <v>42186.208333333328</v>
      </c>
      <c r="O505" s="14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7">
        <f t="shared" si="42"/>
        <v>92.320000000000007</v>
      </c>
      <c r="G506" t="s">
        <v>14</v>
      </c>
      <c r="H506">
        <v>62</v>
      </c>
      <c r="I506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4">
        <f t="shared" si="44"/>
        <v>42142.208333333328</v>
      </c>
      <c r="O506" s="14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7">
        <f t="shared" si="42"/>
        <v>13.901001112347053</v>
      </c>
      <c r="G507" t="s">
        <v>14</v>
      </c>
      <c r="H507">
        <v>347</v>
      </c>
      <c r="I507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4">
        <f t="shared" si="44"/>
        <v>41341.25</v>
      </c>
      <c r="O507" s="14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7">
        <f t="shared" si="42"/>
        <v>927.07777777777767</v>
      </c>
      <c r="G508" t="s">
        <v>20</v>
      </c>
      <c r="H508">
        <v>2528</v>
      </c>
      <c r="I508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4">
        <f t="shared" si="44"/>
        <v>43062.25</v>
      </c>
      <c r="O508" s="14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7">
        <f t="shared" si="42"/>
        <v>39.857142857142861</v>
      </c>
      <c r="G509" t="s">
        <v>14</v>
      </c>
      <c r="H509">
        <v>19</v>
      </c>
      <c r="I509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4">
        <f t="shared" si="44"/>
        <v>41373.208333333336</v>
      </c>
      <c r="O509" s="14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7">
        <f t="shared" si="42"/>
        <v>112.22929936305732</v>
      </c>
      <c r="G510" t="s">
        <v>20</v>
      </c>
      <c r="H510">
        <v>3657</v>
      </c>
      <c r="I510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4">
        <f t="shared" si="44"/>
        <v>43310.208333333328</v>
      </c>
      <c r="O510" s="14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7">
        <f t="shared" si="42"/>
        <v>70.925816023738875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4">
        <f t="shared" si="44"/>
        <v>41034.208333333336</v>
      </c>
      <c r="O511" s="14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7">
        <f t="shared" si="42"/>
        <v>119.08974358974358</v>
      </c>
      <c r="G512" t="s">
        <v>20</v>
      </c>
      <c r="H512">
        <v>131</v>
      </c>
      <c r="I512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4">
        <f t="shared" si="44"/>
        <v>43251.208333333328</v>
      </c>
      <c r="O512" s="14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7">
        <f t="shared" si="42"/>
        <v>24.017591339648174</v>
      </c>
      <c r="G513" t="s">
        <v>14</v>
      </c>
      <c r="H513">
        <v>362</v>
      </c>
      <c r="I513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4">
        <f t="shared" si="44"/>
        <v>43671.208333333328</v>
      </c>
      <c r="O513" s="14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7">
        <f t="shared" si="42"/>
        <v>139.31868131868131</v>
      </c>
      <c r="G514" t="s">
        <v>20</v>
      </c>
      <c r="H514">
        <v>239</v>
      </c>
      <c r="I514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4">
        <f t="shared" si="44"/>
        <v>41825.208333333336</v>
      </c>
      <c r="O514" s="14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7">
        <f t="shared" ref="F515:F578" si="48">(E515/D515)*100</f>
        <v>39.277108433734945</v>
      </c>
      <c r="G515" t="s">
        <v>74</v>
      </c>
      <c r="H515">
        <v>35</v>
      </c>
      <c r="I515">
        <f t="shared" ref="I515:I578" si="49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4">
        <f t="shared" ref="N515:N578" si="50">(((L515/60)/60)/24)+DATE(1970,1,1)</f>
        <v>40430.208333333336</v>
      </c>
      <c r="O515" s="14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 SEARCH("/", R515) - 1)</f>
        <v>film &amp; video</v>
      </c>
      <c r="T515" t="str">
        <f t="shared" ref="T515:T578" si="53">RIGHT(R515, LEN(R515) - SEARCH("/", R515))</f>
        <v>television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7">
        <f t="shared" si="48"/>
        <v>22.439077144917089</v>
      </c>
      <c r="G516" t="s">
        <v>74</v>
      </c>
      <c r="H516">
        <v>528</v>
      </c>
      <c r="I516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4">
        <f t="shared" si="50"/>
        <v>41614.25</v>
      </c>
      <c r="O516" s="14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7">
        <f t="shared" si="48"/>
        <v>55.779069767441861</v>
      </c>
      <c r="G517" t="s">
        <v>14</v>
      </c>
      <c r="H517">
        <v>133</v>
      </c>
      <c r="I517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4">
        <f t="shared" si="50"/>
        <v>40900.25</v>
      </c>
      <c r="O517" s="14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7">
        <f t="shared" si="48"/>
        <v>42.523125996810208</v>
      </c>
      <c r="G518" t="s">
        <v>14</v>
      </c>
      <c r="H518">
        <v>846</v>
      </c>
      <c r="I518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4">
        <f t="shared" si="50"/>
        <v>40396.208333333336</v>
      </c>
      <c r="O518" s="14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7">
        <f t="shared" si="48"/>
        <v>112.00000000000001</v>
      </c>
      <c r="G519" t="s">
        <v>20</v>
      </c>
      <c r="H519">
        <v>78</v>
      </c>
      <c r="I519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4">
        <f t="shared" si="50"/>
        <v>42860.208333333328</v>
      </c>
      <c r="O519" s="14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7">
        <f t="shared" si="48"/>
        <v>7.0681818181818183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4">
        <f t="shared" si="50"/>
        <v>43154.25</v>
      </c>
      <c r="O520" s="14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7">
        <f t="shared" si="48"/>
        <v>101.74563871693867</v>
      </c>
      <c r="G521" t="s">
        <v>20</v>
      </c>
      <c r="H521">
        <v>1773</v>
      </c>
      <c r="I521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4">
        <f t="shared" si="50"/>
        <v>42012.25</v>
      </c>
      <c r="O521" s="14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7">
        <f t="shared" si="48"/>
        <v>425.75</v>
      </c>
      <c r="G522" t="s">
        <v>20</v>
      </c>
      <c r="H522">
        <v>32</v>
      </c>
      <c r="I522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4">
        <f t="shared" si="50"/>
        <v>43574.208333333328</v>
      </c>
      <c r="O522" s="14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7">
        <f t="shared" si="48"/>
        <v>145.53947368421052</v>
      </c>
      <c r="G523" t="s">
        <v>20</v>
      </c>
      <c r="H523">
        <v>369</v>
      </c>
      <c r="I523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4">
        <f t="shared" si="50"/>
        <v>42605.208333333328</v>
      </c>
      <c r="O523" s="14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7">
        <f t="shared" si="48"/>
        <v>32.453465346534657</v>
      </c>
      <c r="G524" t="s">
        <v>14</v>
      </c>
      <c r="H524">
        <v>191</v>
      </c>
      <c r="I524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4">
        <f t="shared" si="50"/>
        <v>41093.208333333336</v>
      </c>
      <c r="O524" s="14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7">
        <f t="shared" si="48"/>
        <v>700.33333333333326</v>
      </c>
      <c r="G525" t="s">
        <v>20</v>
      </c>
      <c r="H525">
        <v>89</v>
      </c>
      <c r="I525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4">
        <f t="shared" si="50"/>
        <v>40241.25</v>
      </c>
      <c r="O525" s="14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7">
        <f t="shared" si="48"/>
        <v>83.904860392967933</v>
      </c>
      <c r="G526" t="s">
        <v>14</v>
      </c>
      <c r="H526">
        <v>1979</v>
      </c>
      <c r="I526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4">
        <f t="shared" si="50"/>
        <v>40294.208333333336</v>
      </c>
      <c r="O526" s="14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7">
        <f t="shared" si="48"/>
        <v>84.19047619047619</v>
      </c>
      <c r="G527" t="s">
        <v>14</v>
      </c>
      <c r="H527">
        <v>63</v>
      </c>
      <c r="I527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4">
        <f t="shared" si="50"/>
        <v>40505.25</v>
      </c>
      <c r="O527" s="14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7">
        <f t="shared" si="48"/>
        <v>155.95180722891567</v>
      </c>
      <c r="G528" t="s">
        <v>20</v>
      </c>
      <c r="H528">
        <v>147</v>
      </c>
      <c r="I528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4">
        <f t="shared" si="50"/>
        <v>42364.25</v>
      </c>
      <c r="O528" s="14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7">
        <f t="shared" si="48"/>
        <v>99.619450317124731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4">
        <f t="shared" si="50"/>
        <v>42405.25</v>
      </c>
      <c r="O529" s="14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7">
        <f t="shared" si="48"/>
        <v>80.300000000000011</v>
      </c>
      <c r="G530" t="s">
        <v>14</v>
      </c>
      <c r="H530">
        <v>80</v>
      </c>
      <c r="I530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4">
        <f t="shared" si="50"/>
        <v>41601.25</v>
      </c>
      <c r="O530" s="14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7">
        <f t="shared" si="48"/>
        <v>11.254901960784313</v>
      </c>
      <c r="G531" t="s">
        <v>14</v>
      </c>
      <c r="H531">
        <v>9</v>
      </c>
      <c r="I531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4">
        <f t="shared" si="50"/>
        <v>41769.208333333336</v>
      </c>
      <c r="O531" s="14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7">
        <f t="shared" si="48"/>
        <v>91.740952380952379</v>
      </c>
      <c r="G532" t="s">
        <v>14</v>
      </c>
      <c r="H532">
        <v>1784</v>
      </c>
      <c r="I532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4">
        <f t="shared" si="50"/>
        <v>40421.208333333336</v>
      </c>
      <c r="O532" s="14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7">
        <f t="shared" si="48"/>
        <v>95.521156936261391</v>
      </c>
      <c r="G533" t="s">
        <v>47</v>
      </c>
      <c r="H533">
        <v>3640</v>
      </c>
      <c r="I533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4">
        <f t="shared" si="50"/>
        <v>41589.25</v>
      </c>
      <c r="O533" s="14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7">
        <f t="shared" si="48"/>
        <v>502.87499999999994</v>
      </c>
      <c r="G534" t="s">
        <v>20</v>
      </c>
      <c r="H534">
        <v>126</v>
      </c>
      <c r="I534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4">
        <f t="shared" si="50"/>
        <v>43125.25</v>
      </c>
      <c r="O534" s="14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7">
        <f t="shared" si="48"/>
        <v>159.24394463667818</v>
      </c>
      <c r="G535" t="s">
        <v>20</v>
      </c>
      <c r="H535">
        <v>2218</v>
      </c>
      <c r="I535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4">
        <f t="shared" si="50"/>
        <v>41479.208333333336</v>
      </c>
      <c r="O535" s="14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7">
        <f t="shared" si="48"/>
        <v>15.022446689113355</v>
      </c>
      <c r="G536" t="s">
        <v>14</v>
      </c>
      <c r="H536">
        <v>243</v>
      </c>
      <c r="I536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4">
        <f t="shared" si="50"/>
        <v>43329.208333333328</v>
      </c>
      <c r="O536" s="14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7">
        <f t="shared" si="48"/>
        <v>482.03846153846149</v>
      </c>
      <c r="G537" t="s">
        <v>20</v>
      </c>
      <c r="H537">
        <v>202</v>
      </c>
      <c r="I537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4">
        <f t="shared" si="50"/>
        <v>43259.208333333328</v>
      </c>
      <c r="O537" s="14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7">
        <f t="shared" si="48"/>
        <v>149.96938775510205</v>
      </c>
      <c r="G538" t="s">
        <v>20</v>
      </c>
      <c r="H538">
        <v>140</v>
      </c>
      <c r="I538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4">
        <f t="shared" si="50"/>
        <v>40414.208333333336</v>
      </c>
      <c r="O538" s="14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7">
        <f t="shared" si="48"/>
        <v>117.22156398104266</v>
      </c>
      <c r="G539" t="s">
        <v>20</v>
      </c>
      <c r="H539">
        <v>1052</v>
      </c>
      <c r="I539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4">
        <f t="shared" si="50"/>
        <v>43342.208333333328</v>
      </c>
      <c r="O539" s="14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7">
        <f t="shared" si="48"/>
        <v>37.695968274950431</v>
      </c>
      <c r="G540" t="s">
        <v>14</v>
      </c>
      <c r="H540">
        <v>1296</v>
      </c>
      <c r="I540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4">
        <f t="shared" si="50"/>
        <v>41539.208333333336</v>
      </c>
      <c r="O540" s="14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7">
        <f t="shared" si="48"/>
        <v>72.653061224489804</v>
      </c>
      <c r="G541" t="s">
        <v>14</v>
      </c>
      <c r="H541">
        <v>77</v>
      </c>
      <c r="I541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4">
        <f t="shared" si="50"/>
        <v>43647.208333333328</v>
      </c>
      <c r="O541" s="14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7">
        <f t="shared" si="48"/>
        <v>265.98113207547169</v>
      </c>
      <c r="G542" t="s">
        <v>20</v>
      </c>
      <c r="H542">
        <v>247</v>
      </c>
      <c r="I542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4">
        <f t="shared" si="50"/>
        <v>43225.208333333328</v>
      </c>
      <c r="O542" s="14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7">
        <f t="shared" si="48"/>
        <v>24.205617977528089</v>
      </c>
      <c r="G543" t="s">
        <v>14</v>
      </c>
      <c r="H543">
        <v>395</v>
      </c>
      <c r="I543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4">
        <f t="shared" si="50"/>
        <v>42165.208333333328</v>
      </c>
      <c r="O543" s="14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7">
        <f t="shared" si="48"/>
        <v>2.5064935064935066</v>
      </c>
      <c r="G544" t="s">
        <v>14</v>
      </c>
      <c r="H544">
        <v>49</v>
      </c>
      <c r="I544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4">
        <f t="shared" si="50"/>
        <v>42391.25</v>
      </c>
      <c r="O544" s="14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7">
        <f t="shared" si="48"/>
        <v>16.329799764428738</v>
      </c>
      <c r="G545" t="s">
        <v>14</v>
      </c>
      <c r="H545">
        <v>180</v>
      </c>
      <c r="I545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4">
        <f t="shared" si="50"/>
        <v>41528.208333333336</v>
      </c>
      <c r="O545" s="14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7">
        <f t="shared" si="48"/>
        <v>276.5</v>
      </c>
      <c r="G546" t="s">
        <v>20</v>
      </c>
      <c r="H546">
        <v>84</v>
      </c>
      <c r="I546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4">
        <f t="shared" si="50"/>
        <v>42377.25</v>
      </c>
      <c r="O546" s="14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7">
        <f t="shared" si="48"/>
        <v>88.803571428571431</v>
      </c>
      <c r="G547" t="s">
        <v>14</v>
      </c>
      <c r="H547">
        <v>2690</v>
      </c>
      <c r="I547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4">
        <f t="shared" si="50"/>
        <v>43824.25</v>
      </c>
      <c r="O547" s="14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7">
        <f t="shared" si="48"/>
        <v>163.57142857142856</v>
      </c>
      <c r="G548" t="s">
        <v>20</v>
      </c>
      <c r="H548">
        <v>88</v>
      </c>
      <c r="I548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4">
        <f t="shared" si="50"/>
        <v>43360.208333333328</v>
      </c>
      <c r="O548" s="14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7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4">
        <f t="shared" si="50"/>
        <v>42029.25</v>
      </c>
      <c r="O549" s="14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7">
        <f t="shared" si="48"/>
        <v>270.91376701966715</v>
      </c>
      <c r="G550" t="s">
        <v>20</v>
      </c>
      <c r="H550">
        <v>2985</v>
      </c>
      <c r="I550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4">
        <f t="shared" si="50"/>
        <v>42461.208333333328</v>
      </c>
      <c r="O550" s="14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7">
        <f t="shared" si="48"/>
        <v>284.21355932203392</v>
      </c>
      <c r="G551" t="s">
        <v>20</v>
      </c>
      <c r="H551">
        <v>762</v>
      </c>
      <c r="I551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4">
        <f t="shared" si="50"/>
        <v>41422.208333333336</v>
      </c>
      <c r="O551" s="14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7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4">
        <f t="shared" si="50"/>
        <v>40968.25</v>
      </c>
      <c r="O552" s="14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7">
        <f t="shared" si="48"/>
        <v>58.6329816768462</v>
      </c>
      <c r="G553" t="s">
        <v>14</v>
      </c>
      <c r="H553">
        <v>2779</v>
      </c>
      <c r="I553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4">
        <f t="shared" si="50"/>
        <v>41993.25</v>
      </c>
      <c r="O553" s="14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7">
        <f t="shared" si="48"/>
        <v>98.51111111111112</v>
      </c>
      <c r="G554" t="s">
        <v>14</v>
      </c>
      <c r="H554">
        <v>92</v>
      </c>
      <c r="I554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4">
        <f t="shared" si="50"/>
        <v>42700.25</v>
      </c>
      <c r="O554" s="14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7">
        <f t="shared" si="48"/>
        <v>43.975381008206334</v>
      </c>
      <c r="G555" t="s">
        <v>14</v>
      </c>
      <c r="H555">
        <v>1028</v>
      </c>
      <c r="I555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4">
        <f t="shared" si="50"/>
        <v>40545.25</v>
      </c>
      <c r="O555" s="14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7">
        <f t="shared" si="48"/>
        <v>151.66315789473683</v>
      </c>
      <c r="G556" t="s">
        <v>20</v>
      </c>
      <c r="H556">
        <v>554</v>
      </c>
      <c r="I556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4">
        <f t="shared" si="50"/>
        <v>42723.25</v>
      </c>
      <c r="O556" s="14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7">
        <f t="shared" si="48"/>
        <v>223.63492063492063</v>
      </c>
      <c r="G557" t="s">
        <v>20</v>
      </c>
      <c r="H557">
        <v>135</v>
      </c>
      <c r="I557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4">
        <f t="shared" si="50"/>
        <v>41731.208333333336</v>
      </c>
      <c r="O557" s="14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7">
        <f t="shared" si="48"/>
        <v>239.75</v>
      </c>
      <c r="G558" t="s">
        <v>20</v>
      </c>
      <c r="H558">
        <v>122</v>
      </c>
      <c r="I558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4">
        <f t="shared" si="50"/>
        <v>40792.208333333336</v>
      </c>
      <c r="O558" s="14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7">
        <f t="shared" si="48"/>
        <v>199.33333333333334</v>
      </c>
      <c r="G559" t="s">
        <v>20</v>
      </c>
      <c r="H559">
        <v>221</v>
      </c>
      <c r="I559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4">
        <f t="shared" si="50"/>
        <v>42279.208333333328</v>
      </c>
      <c r="O559" s="14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7">
        <f t="shared" si="48"/>
        <v>137.34482758620689</v>
      </c>
      <c r="G560" t="s">
        <v>20</v>
      </c>
      <c r="H560">
        <v>126</v>
      </c>
      <c r="I560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4">
        <f t="shared" si="50"/>
        <v>42424.25</v>
      </c>
      <c r="O560" s="14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7">
        <f t="shared" si="48"/>
        <v>100.9696106362773</v>
      </c>
      <c r="G561" t="s">
        <v>20</v>
      </c>
      <c r="H561">
        <v>1022</v>
      </c>
      <c r="I561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4">
        <f t="shared" si="50"/>
        <v>42584.208333333328</v>
      </c>
      <c r="O561" s="14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7">
        <f t="shared" si="48"/>
        <v>794.16</v>
      </c>
      <c r="G562" t="s">
        <v>20</v>
      </c>
      <c r="H562">
        <v>3177</v>
      </c>
      <c r="I562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4">
        <f t="shared" si="50"/>
        <v>40865.25</v>
      </c>
      <c r="O562" s="14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7">
        <f t="shared" si="48"/>
        <v>369.7</v>
      </c>
      <c r="G563" t="s">
        <v>20</v>
      </c>
      <c r="H563">
        <v>198</v>
      </c>
      <c r="I563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4">
        <f t="shared" si="50"/>
        <v>40833.208333333336</v>
      </c>
      <c r="O563" s="14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7">
        <f t="shared" si="48"/>
        <v>12.818181818181817</v>
      </c>
      <c r="G564" t="s">
        <v>14</v>
      </c>
      <c r="H564">
        <v>26</v>
      </c>
      <c r="I564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4">
        <f t="shared" si="50"/>
        <v>43536.208333333328</v>
      </c>
      <c r="O564" s="14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7">
        <f t="shared" si="48"/>
        <v>138.02702702702703</v>
      </c>
      <c r="G565" t="s">
        <v>20</v>
      </c>
      <c r="H565">
        <v>85</v>
      </c>
      <c r="I565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4">
        <f t="shared" si="50"/>
        <v>43417.25</v>
      </c>
      <c r="O565" s="14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7">
        <f t="shared" si="48"/>
        <v>83.813278008298752</v>
      </c>
      <c r="G566" t="s">
        <v>14</v>
      </c>
      <c r="H566">
        <v>1790</v>
      </c>
      <c r="I566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4">
        <f t="shared" si="50"/>
        <v>42078.208333333328</v>
      </c>
      <c r="O566" s="14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7">
        <f t="shared" si="48"/>
        <v>204.60063224446787</v>
      </c>
      <c r="G567" t="s">
        <v>20</v>
      </c>
      <c r="H567">
        <v>3596</v>
      </c>
      <c r="I567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4">
        <f t="shared" si="50"/>
        <v>40862.25</v>
      </c>
      <c r="O567" s="14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7">
        <f t="shared" si="48"/>
        <v>44.344086021505376</v>
      </c>
      <c r="G568" t="s">
        <v>14</v>
      </c>
      <c r="H568">
        <v>37</v>
      </c>
      <c r="I568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4">
        <f t="shared" si="50"/>
        <v>42424.25</v>
      </c>
      <c r="O568" s="14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7">
        <f t="shared" si="48"/>
        <v>218.60294117647058</v>
      </c>
      <c r="G569" t="s">
        <v>20</v>
      </c>
      <c r="H569">
        <v>244</v>
      </c>
      <c r="I569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4">
        <f t="shared" si="50"/>
        <v>41830.208333333336</v>
      </c>
      <c r="O569" s="14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7">
        <f t="shared" si="48"/>
        <v>186.03314917127071</v>
      </c>
      <c r="G570" t="s">
        <v>20</v>
      </c>
      <c r="H570">
        <v>5180</v>
      </c>
      <c r="I570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4">
        <f t="shared" si="50"/>
        <v>40374.208333333336</v>
      </c>
      <c r="O570" s="14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7">
        <f t="shared" si="48"/>
        <v>237.33830845771143</v>
      </c>
      <c r="G571" t="s">
        <v>20</v>
      </c>
      <c r="H571">
        <v>589</v>
      </c>
      <c r="I571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4">
        <f t="shared" si="50"/>
        <v>40554.25</v>
      </c>
      <c r="O571" s="14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7">
        <f t="shared" si="48"/>
        <v>305.65384615384613</v>
      </c>
      <c r="G572" t="s">
        <v>20</v>
      </c>
      <c r="H572">
        <v>2725</v>
      </c>
      <c r="I572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4">
        <f t="shared" si="50"/>
        <v>41993.25</v>
      </c>
      <c r="O572" s="14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7">
        <f t="shared" si="48"/>
        <v>94.142857142857139</v>
      </c>
      <c r="G573" t="s">
        <v>14</v>
      </c>
      <c r="H573">
        <v>35</v>
      </c>
      <c r="I573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4">
        <f t="shared" si="50"/>
        <v>42174.208333333328</v>
      </c>
      <c r="O573" s="14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7">
        <f t="shared" si="48"/>
        <v>54.400000000000006</v>
      </c>
      <c r="G574" t="s">
        <v>74</v>
      </c>
      <c r="H574">
        <v>94</v>
      </c>
      <c r="I574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4">
        <f t="shared" si="50"/>
        <v>42275.208333333328</v>
      </c>
      <c r="O574" s="14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7">
        <f t="shared" si="48"/>
        <v>111.88059701492537</v>
      </c>
      <c r="G575" t="s">
        <v>20</v>
      </c>
      <c r="H575">
        <v>300</v>
      </c>
      <c r="I575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4">
        <f t="shared" si="50"/>
        <v>41761.208333333336</v>
      </c>
      <c r="O575" s="14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7">
        <f t="shared" si="48"/>
        <v>369.14814814814815</v>
      </c>
      <c r="G576" t="s">
        <v>20</v>
      </c>
      <c r="H576">
        <v>144</v>
      </c>
      <c r="I576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4">
        <f t="shared" si="50"/>
        <v>43806.25</v>
      </c>
      <c r="O576" s="14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7">
        <f t="shared" si="48"/>
        <v>62.930372148859547</v>
      </c>
      <c r="G577" t="s">
        <v>14</v>
      </c>
      <c r="H577">
        <v>558</v>
      </c>
      <c r="I577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4">
        <f t="shared" si="50"/>
        <v>41779.208333333336</v>
      </c>
      <c r="O577" s="14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7">
        <f t="shared" si="48"/>
        <v>64.927835051546396</v>
      </c>
      <c r="G578" t="s">
        <v>14</v>
      </c>
      <c r="H578">
        <v>64</v>
      </c>
      <c r="I578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4">
        <f t="shared" si="50"/>
        <v>43040.208333333328</v>
      </c>
      <c r="O578" s="14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7">
        <f t="shared" ref="F579:F642" si="54">(E579/D579)*100</f>
        <v>18.853658536585368</v>
      </c>
      <c r="G579" t="s">
        <v>74</v>
      </c>
      <c r="H579">
        <v>37</v>
      </c>
      <c r="I579">
        <f t="shared" ref="I579:I642" si="55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4">
        <f t="shared" ref="N579:N642" si="56">(((L579/60)/60)/24)+DATE(1970,1,1)</f>
        <v>40613.25</v>
      </c>
      <c r="O579" s="14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 SEARCH("/", R579) - 1)</f>
        <v>music</v>
      </c>
      <c r="T579" t="str">
        <f t="shared" ref="T579:T642" si="59">RIGHT(R579, LEN(R579) - SEARCH("/", R579))</f>
        <v>jazz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7">
        <f t="shared" si="54"/>
        <v>16.754404145077721</v>
      </c>
      <c r="G580" t="s">
        <v>14</v>
      </c>
      <c r="H580">
        <v>245</v>
      </c>
      <c r="I580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4">
        <f t="shared" si="56"/>
        <v>40878.25</v>
      </c>
      <c r="O580" s="14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7">
        <f t="shared" si="54"/>
        <v>101.11290322580646</v>
      </c>
      <c r="G581" t="s">
        <v>20</v>
      </c>
      <c r="H581">
        <v>87</v>
      </c>
      <c r="I581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4">
        <f t="shared" si="56"/>
        <v>40762.208333333336</v>
      </c>
      <c r="O581" s="14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7">
        <f t="shared" si="54"/>
        <v>341.5022831050228</v>
      </c>
      <c r="G582" t="s">
        <v>20</v>
      </c>
      <c r="H582">
        <v>3116</v>
      </c>
      <c r="I582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4">
        <f t="shared" si="56"/>
        <v>41696.25</v>
      </c>
      <c r="O582" s="14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7">
        <f t="shared" si="54"/>
        <v>64.016666666666666</v>
      </c>
      <c r="G583" t="s">
        <v>14</v>
      </c>
      <c r="H583">
        <v>71</v>
      </c>
      <c r="I583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4">
        <f t="shared" si="56"/>
        <v>40662.208333333336</v>
      </c>
      <c r="O583" s="14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7">
        <f t="shared" si="54"/>
        <v>52.080459770114942</v>
      </c>
      <c r="G584" t="s">
        <v>14</v>
      </c>
      <c r="H584">
        <v>42</v>
      </c>
      <c r="I584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4">
        <f t="shared" si="56"/>
        <v>42165.208333333328</v>
      </c>
      <c r="O584" s="14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7">
        <f t="shared" si="54"/>
        <v>322.40211640211641</v>
      </c>
      <c r="G585" t="s">
        <v>20</v>
      </c>
      <c r="H585">
        <v>909</v>
      </c>
      <c r="I585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4">
        <f t="shared" si="56"/>
        <v>40959.25</v>
      </c>
      <c r="O585" s="14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7">
        <f t="shared" si="54"/>
        <v>119.50810185185186</v>
      </c>
      <c r="G586" t="s">
        <v>20</v>
      </c>
      <c r="H586">
        <v>1613</v>
      </c>
      <c r="I586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4">
        <f t="shared" si="56"/>
        <v>41024.208333333336</v>
      </c>
      <c r="O586" s="14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7">
        <f t="shared" si="54"/>
        <v>146.79775280898878</v>
      </c>
      <c r="G587" t="s">
        <v>20</v>
      </c>
      <c r="H587">
        <v>136</v>
      </c>
      <c r="I587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4">
        <f t="shared" si="56"/>
        <v>40255.208333333336</v>
      </c>
      <c r="O587" s="14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7">
        <f t="shared" si="54"/>
        <v>950.57142857142856</v>
      </c>
      <c r="G588" t="s">
        <v>20</v>
      </c>
      <c r="H588">
        <v>130</v>
      </c>
      <c r="I588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4">
        <f t="shared" si="56"/>
        <v>40499.25</v>
      </c>
      <c r="O588" s="14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7">
        <f t="shared" si="54"/>
        <v>72.893617021276597</v>
      </c>
      <c r="G589" t="s">
        <v>14</v>
      </c>
      <c r="H589">
        <v>156</v>
      </c>
      <c r="I589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4">
        <f t="shared" si="56"/>
        <v>43484.25</v>
      </c>
      <c r="O589" s="14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7">
        <f t="shared" si="54"/>
        <v>79.008248730964468</v>
      </c>
      <c r="G590" t="s">
        <v>14</v>
      </c>
      <c r="H590">
        <v>1368</v>
      </c>
      <c r="I590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4">
        <f t="shared" si="56"/>
        <v>40262.208333333336</v>
      </c>
      <c r="O590" s="14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7">
        <f t="shared" si="54"/>
        <v>64.721518987341781</v>
      </c>
      <c r="G591" t="s">
        <v>14</v>
      </c>
      <c r="H591">
        <v>102</v>
      </c>
      <c r="I591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4">
        <f t="shared" si="56"/>
        <v>42190.208333333328</v>
      </c>
      <c r="O591" s="14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7">
        <f t="shared" si="54"/>
        <v>82.028169014084511</v>
      </c>
      <c r="G592" t="s">
        <v>14</v>
      </c>
      <c r="H592">
        <v>86</v>
      </c>
      <c r="I592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4">
        <f t="shared" si="56"/>
        <v>41994.25</v>
      </c>
      <c r="O592" s="14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7">
        <f t="shared" si="54"/>
        <v>1037.6666666666667</v>
      </c>
      <c r="G593" t="s">
        <v>20</v>
      </c>
      <c r="H593">
        <v>102</v>
      </c>
      <c r="I593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4">
        <f t="shared" si="56"/>
        <v>40373.208333333336</v>
      </c>
      <c r="O593" s="14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7">
        <f t="shared" si="54"/>
        <v>12.910076530612244</v>
      </c>
      <c r="G594" t="s">
        <v>14</v>
      </c>
      <c r="H594">
        <v>253</v>
      </c>
      <c r="I594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4">
        <f t="shared" si="56"/>
        <v>41789.208333333336</v>
      </c>
      <c r="O594" s="14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7">
        <f t="shared" si="54"/>
        <v>154.84210526315789</v>
      </c>
      <c r="G595" t="s">
        <v>20</v>
      </c>
      <c r="H595">
        <v>4006</v>
      </c>
      <c r="I595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4">
        <f t="shared" si="56"/>
        <v>41724.208333333336</v>
      </c>
      <c r="O595" s="14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7">
        <f t="shared" si="54"/>
        <v>7.0991735537190088</v>
      </c>
      <c r="G596" t="s">
        <v>14</v>
      </c>
      <c r="H596">
        <v>157</v>
      </c>
      <c r="I596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4">
        <f t="shared" si="56"/>
        <v>42548.208333333328</v>
      </c>
      <c r="O596" s="14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7">
        <f t="shared" si="54"/>
        <v>208.52773826458036</v>
      </c>
      <c r="G597" t="s">
        <v>20</v>
      </c>
      <c r="H597">
        <v>1629</v>
      </c>
      <c r="I597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4">
        <f t="shared" si="56"/>
        <v>40253.208333333336</v>
      </c>
      <c r="O597" s="14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7">
        <f t="shared" si="54"/>
        <v>99.683544303797461</v>
      </c>
      <c r="G598" t="s">
        <v>14</v>
      </c>
      <c r="H598">
        <v>183</v>
      </c>
      <c r="I598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4">
        <f t="shared" si="56"/>
        <v>42434.25</v>
      </c>
      <c r="O598" s="14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7">
        <f t="shared" si="54"/>
        <v>201.59756097560978</v>
      </c>
      <c r="G599" t="s">
        <v>20</v>
      </c>
      <c r="H599">
        <v>2188</v>
      </c>
      <c r="I599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4">
        <f t="shared" si="56"/>
        <v>43786.25</v>
      </c>
      <c r="O599" s="14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7">
        <f t="shared" si="54"/>
        <v>162.09032258064516</v>
      </c>
      <c r="G600" t="s">
        <v>20</v>
      </c>
      <c r="H600">
        <v>2409</v>
      </c>
      <c r="I600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4">
        <f t="shared" si="56"/>
        <v>40344.208333333336</v>
      </c>
      <c r="O600" s="14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7">
        <f t="shared" si="54"/>
        <v>3.6436208125445471</v>
      </c>
      <c r="G601" t="s">
        <v>14</v>
      </c>
      <c r="H601">
        <v>82</v>
      </c>
      <c r="I601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4">
        <f t="shared" si="56"/>
        <v>42047.25</v>
      </c>
      <c r="O601" s="14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7">
        <f t="shared" si="54"/>
        <v>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4">
        <f t="shared" si="56"/>
        <v>41485.208333333336</v>
      </c>
      <c r="O602" s="14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7">
        <f t="shared" si="54"/>
        <v>206.63492063492063</v>
      </c>
      <c r="G603" t="s">
        <v>20</v>
      </c>
      <c r="H603">
        <v>194</v>
      </c>
      <c r="I603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4">
        <f t="shared" si="56"/>
        <v>41789.208333333336</v>
      </c>
      <c r="O603" s="14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7">
        <f t="shared" si="54"/>
        <v>128.23628691983123</v>
      </c>
      <c r="G604" t="s">
        <v>20</v>
      </c>
      <c r="H604">
        <v>1140</v>
      </c>
      <c r="I604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4">
        <f t="shared" si="56"/>
        <v>42160.208333333328</v>
      </c>
      <c r="O604" s="14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7">
        <f t="shared" si="54"/>
        <v>119.66037735849055</v>
      </c>
      <c r="G605" t="s">
        <v>20</v>
      </c>
      <c r="H605">
        <v>102</v>
      </c>
      <c r="I605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4">
        <f t="shared" si="56"/>
        <v>43573.208333333328</v>
      </c>
      <c r="O605" s="14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7">
        <f t="shared" si="54"/>
        <v>170.73055242390078</v>
      </c>
      <c r="G606" t="s">
        <v>20</v>
      </c>
      <c r="H606">
        <v>2857</v>
      </c>
      <c r="I606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4">
        <f t="shared" si="56"/>
        <v>40565.25</v>
      </c>
      <c r="O606" s="14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7">
        <f t="shared" si="54"/>
        <v>187.21212121212122</v>
      </c>
      <c r="G607" t="s">
        <v>20</v>
      </c>
      <c r="H607">
        <v>107</v>
      </c>
      <c r="I607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4">
        <f t="shared" si="56"/>
        <v>42280.208333333328</v>
      </c>
      <c r="O607" s="14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7">
        <f t="shared" si="54"/>
        <v>188.38235294117646</v>
      </c>
      <c r="G608" t="s">
        <v>20</v>
      </c>
      <c r="H608">
        <v>160</v>
      </c>
      <c r="I608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4">
        <f t="shared" si="56"/>
        <v>42436.25</v>
      </c>
      <c r="O608" s="14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7">
        <f t="shared" si="54"/>
        <v>131.29869186046511</v>
      </c>
      <c r="G609" t="s">
        <v>20</v>
      </c>
      <c r="H609">
        <v>2230</v>
      </c>
      <c r="I609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4">
        <f t="shared" si="56"/>
        <v>41721.208333333336</v>
      </c>
      <c r="O609" s="14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7">
        <f t="shared" si="54"/>
        <v>283.97435897435901</v>
      </c>
      <c r="G610" t="s">
        <v>20</v>
      </c>
      <c r="H610">
        <v>316</v>
      </c>
      <c r="I610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4">
        <f t="shared" si="56"/>
        <v>43530.25</v>
      </c>
      <c r="O610" s="14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7">
        <f t="shared" si="54"/>
        <v>120.41999999999999</v>
      </c>
      <c r="G611" t="s">
        <v>20</v>
      </c>
      <c r="H611">
        <v>117</v>
      </c>
      <c r="I611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4">
        <f t="shared" si="56"/>
        <v>43481.25</v>
      </c>
      <c r="O611" s="14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7">
        <f t="shared" si="54"/>
        <v>419.0560747663551</v>
      </c>
      <c r="G612" t="s">
        <v>20</v>
      </c>
      <c r="H612">
        <v>6406</v>
      </c>
      <c r="I612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4">
        <f t="shared" si="56"/>
        <v>41259.25</v>
      </c>
      <c r="O612" s="14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7">
        <f t="shared" si="54"/>
        <v>13.853658536585368</v>
      </c>
      <c r="G613" t="s">
        <v>74</v>
      </c>
      <c r="H613">
        <v>15</v>
      </c>
      <c r="I613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4">
        <f t="shared" si="56"/>
        <v>41480.208333333336</v>
      </c>
      <c r="O613" s="14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7">
        <f t="shared" si="54"/>
        <v>139.43548387096774</v>
      </c>
      <c r="G614" t="s">
        <v>20</v>
      </c>
      <c r="H614">
        <v>192</v>
      </c>
      <c r="I614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4">
        <f t="shared" si="56"/>
        <v>40474.208333333336</v>
      </c>
      <c r="O614" s="14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7">
        <f t="shared" si="54"/>
        <v>174</v>
      </c>
      <c r="G615" t="s">
        <v>20</v>
      </c>
      <c r="H615">
        <v>26</v>
      </c>
      <c r="I615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4">
        <f t="shared" si="56"/>
        <v>42973.208333333328</v>
      </c>
      <c r="O615" s="14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7">
        <f t="shared" si="54"/>
        <v>155.49056603773585</v>
      </c>
      <c r="G616" t="s">
        <v>20</v>
      </c>
      <c r="H616">
        <v>723</v>
      </c>
      <c r="I616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4">
        <f t="shared" si="56"/>
        <v>42746.25</v>
      </c>
      <c r="O616" s="14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7">
        <f t="shared" si="54"/>
        <v>170.44705882352943</v>
      </c>
      <c r="G617" t="s">
        <v>20</v>
      </c>
      <c r="H617">
        <v>170</v>
      </c>
      <c r="I617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4">
        <f t="shared" si="56"/>
        <v>42489.208333333328</v>
      </c>
      <c r="O617" s="14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7">
        <f t="shared" si="54"/>
        <v>189.515625</v>
      </c>
      <c r="G618" t="s">
        <v>20</v>
      </c>
      <c r="H618">
        <v>238</v>
      </c>
      <c r="I618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4">
        <f t="shared" si="56"/>
        <v>41537.208333333336</v>
      </c>
      <c r="O618" s="14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7">
        <f t="shared" si="54"/>
        <v>249.71428571428572</v>
      </c>
      <c r="G619" t="s">
        <v>20</v>
      </c>
      <c r="H619">
        <v>55</v>
      </c>
      <c r="I619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4">
        <f t="shared" si="56"/>
        <v>41794.208333333336</v>
      </c>
      <c r="O619" s="14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7">
        <f t="shared" si="54"/>
        <v>48.860523665659613</v>
      </c>
      <c r="G620" t="s">
        <v>14</v>
      </c>
      <c r="H620">
        <v>1198</v>
      </c>
      <c r="I620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4">
        <f t="shared" si="56"/>
        <v>41396.208333333336</v>
      </c>
      <c r="O620" s="14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7">
        <f t="shared" si="54"/>
        <v>28.461970393057683</v>
      </c>
      <c r="G621" t="s">
        <v>14</v>
      </c>
      <c r="H621">
        <v>648</v>
      </c>
      <c r="I621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4">
        <f t="shared" si="56"/>
        <v>40669.208333333336</v>
      </c>
      <c r="O621" s="14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7">
        <f t="shared" si="54"/>
        <v>268.02325581395348</v>
      </c>
      <c r="G622" t="s">
        <v>20</v>
      </c>
      <c r="H622">
        <v>128</v>
      </c>
      <c r="I622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4">
        <f t="shared" si="56"/>
        <v>42559.208333333328</v>
      </c>
      <c r="O622" s="14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7">
        <f t="shared" si="54"/>
        <v>619.80078125</v>
      </c>
      <c r="G623" t="s">
        <v>20</v>
      </c>
      <c r="H623">
        <v>2144</v>
      </c>
      <c r="I623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4">
        <f t="shared" si="56"/>
        <v>42626.208333333328</v>
      </c>
      <c r="O623" s="14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7">
        <f t="shared" si="54"/>
        <v>3.1301587301587301</v>
      </c>
      <c r="G624" t="s">
        <v>14</v>
      </c>
      <c r="H624">
        <v>64</v>
      </c>
      <c r="I624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4">
        <f t="shared" si="56"/>
        <v>43205.208333333328</v>
      </c>
      <c r="O624" s="14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7">
        <f t="shared" si="54"/>
        <v>159.92152704135739</v>
      </c>
      <c r="G625" t="s">
        <v>20</v>
      </c>
      <c r="H625">
        <v>2693</v>
      </c>
      <c r="I625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4">
        <f t="shared" si="56"/>
        <v>42201.208333333328</v>
      </c>
      <c r="O625" s="14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7">
        <f t="shared" si="54"/>
        <v>279.39215686274508</v>
      </c>
      <c r="G626" t="s">
        <v>20</v>
      </c>
      <c r="H626">
        <v>432</v>
      </c>
      <c r="I626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4">
        <f t="shared" si="56"/>
        <v>42029.25</v>
      </c>
      <c r="O626" s="14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7">
        <f t="shared" si="54"/>
        <v>77.373333333333335</v>
      </c>
      <c r="G627" t="s">
        <v>14</v>
      </c>
      <c r="H627">
        <v>62</v>
      </c>
      <c r="I627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4">
        <f t="shared" si="56"/>
        <v>43857.25</v>
      </c>
      <c r="O627" s="14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7">
        <f t="shared" si="54"/>
        <v>206.32812500000003</v>
      </c>
      <c r="G628" t="s">
        <v>20</v>
      </c>
      <c r="H628">
        <v>189</v>
      </c>
      <c r="I628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4">
        <f t="shared" si="56"/>
        <v>40449.208333333336</v>
      </c>
      <c r="O628" s="14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7">
        <f t="shared" si="54"/>
        <v>694.25</v>
      </c>
      <c r="G629" t="s">
        <v>20</v>
      </c>
      <c r="H629">
        <v>154</v>
      </c>
      <c r="I629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4">
        <f t="shared" si="56"/>
        <v>40345.208333333336</v>
      </c>
      <c r="O629" s="14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7">
        <f t="shared" si="54"/>
        <v>151.78947368421052</v>
      </c>
      <c r="G630" t="s">
        <v>20</v>
      </c>
      <c r="H630">
        <v>96</v>
      </c>
      <c r="I630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4">
        <f t="shared" si="56"/>
        <v>40455.208333333336</v>
      </c>
      <c r="O630" s="14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7">
        <f t="shared" si="54"/>
        <v>64.58207217694995</v>
      </c>
      <c r="G631" t="s">
        <v>14</v>
      </c>
      <c r="H631">
        <v>750</v>
      </c>
      <c r="I631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4">
        <f t="shared" si="56"/>
        <v>42557.208333333328</v>
      </c>
      <c r="O631" s="14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7">
        <f t="shared" si="54"/>
        <v>62.873684210526314</v>
      </c>
      <c r="G632" t="s">
        <v>74</v>
      </c>
      <c r="H632">
        <v>87</v>
      </c>
      <c r="I632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4">
        <f t="shared" si="56"/>
        <v>43586.208333333328</v>
      </c>
      <c r="O632" s="14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7">
        <f t="shared" si="54"/>
        <v>310.39864864864865</v>
      </c>
      <c r="G633" t="s">
        <v>20</v>
      </c>
      <c r="H633">
        <v>3063</v>
      </c>
      <c r="I633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4">
        <f t="shared" si="56"/>
        <v>43550.208333333328</v>
      </c>
      <c r="O633" s="14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7">
        <f t="shared" si="54"/>
        <v>42.859916782246884</v>
      </c>
      <c r="G634" t="s">
        <v>47</v>
      </c>
      <c r="H634">
        <v>278</v>
      </c>
      <c r="I634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4">
        <f t="shared" si="56"/>
        <v>41945.208333333336</v>
      </c>
      <c r="O634" s="14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7">
        <f t="shared" si="54"/>
        <v>83.119402985074629</v>
      </c>
      <c r="G635" t="s">
        <v>14</v>
      </c>
      <c r="H635">
        <v>105</v>
      </c>
      <c r="I635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4">
        <f t="shared" si="56"/>
        <v>42315.25</v>
      </c>
      <c r="O635" s="14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7">
        <f t="shared" si="54"/>
        <v>78.531302876480552</v>
      </c>
      <c r="G636" t="s">
        <v>74</v>
      </c>
      <c r="H636">
        <v>1658</v>
      </c>
      <c r="I636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4">
        <f t="shared" si="56"/>
        <v>42819.208333333328</v>
      </c>
      <c r="O636" s="14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7">
        <f t="shared" si="54"/>
        <v>114.09352517985612</v>
      </c>
      <c r="G637" t="s">
        <v>20</v>
      </c>
      <c r="H637">
        <v>2266</v>
      </c>
      <c r="I637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4">
        <f t="shared" si="56"/>
        <v>41314.25</v>
      </c>
      <c r="O637" s="14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7">
        <f t="shared" si="54"/>
        <v>64.537683358624179</v>
      </c>
      <c r="G638" t="s">
        <v>14</v>
      </c>
      <c r="H638">
        <v>2604</v>
      </c>
      <c r="I638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4">
        <f t="shared" si="56"/>
        <v>40926.25</v>
      </c>
      <c r="O638" s="14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7">
        <f t="shared" si="54"/>
        <v>79.411764705882348</v>
      </c>
      <c r="G639" t="s">
        <v>14</v>
      </c>
      <c r="H639">
        <v>65</v>
      </c>
      <c r="I639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4">
        <f t="shared" si="56"/>
        <v>42688.25</v>
      </c>
      <c r="O639" s="14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7">
        <f t="shared" si="54"/>
        <v>11.419117647058824</v>
      </c>
      <c r="G640" t="s">
        <v>14</v>
      </c>
      <c r="H640">
        <v>94</v>
      </c>
      <c r="I640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4">
        <f t="shared" si="56"/>
        <v>40386.208333333336</v>
      </c>
      <c r="O640" s="14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7">
        <f t="shared" si="54"/>
        <v>56.186046511627907</v>
      </c>
      <c r="G641" t="s">
        <v>47</v>
      </c>
      <c r="H641">
        <v>45</v>
      </c>
      <c r="I641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4">
        <f t="shared" si="56"/>
        <v>43309.208333333328</v>
      </c>
      <c r="O641" s="14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7">
        <f t="shared" si="54"/>
        <v>16.501669449081803</v>
      </c>
      <c r="G642" t="s">
        <v>14</v>
      </c>
      <c r="H642">
        <v>257</v>
      </c>
      <c r="I642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4">
        <f t="shared" si="56"/>
        <v>42387.25</v>
      </c>
      <c r="O642" s="14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7">
        <f t="shared" ref="F643:F706" si="60">(E643/D643)*100</f>
        <v>119.96808510638297</v>
      </c>
      <c r="G643" t="s">
        <v>20</v>
      </c>
      <c r="H643">
        <v>194</v>
      </c>
      <c r="I643">
        <f t="shared" ref="I643:I706" si="6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4">
        <f t="shared" ref="N643:N706" si="62">(((L643/60)/60)/24)+DATE(1970,1,1)</f>
        <v>42786.25</v>
      </c>
      <c r="O643" s="14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 SEARCH("/", R643) - 1)</f>
        <v>theater</v>
      </c>
      <c r="T643" t="str">
        <f t="shared" ref="T643:T706" si="65">RIGHT(R643, LEN(R643) - SEARCH("/", R643))</f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7">
        <f t="shared" si="60"/>
        <v>145.45652173913044</v>
      </c>
      <c r="G644" t="s">
        <v>20</v>
      </c>
      <c r="H644">
        <v>129</v>
      </c>
      <c r="I644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4">
        <f t="shared" si="62"/>
        <v>43451.25</v>
      </c>
      <c r="O644" s="14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7">
        <f t="shared" si="60"/>
        <v>221.38255033557047</v>
      </c>
      <c r="G645" t="s">
        <v>20</v>
      </c>
      <c r="H645">
        <v>375</v>
      </c>
      <c r="I645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4">
        <f t="shared" si="62"/>
        <v>42795.25</v>
      </c>
      <c r="O645" s="14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7">
        <f t="shared" si="60"/>
        <v>48.396694214876035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4">
        <f t="shared" si="62"/>
        <v>43452.25</v>
      </c>
      <c r="O646" s="14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7">
        <f t="shared" si="60"/>
        <v>92.911504424778755</v>
      </c>
      <c r="G647" t="s">
        <v>14</v>
      </c>
      <c r="H647">
        <v>4697</v>
      </c>
      <c r="I647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4">
        <f t="shared" si="62"/>
        <v>43369.208333333328</v>
      </c>
      <c r="O647" s="14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7">
        <f t="shared" si="60"/>
        <v>88.599797365754824</v>
      </c>
      <c r="G648" t="s">
        <v>14</v>
      </c>
      <c r="H648">
        <v>2915</v>
      </c>
      <c r="I648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4">
        <f t="shared" si="62"/>
        <v>41346.208333333336</v>
      </c>
      <c r="O648" s="14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7">
        <f t="shared" si="60"/>
        <v>41.4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4">
        <f t="shared" si="62"/>
        <v>43199.208333333328</v>
      </c>
      <c r="O649" s="14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7">
        <f t="shared" si="60"/>
        <v>63.056795131845846</v>
      </c>
      <c r="G650" t="s">
        <v>74</v>
      </c>
      <c r="H650">
        <v>723</v>
      </c>
      <c r="I650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4">
        <f t="shared" si="62"/>
        <v>42922.208333333328</v>
      </c>
      <c r="O650" s="14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7">
        <f t="shared" si="60"/>
        <v>48.482333607230892</v>
      </c>
      <c r="G651" t="s">
        <v>14</v>
      </c>
      <c r="H651">
        <v>602</v>
      </c>
      <c r="I651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4">
        <f t="shared" si="62"/>
        <v>40471.208333333336</v>
      </c>
      <c r="O651" s="14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7">
        <f t="shared" si="60"/>
        <v>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4">
        <f t="shared" si="62"/>
        <v>41828.208333333336</v>
      </c>
      <c r="O652" s="14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7">
        <f t="shared" si="60"/>
        <v>88.47941026944585</v>
      </c>
      <c r="G653" t="s">
        <v>14</v>
      </c>
      <c r="H653">
        <v>3868</v>
      </c>
      <c r="I653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4">
        <f t="shared" si="62"/>
        <v>41692.25</v>
      </c>
      <c r="O653" s="14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7">
        <f t="shared" si="60"/>
        <v>126.84</v>
      </c>
      <c r="G654" t="s">
        <v>20</v>
      </c>
      <c r="H654">
        <v>409</v>
      </c>
      <c r="I654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4">
        <f t="shared" si="62"/>
        <v>42587.208333333328</v>
      </c>
      <c r="O654" s="14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7">
        <f t="shared" si="60"/>
        <v>2338.833333333333</v>
      </c>
      <c r="G655" t="s">
        <v>20</v>
      </c>
      <c r="H655">
        <v>234</v>
      </c>
      <c r="I655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4">
        <f t="shared" si="62"/>
        <v>42468.208333333328</v>
      </c>
      <c r="O655" s="14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7">
        <f t="shared" si="60"/>
        <v>508.38857142857148</v>
      </c>
      <c r="G656" t="s">
        <v>20</v>
      </c>
      <c r="H656">
        <v>3016</v>
      </c>
      <c r="I656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4">
        <f t="shared" si="62"/>
        <v>42240.208333333328</v>
      </c>
      <c r="O656" s="14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7">
        <f t="shared" si="60"/>
        <v>191.47826086956522</v>
      </c>
      <c r="G657" t="s">
        <v>20</v>
      </c>
      <c r="H657">
        <v>264</v>
      </c>
      <c r="I657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4">
        <f t="shared" si="62"/>
        <v>42796.25</v>
      </c>
      <c r="O657" s="14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7">
        <f t="shared" si="60"/>
        <v>42.127533783783782</v>
      </c>
      <c r="G658" t="s">
        <v>14</v>
      </c>
      <c r="H658">
        <v>504</v>
      </c>
      <c r="I658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4">
        <f t="shared" si="62"/>
        <v>43097.25</v>
      </c>
      <c r="O658" s="14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7">
        <f t="shared" si="60"/>
        <v>8.24</v>
      </c>
      <c r="G659" t="s">
        <v>14</v>
      </c>
      <c r="H659">
        <v>14</v>
      </c>
      <c r="I659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4">
        <f t="shared" si="62"/>
        <v>43096.25</v>
      </c>
      <c r="O659" s="14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7">
        <f t="shared" si="60"/>
        <v>60.064638783269963</v>
      </c>
      <c r="G660" t="s">
        <v>74</v>
      </c>
      <c r="H660">
        <v>390</v>
      </c>
      <c r="I660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4">
        <f t="shared" si="62"/>
        <v>42246.208333333328</v>
      </c>
      <c r="O660" s="14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7">
        <f t="shared" si="60"/>
        <v>47.232808616404313</v>
      </c>
      <c r="G661" t="s">
        <v>14</v>
      </c>
      <c r="H661">
        <v>750</v>
      </c>
      <c r="I661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4">
        <f t="shared" si="62"/>
        <v>40570.25</v>
      </c>
      <c r="O661" s="14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7">
        <f t="shared" si="60"/>
        <v>81.736263736263737</v>
      </c>
      <c r="G662" t="s">
        <v>14</v>
      </c>
      <c r="H662">
        <v>77</v>
      </c>
      <c r="I662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4">
        <f t="shared" si="62"/>
        <v>42237.208333333328</v>
      </c>
      <c r="O662" s="14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7">
        <f t="shared" si="60"/>
        <v>54.187265917603</v>
      </c>
      <c r="G663" t="s">
        <v>14</v>
      </c>
      <c r="H663">
        <v>752</v>
      </c>
      <c r="I663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4">
        <f t="shared" si="62"/>
        <v>40996.208333333336</v>
      </c>
      <c r="O663" s="14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7">
        <f t="shared" si="60"/>
        <v>97.868131868131869</v>
      </c>
      <c r="G664" t="s">
        <v>14</v>
      </c>
      <c r="H664">
        <v>131</v>
      </c>
      <c r="I664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4">
        <f t="shared" si="62"/>
        <v>43443.25</v>
      </c>
      <c r="O664" s="14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7">
        <f t="shared" si="60"/>
        <v>77.239999999999995</v>
      </c>
      <c r="G665" t="s">
        <v>14</v>
      </c>
      <c r="H665">
        <v>87</v>
      </c>
      <c r="I665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4">
        <f t="shared" si="62"/>
        <v>40458.208333333336</v>
      </c>
      <c r="O665" s="14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7">
        <f t="shared" si="60"/>
        <v>33.464735516372798</v>
      </c>
      <c r="G666" t="s">
        <v>14</v>
      </c>
      <c r="H666">
        <v>1063</v>
      </c>
      <c r="I666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4">
        <f t="shared" si="62"/>
        <v>40959.25</v>
      </c>
      <c r="O666" s="14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7">
        <f t="shared" si="60"/>
        <v>239.58823529411765</v>
      </c>
      <c r="G667" t="s">
        <v>20</v>
      </c>
      <c r="H667">
        <v>272</v>
      </c>
      <c r="I667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4">
        <f t="shared" si="62"/>
        <v>40733.208333333336</v>
      </c>
      <c r="O667" s="14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7">
        <f t="shared" si="60"/>
        <v>64.032258064516128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4">
        <f t="shared" si="62"/>
        <v>41516.208333333336</v>
      </c>
      <c r="O668" s="14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7">
        <f t="shared" si="60"/>
        <v>176.15942028985506</v>
      </c>
      <c r="G669" t="s">
        <v>20</v>
      </c>
      <c r="H669">
        <v>419</v>
      </c>
      <c r="I669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4">
        <f t="shared" si="62"/>
        <v>41892.208333333336</v>
      </c>
      <c r="O669" s="14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7">
        <f t="shared" si="60"/>
        <v>20.33818181818182</v>
      </c>
      <c r="G670" t="s">
        <v>14</v>
      </c>
      <c r="H670">
        <v>76</v>
      </c>
      <c r="I670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4">
        <f t="shared" si="62"/>
        <v>41122.208333333336</v>
      </c>
      <c r="O670" s="14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7">
        <f t="shared" si="60"/>
        <v>358.64754098360658</v>
      </c>
      <c r="G671" t="s">
        <v>20</v>
      </c>
      <c r="H671">
        <v>1621</v>
      </c>
      <c r="I671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4">
        <f t="shared" si="62"/>
        <v>42912.208333333328</v>
      </c>
      <c r="O671" s="14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7">
        <f t="shared" si="60"/>
        <v>468.85802469135803</v>
      </c>
      <c r="G672" t="s">
        <v>20</v>
      </c>
      <c r="H672">
        <v>1101</v>
      </c>
      <c r="I672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4">
        <f t="shared" si="62"/>
        <v>42425.25</v>
      </c>
      <c r="O672" s="14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7">
        <f t="shared" si="60"/>
        <v>122.05635245901641</v>
      </c>
      <c r="G673" t="s">
        <v>20</v>
      </c>
      <c r="H673">
        <v>1073</v>
      </c>
      <c r="I673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4">
        <f t="shared" si="62"/>
        <v>40390.208333333336</v>
      </c>
      <c r="O673" s="14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7">
        <f t="shared" si="60"/>
        <v>55.931783729156137</v>
      </c>
      <c r="G674" t="s">
        <v>14</v>
      </c>
      <c r="H674">
        <v>4428</v>
      </c>
      <c r="I674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4">
        <f t="shared" si="62"/>
        <v>43180.208333333328</v>
      </c>
      <c r="O674" s="14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7">
        <f t="shared" si="60"/>
        <v>43.660714285714285</v>
      </c>
      <c r="G675" t="s">
        <v>14</v>
      </c>
      <c r="H675">
        <v>58</v>
      </c>
      <c r="I675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4">
        <f t="shared" si="62"/>
        <v>42475.208333333328</v>
      </c>
      <c r="O675" s="14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7">
        <f t="shared" si="60"/>
        <v>33.53837141183363</v>
      </c>
      <c r="G676" t="s">
        <v>74</v>
      </c>
      <c r="H676">
        <v>1218</v>
      </c>
      <c r="I676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4">
        <f t="shared" si="62"/>
        <v>40774.208333333336</v>
      </c>
      <c r="O676" s="14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7">
        <f t="shared" si="60"/>
        <v>122.97938144329896</v>
      </c>
      <c r="G677" t="s">
        <v>20</v>
      </c>
      <c r="H677">
        <v>331</v>
      </c>
      <c r="I677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4">
        <f t="shared" si="62"/>
        <v>43719.208333333328</v>
      </c>
      <c r="O677" s="14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7">
        <f t="shared" si="60"/>
        <v>189.74959871589084</v>
      </c>
      <c r="G678" t="s">
        <v>20</v>
      </c>
      <c r="H678">
        <v>1170</v>
      </c>
      <c r="I678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4">
        <f t="shared" si="62"/>
        <v>41178.208333333336</v>
      </c>
      <c r="O678" s="14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7">
        <f t="shared" si="60"/>
        <v>83.622641509433961</v>
      </c>
      <c r="G679" t="s">
        <v>14</v>
      </c>
      <c r="H679">
        <v>111</v>
      </c>
      <c r="I679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4">
        <f t="shared" si="62"/>
        <v>42561.208333333328</v>
      </c>
      <c r="O679" s="14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7">
        <f t="shared" si="60"/>
        <v>17.968844221105527</v>
      </c>
      <c r="G680" t="s">
        <v>74</v>
      </c>
      <c r="H680">
        <v>215</v>
      </c>
      <c r="I680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4">
        <f t="shared" si="62"/>
        <v>43484.25</v>
      </c>
      <c r="O680" s="14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7">
        <f t="shared" si="60"/>
        <v>1036.5</v>
      </c>
      <c r="G681" t="s">
        <v>20</v>
      </c>
      <c r="H681">
        <v>363</v>
      </c>
      <c r="I681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4">
        <f t="shared" si="62"/>
        <v>43756.208333333328</v>
      </c>
      <c r="O681" s="14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7">
        <f t="shared" si="60"/>
        <v>97.405219780219781</v>
      </c>
      <c r="G682" t="s">
        <v>14</v>
      </c>
      <c r="H682">
        <v>2955</v>
      </c>
      <c r="I682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4">
        <f t="shared" si="62"/>
        <v>43813.25</v>
      </c>
      <c r="O682" s="14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7">
        <f t="shared" si="60"/>
        <v>86.386203150461711</v>
      </c>
      <c r="G683" t="s">
        <v>14</v>
      </c>
      <c r="H683">
        <v>1657</v>
      </c>
      <c r="I683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4">
        <f t="shared" si="62"/>
        <v>40898.25</v>
      </c>
      <c r="O683" s="14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7">
        <f t="shared" si="60"/>
        <v>150.16666666666666</v>
      </c>
      <c r="G684" t="s">
        <v>20</v>
      </c>
      <c r="H684">
        <v>103</v>
      </c>
      <c r="I684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4">
        <f t="shared" si="62"/>
        <v>41619.25</v>
      </c>
      <c r="O684" s="14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7">
        <f t="shared" si="60"/>
        <v>358.43478260869563</v>
      </c>
      <c r="G685" t="s">
        <v>20</v>
      </c>
      <c r="H685">
        <v>147</v>
      </c>
      <c r="I685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4">
        <f t="shared" si="62"/>
        <v>43359.208333333328</v>
      </c>
      <c r="O685" s="14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7">
        <f t="shared" si="60"/>
        <v>542.85714285714289</v>
      </c>
      <c r="G686" t="s">
        <v>20</v>
      </c>
      <c r="H686">
        <v>110</v>
      </c>
      <c r="I686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4">
        <f t="shared" si="62"/>
        <v>40358.208333333336</v>
      </c>
      <c r="O686" s="14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7">
        <f t="shared" si="60"/>
        <v>67.500714285714281</v>
      </c>
      <c r="G687" t="s">
        <v>14</v>
      </c>
      <c r="H687">
        <v>926</v>
      </c>
      <c r="I687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4">
        <f t="shared" si="62"/>
        <v>42239.208333333328</v>
      </c>
      <c r="O687" s="14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7">
        <f t="shared" si="60"/>
        <v>191.74666666666667</v>
      </c>
      <c r="G688" t="s">
        <v>20</v>
      </c>
      <c r="H688">
        <v>134</v>
      </c>
      <c r="I688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4">
        <f t="shared" si="62"/>
        <v>43186.208333333328</v>
      </c>
      <c r="O688" s="14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7">
        <f t="shared" si="60"/>
        <v>932</v>
      </c>
      <c r="G689" t="s">
        <v>20</v>
      </c>
      <c r="H689">
        <v>269</v>
      </c>
      <c r="I689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4">
        <f t="shared" si="62"/>
        <v>42806.25</v>
      </c>
      <c r="O689" s="14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7">
        <f t="shared" si="60"/>
        <v>429.27586206896552</v>
      </c>
      <c r="G690" t="s">
        <v>20</v>
      </c>
      <c r="H690">
        <v>175</v>
      </c>
      <c r="I690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4">
        <f t="shared" si="62"/>
        <v>43475.25</v>
      </c>
      <c r="O690" s="14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7">
        <f t="shared" si="60"/>
        <v>100.65753424657535</v>
      </c>
      <c r="G691" t="s">
        <v>20</v>
      </c>
      <c r="H691">
        <v>69</v>
      </c>
      <c r="I691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4">
        <f t="shared" si="62"/>
        <v>41576.208333333336</v>
      </c>
      <c r="O691" s="14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7">
        <f t="shared" si="60"/>
        <v>226.61111111111109</v>
      </c>
      <c r="G692" t="s">
        <v>20</v>
      </c>
      <c r="H692">
        <v>190</v>
      </c>
      <c r="I692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4">
        <f t="shared" si="62"/>
        <v>40874.25</v>
      </c>
      <c r="O692" s="14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7">
        <f t="shared" si="60"/>
        <v>142.38</v>
      </c>
      <c r="G693" t="s">
        <v>20</v>
      </c>
      <c r="H693">
        <v>237</v>
      </c>
      <c r="I693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4">
        <f t="shared" si="62"/>
        <v>41185.208333333336</v>
      </c>
      <c r="O693" s="14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7">
        <f t="shared" si="60"/>
        <v>90.633333333333326</v>
      </c>
      <c r="G694" t="s">
        <v>14</v>
      </c>
      <c r="H694">
        <v>77</v>
      </c>
      <c r="I694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4">
        <f t="shared" si="62"/>
        <v>43655.208333333328</v>
      </c>
      <c r="O694" s="14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7">
        <f t="shared" si="60"/>
        <v>63.966740576496676</v>
      </c>
      <c r="G695" t="s">
        <v>14</v>
      </c>
      <c r="H695">
        <v>1748</v>
      </c>
      <c r="I695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4">
        <f t="shared" si="62"/>
        <v>43025.208333333328</v>
      </c>
      <c r="O695" s="14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7">
        <f t="shared" si="60"/>
        <v>84.131868131868131</v>
      </c>
      <c r="G696" t="s">
        <v>14</v>
      </c>
      <c r="H696">
        <v>79</v>
      </c>
      <c r="I696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4">
        <f t="shared" si="62"/>
        <v>43066.25</v>
      </c>
      <c r="O696" s="14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7">
        <f t="shared" si="60"/>
        <v>133.93478260869566</v>
      </c>
      <c r="G697" t="s">
        <v>20</v>
      </c>
      <c r="H697">
        <v>196</v>
      </c>
      <c r="I697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4">
        <f t="shared" si="62"/>
        <v>42322.25</v>
      </c>
      <c r="O697" s="14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7">
        <f t="shared" si="60"/>
        <v>59.042047531992694</v>
      </c>
      <c r="G698" t="s">
        <v>14</v>
      </c>
      <c r="H698">
        <v>889</v>
      </c>
      <c r="I698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4">
        <f t="shared" si="62"/>
        <v>42114.208333333328</v>
      </c>
      <c r="O698" s="14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7">
        <f t="shared" si="60"/>
        <v>152.80062063615205</v>
      </c>
      <c r="G699" t="s">
        <v>20</v>
      </c>
      <c r="H699">
        <v>7295</v>
      </c>
      <c r="I699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4">
        <f t="shared" si="62"/>
        <v>43190.208333333328</v>
      </c>
      <c r="O699" s="14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7">
        <f t="shared" si="60"/>
        <v>446.69121140142522</v>
      </c>
      <c r="G700" t="s">
        <v>20</v>
      </c>
      <c r="H700">
        <v>2893</v>
      </c>
      <c r="I700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4">
        <f t="shared" si="62"/>
        <v>40871.25</v>
      </c>
      <c r="O700" s="14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7">
        <f t="shared" si="60"/>
        <v>84.391891891891888</v>
      </c>
      <c r="G701" t="s">
        <v>14</v>
      </c>
      <c r="H701">
        <v>56</v>
      </c>
      <c r="I701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4">
        <f t="shared" si="62"/>
        <v>43641.208333333328</v>
      </c>
      <c r="O701" s="14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7">
        <f t="shared" si="60"/>
        <v>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4">
        <f t="shared" si="62"/>
        <v>40203.25</v>
      </c>
      <c r="O702" s="14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7">
        <f t="shared" si="60"/>
        <v>175.02692307692308</v>
      </c>
      <c r="G703" t="s">
        <v>20</v>
      </c>
      <c r="H703">
        <v>820</v>
      </c>
      <c r="I703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4">
        <f t="shared" si="62"/>
        <v>40629.208333333336</v>
      </c>
      <c r="O703" s="14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7">
        <f t="shared" si="60"/>
        <v>54.137931034482754</v>
      </c>
      <c r="G704" t="s">
        <v>14</v>
      </c>
      <c r="H704">
        <v>83</v>
      </c>
      <c r="I704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4">
        <f t="shared" si="62"/>
        <v>41477.208333333336</v>
      </c>
      <c r="O704" s="14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7">
        <f t="shared" si="60"/>
        <v>311.87381703470032</v>
      </c>
      <c r="G705" t="s">
        <v>20</v>
      </c>
      <c r="H705">
        <v>2038</v>
      </c>
      <c r="I705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4">
        <f t="shared" si="62"/>
        <v>41020.208333333336</v>
      </c>
      <c r="O705" s="14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7">
        <f t="shared" si="60"/>
        <v>122.78160919540231</v>
      </c>
      <c r="G706" t="s">
        <v>20</v>
      </c>
      <c r="H706">
        <v>116</v>
      </c>
      <c r="I706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4">
        <f t="shared" si="62"/>
        <v>42555.208333333328</v>
      </c>
      <c r="O706" s="14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7">
        <f t="shared" ref="F707:F770" si="66">(E707/D707)*100</f>
        <v>99.026517383618156</v>
      </c>
      <c r="G707" t="s">
        <v>14</v>
      </c>
      <c r="H707">
        <v>2025</v>
      </c>
      <c r="I707">
        <f t="shared" ref="I707:I770" si="67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4">
        <f t="shared" ref="N707:N770" si="68">(((L707/60)/60)/24)+DATE(1970,1,1)</f>
        <v>41619.25</v>
      </c>
      <c r="O707" s="14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 SEARCH("/", R707) - 1)</f>
        <v>publishing</v>
      </c>
      <c r="T707" t="str">
        <f t="shared" ref="T707:T770" si="71">RIGHT(R707, LEN(R707) - SEARCH("/", R707))</f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7">
        <f t="shared" si="66"/>
        <v>127.84686346863469</v>
      </c>
      <c r="G708" t="s">
        <v>20</v>
      </c>
      <c r="H708">
        <v>1345</v>
      </c>
      <c r="I708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4">
        <f t="shared" si="68"/>
        <v>43471.25</v>
      </c>
      <c r="O708" s="14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7">
        <f t="shared" si="66"/>
        <v>158.61643835616439</v>
      </c>
      <c r="G709" t="s">
        <v>20</v>
      </c>
      <c r="H709">
        <v>168</v>
      </c>
      <c r="I709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4">
        <f t="shared" si="68"/>
        <v>43442.25</v>
      </c>
      <c r="O709" s="14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7">
        <f t="shared" si="66"/>
        <v>707.05882352941171</v>
      </c>
      <c r="G710" t="s">
        <v>20</v>
      </c>
      <c r="H710">
        <v>137</v>
      </c>
      <c r="I710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4">
        <f t="shared" si="68"/>
        <v>42877.208333333328</v>
      </c>
      <c r="O710" s="14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7">
        <f t="shared" si="66"/>
        <v>142.38775510204081</v>
      </c>
      <c r="G711" t="s">
        <v>20</v>
      </c>
      <c r="H711">
        <v>186</v>
      </c>
      <c r="I711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4">
        <f t="shared" si="68"/>
        <v>41018.208333333336</v>
      </c>
      <c r="O711" s="14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7">
        <f t="shared" si="66"/>
        <v>147.86046511627907</v>
      </c>
      <c r="G712" t="s">
        <v>20</v>
      </c>
      <c r="H712">
        <v>125</v>
      </c>
      <c r="I712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4">
        <f t="shared" si="68"/>
        <v>43295.208333333328</v>
      </c>
      <c r="O712" s="14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7">
        <f t="shared" si="66"/>
        <v>20.322580645161288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4">
        <f t="shared" si="68"/>
        <v>42393.25</v>
      </c>
      <c r="O713" s="14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7">
        <f t="shared" si="66"/>
        <v>1840.625</v>
      </c>
      <c r="G714" t="s">
        <v>20</v>
      </c>
      <c r="H714">
        <v>202</v>
      </c>
      <c r="I714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4">
        <f t="shared" si="68"/>
        <v>42559.208333333328</v>
      </c>
      <c r="O714" s="14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7">
        <f t="shared" si="66"/>
        <v>161.94202898550725</v>
      </c>
      <c r="G715" t="s">
        <v>20</v>
      </c>
      <c r="H715">
        <v>103</v>
      </c>
      <c r="I715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4">
        <f t="shared" si="68"/>
        <v>42604.208333333328</v>
      </c>
      <c r="O715" s="14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7">
        <f t="shared" si="66"/>
        <v>472.82077922077923</v>
      </c>
      <c r="G716" t="s">
        <v>20</v>
      </c>
      <c r="H716">
        <v>1785</v>
      </c>
      <c r="I716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4">
        <f t="shared" si="68"/>
        <v>41870.208333333336</v>
      </c>
      <c r="O716" s="14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7">
        <f t="shared" si="66"/>
        <v>24.466101694915253</v>
      </c>
      <c r="G717" t="s">
        <v>14</v>
      </c>
      <c r="H717">
        <v>656</v>
      </c>
      <c r="I717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4">
        <f t="shared" si="68"/>
        <v>40397.208333333336</v>
      </c>
      <c r="O717" s="14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7">
        <f t="shared" si="66"/>
        <v>517.65</v>
      </c>
      <c r="G718" t="s">
        <v>20</v>
      </c>
      <c r="H718">
        <v>157</v>
      </c>
      <c r="I718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4">
        <f t="shared" si="68"/>
        <v>41465.208333333336</v>
      </c>
      <c r="O718" s="14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7">
        <f t="shared" si="66"/>
        <v>247.64285714285714</v>
      </c>
      <c r="G719" t="s">
        <v>20</v>
      </c>
      <c r="H719">
        <v>555</v>
      </c>
      <c r="I719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4">
        <f t="shared" si="68"/>
        <v>40777.208333333336</v>
      </c>
      <c r="O719" s="14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7">
        <f t="shared" si="66"/>
        <v>100.20481927710843</v>
      </c>
      <c r="G720" t="s">
        <v>20</v>
      </c>
      <c r="H720">
        <v>297</v>
      </c>
      <c r="I720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4">
        <f t="shared" si="68"/>
        <v>41442.208333333336</v>
      </c>
      <c r="O720" s="14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7">
        <f t="shared" si="66"/>
        <v>153</v>
      </c>
      <c r="G721" t="s">
        <v>20</v>
      </c>
      <c r="H721">
        <v>123</v>
      </c>
      <c r="I721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4">
        <f t="shared" si="68"/>
        <v>41058.208333333336</v>
      </c>
      <c r="O721" s="14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7">
        <f t="shared" si="66"/>
        <v>37.091954022988503</v>
      </c>
      <c r="G722" t="s">
        <v>74</v>
      </c>
      <c r="H722">
        <v>38</v>
      </c>
      <c r="I722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4">
        <f t="shared" si="68"/>
        <v>43152.25</v>
      </c>
      <c r="O722" s="14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7">
        <f t="shared" si="66"/>
        <v>4.392394822006473</v>
      </c>
      <c r="G723" t="s">
        <v>74</v>
      </c>
      <c r="H723">
        <v>60</v>
      </c>
      <c r="I723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4">
        <f t="shared" si="68"/>
        <v>43194.208333333328</v>
      </c>
      <c r="O723" s="14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7">
        <f t="shared" si="66"/>
        <v>156.50721649484535</v>
      </c>
      <c r="G724" t="s">
        <v>20</v>
      </c>
      <c r="H724">
        <v>3036</v>
      </c>
      <c r="I724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4">
        <f t="shared" si="68"/>
        <v>43045.25</v>
      </c>
      <c r="O724" s="14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7">
        <f t="shared" si="66"/>
        <v>270.40816326530609</v>
      </c>
      <c r="G725" t="s">
        <v>20</v>
      </c>
      <c r="H725">
        <v>144</v>
      </c>
      <c r="I725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4">
        <f t="shared" si="68"/>
        <v>42431.25</v>
      </c>
      <c r="O725" s="14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7">
        <f t="shared" si="66"/>
        <v>134.05952380952382</v>
      </c>
      <c r="G726" t="s">
        <v>20</v>
      </c>
      <c r="H726">
        <v>121</v>
      </c>
      <c r="I726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4">
        <f t="shared" si="68"/>
        <v>41934.208333333336</v>
      </c>
      <c r="O726" s="14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7">
        <f t="shared" si="66"/>
        <v>50.398033126293996</v>
      </c>
      <c r="G727" t="s">
        <v>14</v>
      </c>
      <c r="H727">
        <v>1596</v>
      </c>
      <c r="I727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4">
        <f t="shared" si="68"/>
        <v>41958.25</v>
      </c>
      <c r="O727" s="14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7">
        <f t="shared" si="66"/>
        <v>88.815837937384899</v>
      </c>
      <c r="G728" t="s">
        <v>74</v>
      </c>
      <c r="H728">
        <v>524</v>
      </c>
      <c r="I728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4">
        <f t="shared" si="68"/>
        <v>40476.208333333336</v>
      </c>
      <c r="O728" s="14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7">
        <f t="shared" si="66"/>
        <v>165</v>
      </c>
      <c r="G729" t="s">
        <v>20</v>
      </c>
      <c r="H729">
        <v>181</v>
      </c>
      <c r="I729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4">
        <f t="shared" si="68"/>
        <v>43485.25</v>
      </c>
      <c r="O729" s="14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7">
        <f t="shared" si="66"/>
        <v>17.5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4">
        <f t="shared" si="68"/>
        <v>42515.208333333328</v>
      </c>
      <c r="O730" s="14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7">
        <f t="shared" si="66"/>
        <v>185.66071428571428</v>
      </c>
      <c r="G731" t="s">
        <v>20</v>
      </c>
      <c r="H731">
        <v>122</v>
      </c>
      <c r="I731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4">
        <f t="shared" si="68"/>
        <v>41309.25</v>
      </c>
      <c r="O731" s="14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7">
        <f t="shared" si="66"/>
        <v>412.6631944444444</v>
      </c>
      <c r="G732" t="s">
        <v>20</v>
      </c>
      <c r="H732">
        <v>1071</v>
      </c>
      <c r="I732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4">
        <f t="shared" si="68"/>
        <v>42147.208333333328</v>
      </c>
      <c r="O732" s="14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7">
        <f t="shared" si="66"/>
        <v>90.25</v>
      </c>
      <c r="G733" t="s">
        <v>74</v>
      </c>
      <c r="H733">
        <v>219</v>
      </c>
      <c r="I733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4">
        <f t="shared" si="68"/>
        <v>42939.208333333328</v>
      </c>
      <c r="O733" s="14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7">
        <f t="shared" si="66"/>
        <v>91.984615384615381</v>
      </c>
      <c r="G734" t="s">
        <v>14</v>
      </c>
      <c r="H734">
        <v>1121</v>
      </c>
      <c r="I734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4">
        <f t="shared" si="68"/>
        <v>42816.208333333328</v>
      </c>
      <c r="O734" s="14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7">
        <f t="shared" si="66"/>
        <v>527.00632911392404</v>
      </c>
      <c r="G735" t="s">
        <v>20</v>
      </c>
      <c r="H735">
        <v>980</v>
      </c>
      <c r="I735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4">
        <f t="shared" si="68"/>
        <v>41844.208333333336</v>
      </c>
      <c r="O735" s="14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7">
        <f t="shared" si="66"/>
        <v>319.14285714285711</v>
      </c>
      <c r="G736" t="s">
        <v>20</v>
      </c>
      <c r="H736">
        <v>536</v>
      </c>
      <c r="I736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4">
        <f t="shared" si="68"/>
        <v>42763.25</v>
      </c>
      <c r="O736" s="14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7">
        <f t="shared" si="66"/>
        <v>354.18867924528303</v>
      </c>
      <c r="G737" t="s">
        <v>20</v>
      </c>
      <c r="H737">
        <v>1991</v>
      </c>
      <c r="I737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4">
        <f t="shared" si="68"/>
        <v>42459.208333333328</v>
      </c>
      <c r="O737" s="14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7">
        <f t="shared" si="66"/>
        <v>32.896103896103895</v>
      </c>
      <c r="G738" t="s">
        <v>74</v>
      </c>
      <c r="H738">
        <v>29</v>
      </c>
      <c r="I738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4">
        <f t="shared" si="68"/>
        <v>42055.25</v>
      </c>
      <c r="O738" s="14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7">
        <f t="shared" si="66"/>
        <v>135.8918918918919</v>
      </c>
      <c r="G739" t="s">
        <v>20</v>
      </c>
      <c r="H739">
        <v>180</v>
      </c>
      <c r="I739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4">
        <f t="shared" si="68"/>
        <v>42685.25</v>
      </c>
      <c r="O739" s="14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7">
        <f t="shared" si="66"/>
        <v>2.0843373493975905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4">
        <f t="shared" si="68"/>
        <v>41959.25</v>
      </c>
      <c r="O740" s="14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7">
        <f t="shared" si="66"/>
        <v>61</v>
      </c>
      <c r="G741" t="s">
        <v>14</v>
      </c>
      <c r="H741">
        <v>191</v>
      </c>
      <c r="I741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4">
        <f t="shared" si="68"/>
        <v>41089.208333333336</v>
      </c>
      <c r="O741" s="14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7">
        <f t="shared" si="66"/>
        <v>30.037735849056602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4">
        <f t="shared" si="68"/>
        <v>42769.25</v>
      </c>
      <c r="O742" s="14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7">
        <f t="shared" si="66"/>
        <v>1179.1666666666665</v>
      </c>
      <c r="G743" t="s">
        <v>20</v>
      </c>
      <c r="H743">
        <v>130</v>
      </c>
      <c r="I743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4">
        <f t="shared" si="68"/>
        <v>40321.208333333336</v>
      </c>
      <c r="O743" s="14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7">
        <f t="shared" si="66"/>
        <v>1126.0833333333335</v>
      </c>
      <c r="G744" t="s">
        <v>20</v>
      </c>
      <c r="H744">
        <v>122</v>
      </c>
      <c r="I744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4">
        <f t="shared" si="68"/>
        <v>40197.25</v>
      </c>
      <c r="O744" s="14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7">
        <f t="shared" si="66"/>
        <v>12.923076923076923</v>
      </c>
      <c r="G745" t="s">
        <v>14</v>
      </c>
      <c r="H745">
        <v>17</v>
      </c>
      <c r="I745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4">
        <f t="shared" si="68"/>
        <v>42298.208333333328</v>
      </c>
      <c r="O745" s="14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7">
        <f t="shared" si="66"/>
        <v>712</v>
      </c>
      <c r="G746" t="s">
        <v>20</v>
      </c>
      <c r="H746">
        <v>140</v>
      </c>
      <c r="I746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4">
        <f t="shared" si="68"/>
        <v>43322.208333333328</v>
      </c>
      <c r="O746" s="14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7">
        <f t="shared" si="66"/>
        <v>30.304347826086957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4">
        <f t="shared" si="68"/>
        <v>40328.208333333336</v>
      </c>
      <c r="O747" s="14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7">
        <f t="shared" si="66"/>
        <v>212.50896057347671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4">
        <f t="shared" si="68"/>
        <v>40825.208333333336</v>
      </c>
      <c r="O748" s="14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7">
        <f t="shared" si="66"/>
        <v>228.85714285714286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4">
        <f t="shared" si="68"/>
        <v>40423.208333333336</v>
      </c>
      <c r="O749" s="14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7">
        <f t="shared" si="66"/>
        <v>34.959979476654695</v>
      </c>
      <c r="G750" t="s">
        <v>74</v>
      </c>
      <c r="H750">
        <v>614</v>
      </c>
      <c r="I750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4">
        <f t="shared" si="68"/>
        <v>40238.25</v>
      </c>
      <c r="O750" s="14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7">
        <f t="shared" si="66"/>
        <v>157.29069767441862</v>
      </c>
      <c r="G751" t="s">
        <v>20</v>
      </c>
      <c r="H751">
        <v>366</v>
      </c>
      <c r="I751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4">
        <f t="shared" si="68"/>
        <v>41920.208333333336</v>
      </c>
      <c r="O751" s="14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7">
        <f t="shared" si="66"/>
        <v>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4">
        <f t="shared" si="68"/>
        <v>40360.208333333336</v>
      </c>
      <c r="O752" s="14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7">
        <f t="shared" si="66"/>
        <v>232.30555555555554</v>
      </c>
      <c r="G753" t="s">
        <v>20</v>
      </c>
      <c r="H753">
        <v>270</v>
      </c>
      <c r="I753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4">
        <f t="shared" si="68"/>
        <v>42446.208333333328</v>
      </c>
      <c r="O753" s="14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7">
        <f t="shared" si="66"/>
        <v>92.448275862068968</v>
      </c>
      <c r="G754" t="s">
        <v>74</v>
      </c>
      <c r="H754">
        <v>114</v>
      </c>
      <c r="I754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4">
        <f t="shared" si="68"/>
        <v>40395.208333333336</v>
      </c>
      <c r="O754" s="14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7">
        <f t="shared" si="66"/>
        <v>256.70212765957444</v>
      </c>
      <c r="G755" t="s">
        <v>20</v>
      </c>
      <c r="H755">
        <v>137</v>
      </c>
      <c r="I755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4">
        <f t="shared" si="68"/>
        <v>40321.208333333336</v>
      </c>
      <c r="O755" s="14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7">
        <f t="shared" si="66"/>
        <v>168.47017045454547</v>
      </c>
      <c r="G756" t="s">
        <v>20</v>
      </c>
      <c r="H756">
        <v>3205</v>
      </c>
      <c r="I756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4">
        <f t="shared" si="68"/>
        <v>41210.208333333336</v>
      </c>
      <c r="O756" s="14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7">
        <f t="shared" si="66"/>
        <v>166.57777777777778</v>
      </c>
      <c r="G757" t="s">
        <v>20</v>
      </c>
      <c r="H757">
        <v>288</v>
      </c>
      <c r="I757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4">
        <f t="shared" si="68"/>
        <v>43096.25</v>
      </c>
      <c r="O757" s="14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7">
        <f t="shared" si="66"/>
        <v>772.07692307692309</v>
      </c>
      <c r="G758" t="s">
        <v>20</v>
      </c>
      <c r="H758">
        <v>148</v>
      </c>
      <c r="I758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4">
        <f t="shared" si="68"/>
        <v>42024.25</v>
      </c>
      <c r="O758" s="14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7">
        <f t="shared" si="66"/>
        <v>406.85714285714283</v>
      </c>
      <c r="G759" t="s">
        <v>20</v>
      </c>
      <c r="H759">
        <v>114</v>
      </c>
      <c r="I759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4">
        <f t="shared" si="68"/>
        <v>40675.208333333336</v>
      </c>
      <c r="O759" s="14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7">
        <f t="shared" si="66"/>
        <v>564.20608108108115</v>
      </c>
      <c r="G760" t="s">
        <v>20</v>
      </c>
      <c r="H760">
        <v>1518</v>
      </c>
      <c r="I760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4">
        <f t="shared" si="68"/>
        <v>41936.208333333336</v>
      </c>
      <c r="O760" s="14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7">
        <f t="shared" si="66"/>
        <v>68.426865671641792</v>
      </c>
      <c r="G761" t="s">
        <v>14</v>
      </c>
      <c r="H761">
        <v>1274</v>
      </c>
      <c r="I761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4">
        <f t="shared" si="68"/>
        <v>43136.25</v>
      </c>
      <c r="O761" s="14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7">
        <f t="shared" si="66"/>
        <v>34.351966873706004</v>
      </c>
      <c r="G762" t="s">
        <v>14</v>
      </c>
      <c r="H762">
        <v>210</v>
      </c>
      <c r="I762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4">
        <f t="shared" si="68"/>
        <v>43678.208333333328</v>
      </c>
      <c r="O762" s="14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7">
        <f t="shared" si="66"/>
        <v>655.4545454545455</v>
      </c>
      <c r="G763" t="s">
        <v>20</v>
      </c>
      <c r="H763">
        <v>166</v>
      </c>
      <c r="I763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4">
        <f t="shared" si="68"/>
        <v>42938.208333333328</v>
      </c>
      <c r="O763" s="14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7">
        <f t="shared" si="66"/>
        <v>177.25714285714284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4">
        <f t="shared" si="68"/>
        <v>41241.25</v>
      </c>
      <c r="O764" s="14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7">
        <f t="shared" si="66"/>
        <v>113.17857142857144</v>
      </c>
      <c r="G765" t="s">
        <v>20</v>
      </c>
      <c r="H765">
        <v>235</v>
      </c>
      <c r="I765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4">
        <f t="shared" si="68"/>
        <v>41037.208333333336</v>
      </c>
      <c r="O765" s="14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7">
        <f t="shared" si="66"/>
        <v>728.18181818181824</v>
      </c>
      <c r="G766" t="s">
        <v>20</v>
      </c>
      <c r="H766">
        <v>148</v>
      </c>
      <c r="I766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4">
        <f t="shared" si="68"/>
        <v>40676.208333333336</v>
      </c>
      <c r="O766" s="14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7">
        <f t="shared" si="66"/>
        <v>208.33333333333334</v>
      </c>
      <c r="G767" t="s">
        <v>20</v>
      </c>
      <c r="H767">
        <v>198</v>
      </c>
      <c r="I767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4">
        <f t="shared" si="68"/>
        <v>42840.208333333328</v>
      </c>
      <c r="O767" s="14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7">
        <f t="shared" si="66"/>
        <v>31.171232876712331</v>
      </c>
      <c r="G768" t="s">
        <v>14</v>
      </c>
      <c r="H768">
        <v>248</v>
      </c>
      <c r="I768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4">
        <f t="shared" si="68"/>
        <v>43362.208333333328</v>
      </c>
      <c r="O768" s="14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7">
        <f t="shared" si="66"/>
        <v>56.967078189300416</v>
      </c>
      <c r="G769" t="s">
        <v>14</v>
      </c>
      <c r="H769">
        <v>513</v>
      </c>
      <c r="I769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4">
        <f t="shared" si="68"/>
        <v>42283.208333333328</v>
      </c>
      <c r="O769" s="14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7">
        <f t="shared" si="66"/>
        <v>231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4">
        <f t="shared" si="68"/>
        <v>41619.25</v>
      </c>
      <c r="O770" s="14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7">
        <f t="shared" ref="F771:F834" si="72">(E771/D771)*100</f>
        <v>86.867834394904463</v>
      </c>
      <c r="G771" t="s">
        <v>14</v>
      </c>
      <c r="H771">
        <v>3410</v>
      </c>
      <c r="I771">
        <f t="shared" ref="I771:I834" si="73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4">
        <f t="shared" ref="N771:N834" si="74">(((L771/60)/60)/24)+DATE(1970,1,1)</f>
        <v>41501.208333333336</v>
      </c>
      <c r="O771" s="14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 SEARCH("/", R771) - 1)</f>
        <v>games</v>
      </c>
      <c r="T771" t="str">
        <f t="shared" ref="T771:T834" si="77">RIGHT(R771, LEN(R771) - SEARCH("/", R771))</f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7">
        <f t="shared" si="72"/>
        <v>270.74418604651163</v>
      </c>
      <c r="G772" t="s">
        <v>20</v>
      </c>
      <c r="H772">
        <v>216</v>
      </c>
      <c r="I772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4">
        <f t="shared" si="74"/>
        <v>41743.208333333336</v>
      </c>
      <c r="O772" s="14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7">
        <f t="shared" si="72"/>
        <v>49.446428571428569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4">
        <f t="shared" si="74"/>
        <v>43491.25</v>
      </c>
      <c r="O773" s="14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7">
        <f t="shared" si="72"/>
        <v>113.3596256684492</v>
      </c>
      <c r="G774" t="s">
        <v>20</v>
      </c>
      <c r="H774">
        <v>5139</v>
      </c>
      <c r="I774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4">
        <f t="shared" si="74"/>
        <v>43505.25</v>
      </c>
      <c r="O774" s="14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7">
        <f t="shared" si="72"/>
        <v>190.55555555555554</v>
      </c>
      <c r="G775" t="s">
        <v>20</v>
      </c>
      <c r="H775">
        <v>2353</v>
      </c>
      <c r="I775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4">
        <f t="shared" si="74"/>
        <v>42838.208333333328</v>
      </c>
      <c r="O775" s="14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7">
        <f t="shared" si="72"/>
        <v>135.5</v>
      </c>
      <c r="G776" t="s">
        <v>20</v>
      </c>
      <c r="H776">
        <v>78</v>
      </c>
      <c r="I776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4">
        <f t="shared" si="74"/>
        <v>42513.208333333328</v>
      </c>
      <c r="O776" s="14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7">
        <f t="shared" si="72"/>
        <v>10.297872340425531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4">
        <f t="shared" si="74"/>
        <v>41949.25</v>
      </c>
      <c r="O777" s="14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7">
        <f t="shared" si="72"/>
        <v>65.544223826714799</v>
      </c>
      <c r="G778" t="s">
        <v>14</v>
      </c>
      <c r="H778">
        <v>2201</v>
      </c>
      <c r="I778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4">
        <f t="shared" si="74"/>
        <v>43650.208333333328</v>
      </c>
      <c r="O778" s="14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7">
        <f t="shared" si="72"/>
        <v>49.026652452025587</v>
      </c>
      <c r="G779" t="s">
        <v>14</v>
      </c>
      <c r="H779">
        <v>676</v>
      </c>
      <c r="I779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4">
        <f t="shared" si="74"/>
        <v>40809.208333333336</v>
      </c>
      <c r="O779" s="14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7">
        <f t="shared" si="72"/>
        <v>787.92307692307691</v>
      </c>
      <c r="G780" t="s">
        <v>20</v>
      </c>
      <c r="H780">
        <v>174</v>
      </c>
      <c r="I780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4">
        <f t="shared" si="74"/>
        <v>40768.208333333336</v>
      </c>
      <c r="O780" s="14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7">
        <f t="shared" si="72"/>
        <v>80.306347746090154</v>
      </c>
      <c r="G781" t="s">
        <v>14</v>
      </c>
      <c r="H781">
        <v>831</v>
      </c>
      <c r="I781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4">
        <f t="shared" si="74"/>
        <v>42230.208333333328</v>
      </c>
      <c r="O781" s="14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7">
        <f t="shared" si="72"/>
        <v>106.29411764705883</v>
      </c>
      <c r="G782" t="s">
        <v>20</v>
      </c>
      <c r="H782">
        <v>164</v>
      </c>
      <c r="I782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4">
        <f t="shared" si="74"/>
        <v>42573.208333333328</v>
      </c>
      <c r="O782" s="14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7">
        <f t="shared" si="72"/>
        <v>50.735632183908038</v>
      </c>
      <c r="G783" t="s">
        <v>74</v>
      </c>
      <c r="H783">
        <v>56</v>
      </c>
      <c r="I783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4">
        <f t="shared" si="74"/>
        <v>40482.208333333336</v>
      </c>
      <c r="O783" s="14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7">
        <f t="shared" si="72"/>
        <v>215.31372549019611</v>
      </c>
      <c r="G784" t="s">
        <v>20</v>
      </c>
      <c r="H784">
        <v>161</v>
      </c>
      <c r="I784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4">
        <f t="shared" si="74"/>
        <v>40603.25</v>
      </c>
      <c r="O784" s="14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7">
        <f t="shared" si="72"/>
        <v>141.22972972972974</v>
      </c>
      <c r="G785" t="s">
        <v>20</v>
      </c>
      <c r="H785">
        <v>138</v>
      </c>
      <c r="I785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4">
        <f t="shared" si="74"/>
        <v>41625.25</v>
      </c>
      <c r="O785" s="14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7">
        <f t="shared" si="72"/>
        <v>115.33745781777279</v>
      </c>
      <c r="G786" t="s">
        <v>20</v>
      </c>
      <c r="H786">
        <v>3308</v>
      </c>
      <c r="I786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4">
        <f t="shared" si="74"/>
        <v>42435.25</v>
      </c>
      <c r="O786" s="14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7">
        <f t="shared" si="72"/>
        <v>193.11940298507463</v>
      </c>
      <c r="G787" t="s">
        <v>20</v>
      </c>
      <c r="H787">
        <v>127</v>
      </c>
      <c r="I787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4">
        <f t="shared" si="74"/>
        <v>43582.208333333328</v>
      </c>
      <c r="O787" s="14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7">
        <f t="shared" si="72"/>
        <v>729.73333333333335</v>
      </c>
      <c r="G788" t="s">
        <v>20</v>
      </c>
      <c r="H788">
        <v>207</v>
      </c>
      <c r="I788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4">
        <f t="shared" si="74"/>
        <v>43186.208333333328</v>
      </c>
      <c r="O788" s="14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7">
        <f t="shared" si="72"/>
        <v>99.66339869281046</v>
      </c>
      <c r="G789" t="s">
        <v>14</v>
      </c>
      <c r="H789">
        <v>859</v>
      </c>
      <c r="I789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4">
        <f t="shared" si="74"/>
        <v>40684.208333333336</v>
      </c>
      <c r="O789" s="14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7">
        <f t="shared" si="72"/>
        <v>88.166666666666671</v>
      </c>
      <c r="G790" t="s">
        <v>47</v>
      </c>
      <c r="H790">
        <v>31</v>
      </c>
      <c r="I790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4">
        <f t="shared" si="74"/>
        <v>41202.208333333336</v>
      </c>
      <c r="O790" s="14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7">
        <f t="shared" si="72"/>
        <v>37.233333333333334</v>
      </c>
      <c r="G791" t="s">
        <v>14</v>
      </c>
      <c r="H791">
        <v>45</v>
      </c>
      <c r="I791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4">
        <f t="shared" si="74"/>
        <v>41786.208333333336</v>
      </c>
      <c r="O791" s="14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7">
        <f t="shared" si="72"/>
        <v>30.540075309306079</v>
      </c>
      <c r="G792" t="s">
        <v>74</v>
      </c>
      <c r="H792">
        <v>1113</v>
      </c>
      <c r="I792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4">
        <f t="shared" si="74"/>
        <v>40223.25</v>
      </c>
      <c r="O792" s="14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7">
        <f t="shared" si="72"/>
        <v>25.714285714285712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4">
        <f t="shared" si="74"/>
        <v>42715.25</v>
      </c>
      <c r="O793" s="14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7">
        <f t="shared" si="72"/>
        <v>34</v>
      </c>
      <c r="G794" t="s">
        <v>14</v>
      </c>
      <c r="H794">
        <v>7</v>
      </c>
      <c r="I794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4">
        <f t="shared" si="74"/>
        <v>41451.208333333336</v>
      </c>
      <c r="O794" s="14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7">
        <f t="shared" si="72"/>
        <v>1185.909090909091</v>
      </c>
      <c r="G795" t="s">
        <v>20</v>
      </c>
      <c r="H795">
        <v>181</v>
      </c>
      <c r="I795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4">
        <f t="shared" si="74"/>
        <v>41450.208333333336</v>
      </c>
      <c r="O795" s="14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7">
        <f t="shared" si="72"/>
        <v>125.39393939393939</v>
      </c>
      <c r="G796" t="s">
        <v>20</v>
      </c>
      <c r="H796">
        <v>110</v>
      </c>
      <c r="I796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4">
        <f t="shared" si="74"/>
        <v>43091.25</v>
      </c>
      <c r="O796" s="14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7">
        <f t="shared" si="72"/>
        <v>14.394366197183098</v>
      </c>
      <c r="G797" t="s">
        <v>14</v>
      </c>
      <c r="H797">
        <v>31</v>
      </c>
      <c r="I797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4">
        <f t="shared" si="74"/>
        <v>42675.208333333328</v>
      </c>
      <c r="O797" s="14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7">
        <f t="shared" si="72"/>
        <v>54.807692307692314</v>
      </c>
      <c r="G798" t="s">
        <v>14</v>
      </c>
      <c r="H798">
        <v>78</v>
      </c>
      <c r="I798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4">
        <f t="shared" si="74"/>
        <v>41859.208333333336</v>
      </c>
      <c r="O798" s="14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7">
        <f t="shared" si="72"/>
        <v>109.63157894736841</v>
      </c>
      <c r="G799" t="s">
        <v>20</v>
      </c>
      <c r="H799">
        <v>185</v>
      </c>
      <c r="I799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4">
        <f t="shared" si="74"/>
        <v>43464.25</v>
      </c>
      <c r="O799" s="14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7">
        <f t="shared" si="72"/>
        <v>188.47058823529412</v>
      </c>
      <c r="G800" t="s">
        <v>20</v>
      </c>
      <c r="H800">
        <v>121</v>
      </c>
      <c r="I800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4">
        <f t="shared" si="74"/>
        <v>41060.208333333336</v>
      </c>
      <c r="O800" s="14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7">
        <f t="shared" si="72"/>
        <v>87.008284023668637</v>
      </c>
      <c r="G801" t="s">
        <v>14</v>
      </c>
      <c r="H801">
        <v>1225</v>
      </c>
      <c r="I801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4">
        <f t="shared" si="74"/>
        <v>42399.25</v>
      </c>
      <c r="O801" s="14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7">
        <f t="shared" si="72"/>
        <v>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4">
        <f t="shared" si="74"/>
        <v>42167.208333333328</v>
      </c>
      <c r="O802" s="14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7">
        <f t="shared" si="72"/>
        <v>202.9130434782609</v>
      </c>
      <c r="G803" t="s">
        <v>20</v>
      </c>
      <c r="H803">
        <v>106</v>
      </c>
      <c r="I803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4">
        <f t="shared" si="74"/>
        <v>43830.25</v>
      </c>
      <c r="O803" s="14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7">
        <f t="shared" si="72"/>
        <v>197.03225806451613</v>
      </c>
      <c r="G804" t="s">
        <v>20</v>
      </c>
      <c r="H804">
        <v>142</v>
      </c>
      <c r="I804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4">
        <f t="shared" si="74"/>
        <v>43650.208333333328</v>
      </c>
      <c r="O804" s="14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7">
        <f t="shared" si="72"/>
        <v>107</v>
      </c>
      <c r="G805" t="s">
        <v>20</v>
      </c>
      <c r="H805">
        <v>233</v>
      </c>
      <c r="I805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4">
        <f t="shared" si="74"/>
        <v>43492.25</v>
      </c>
      <c r="O805" s="14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7">
        <f t="shared" si="72"/>
        <v>268.73076923076923</v>
      </c>
      <c r="G806" t="s">
        <v>20</v>
      </c>
      <c r="H806">
        <v>218</v>
      </c>
      <c r="I806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4">
        <f t="shared" si="74"/>
        <v>43102.25</v>
      </c>
      <c r="O806" s="14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7">
        <f t="shared" si="72"/>
        <v>50.845360824742272</v>
      </c>
      <c r="G807" t="s">
        <v>14</v>
      </c>
      <c r="H807">
        <v>67</v>
      </c>
      <c r="I807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4">
        <f t="shared" si="74"/>
        <v>41958.25</v>
      </c>
      <c r="O807" s="14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7">
        <f t="shared" si="72"/>
        <v>1180.2857142857142</v>
      </c>
      <c r="G808" t="s">
        <v>20</v>
      </c>
      <c r="H808">
        <v>76</v>
      </c>
      <c r="I808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4">
        <f t="shared" si="74"/>
        <v>40973.25</v>
      </c>
      <c r="O808" s="14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7">
        <f t="shared" si="72"/>
        <v>264</v>
      </c>
      <c r="G809" t="s">
        <v>20</v>
      </c>
      <c r="H809">
        <v>43</v>
      </c>
      <c r="I809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4">
        <f t="shared" si="74"/>
        <v>43753.208333333328</v>
      </c>
      <c r="O809" s="14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7">
        <f t="shared" si="72"/>
        <v>30.44230769230769</v>
      </c>
      <c r="G810" t="s">
        <v>14</v>
      </c>
      <c r="H810">
        <v>19</v>
      </c>
      <c r="I810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4">
        <f t="shared" si="74"/>
        <v>42507.208333333328</v>
      </c>
      <c r="O810" s="14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7">
        <f t="shared" si="72"/>
        <v>62.880681818181813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4">
        <f t="shared" si="74"/>
        <v>41135.208333333336</v>
      </c>
      <c r="O811" s="14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7">
        <f t="shared" si="72"/>
        <v>193.125</v>
      </c>
      <c r="G812" t="s">
        <v>20</v>
      </c>
      <c r="H812">
        <v>221</v>
      </c>
      <c r="I812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4">
        <f t="shared" si="74"/>
        <v>43067.25</v>
      </c>
      <c r="O812" s="14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7">
        <f t="shared" si="72"/>
        <v>77.102702702702715</v>
      </c>
      <c r="G813" t="s">
        <v>14</v>
      </c>
      <c r="H813">
        <v>679</v>
      </c>
      <c r="I813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4">
        <f t="shared" si="74"/>
        <v>42378.25</v>
      </c>
      <c r="O813" s="14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7">
        <f t="shared" si="72"/>
        <v>225.52763819095478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4">
        <f t="shared" si="74"/>
        <v>43206.208333333328</v>
      </c>
      <c r="O814" s="14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7">
        <f t="shared" si="72"/>
        <v>239.40625</v>
      </c>
      <c r="G815" t="s">
        <v>20</v>
      </c>
      <c r="H815">
        <v>68</v>
      </c>
      <c r="I815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4">
        <f t="shared" si="74"/>
        <v>41148.208333333336</v>
      </c>
      <c r="O815" s="14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7">
        <f t="shared" si="72"/>
        <v>92.1875</v>
      </c>
      <c r="G816" t="s">
        <v>14</v>
      </c>
      <c r="H816">
        <v>36</v>
      </c>
      <c r="I816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4">
        <f t="shared" si="74"/>
        <v>42517.208333333328</v>
      </c>
      <c r="O816" s="14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7">
        <f t="shared" si="72"/>
        <v>130.23333333333335</v>
      </c>
      <c r="G817" t="s">
        <v>20</v>
      </c>
      <c r="H817">
        <v>183</v>
      </c>
      <c r="I817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4">
        <f t="shared" si="74"/>
        <v>43068.25</v>
      </c>
      <c r="O817" s="14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7">
        <f t="shared" si="72"/>
        <v>615.21739130434787</v>
      </c>
      <c r="G818" t="s">
        <v>20</v>
      </c>
      <c r="H818">
        <v>133</v>
      </c>
      <c r="I818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4">
        <f t="shared" si="74"/>
        <v>41680.25</v>
      </c>
      <c r="O818" s="14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7">
        <f t="shared" si="72"/>
        <v>368.79532163742692</v>
      </c>
      <c r="G819" t="s">
        <v>20</v>
      </c>
      <c r="H819">
        <v>2489</v>
      </c>
      <c r="I819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4">
        <f t="shared" si="74"/>
        <v>43589.208333333328</v>
      </c>
      <c r="O819" s="14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7">
        <f t="shared" si="72"/>
        <v>1094.8571428571429</v>
      </c>
      <c r="G820" t="s">
        <v>20</v>
      </c>
      <c r="H820">
        <v>69</v>
      </c>
      <c r="I820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4">
        <f t="shared" si="74"/>
        <v>43486.25</v>
      </c>
      <c r="O820" s="14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7">
        <f t="shared" si="72"/>
        <v>50.662921348314605</v>
      </c>
      <c r="G821" t="s">
        <v>14</v>
      </c>
      <c r="H821">
        <v>47</v>
      </c>
      <c r="I821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4">
        <f t="shared" si="74"/>
        <v>41237.25</v>
      </c>
      <c r="O821" s="14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7">
        <f t="shared" si="72"/>
        <v>800.6</v>
      </c>
      <c r="G822" t="s">
        <v>20</v>
      </c>
      <c r="H822">
        <v>279</v>
      </c>
      <c r="I822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4">
        <f t="shared" si="74"/>
        <v>43310.208333333328</v>
      </c>
      <c r="O822" s="14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7">
        <f t="shared" si="72"/>
        <v>291.28571428571428</v>
      </c>
      <c r="G823" t="s">
        <v>20</v>
      </c>
      <c r="H823">
        <v>210</v>
      </c>
      <c r="I823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4">
        <f t="shared" si="74"/>
        <v>42794.25</v>
      </c>
      <c r="O823" s="14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7">
        <f t="shared" si="72"/>
        <v>349.9666666666667</v>
      </c>
      <c r="G824" t="s">
        <v>20</v>
      </c>
      <c r="H824">
        <v>2100</v>
      </c>
      <c r="I824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4">
        <f t="shared" si="74"/>
        <v>41698.25</v>
      </c>
      <c r="O824" s="14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7">
        <f t="shared" si="72"/>
        <v>357.07317073170731</v>
      </c>
      <c r="G825" t="s">
        <v>20</v>
      </c>
      <c r="H825">
        <v>252</v>
      </c>
      <c r="I825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4">
        <f t="shared" si="74"/>
        <v>41892.208333333336</v>
      </c>
      <c r="O825" s="14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7">
        <f t="shared" si="72"/>
        <v>126.48941176470588</v>
      </c>
      <c r="G826" t="s">
        <v>20</v>
      </c>
      <c r="H826">
        <v>1280</v>
      </c>
      <c r="I826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4">
        <f t="shared" si="74"/>
        <v>40348.208333333336</v>
      </c>
      <c r="O826" s="14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7">
        <f t="shared" si="72"/>
        <v>387.5</v>
      </c>
      <c r="G827" t="s">
        <v>20</v>
      </c>
      <c r="H827">
        <v>157</v>
      </c>
      <c r="I827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4">
        <f t="shared" si="74"/>
        <v>42941.208333333328</v>
      </c>
      <c r="O827" s="14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7">
        <f t="shared" si="72"/>
        <v>457.03571428571428</v>
      </c>
      <c r="G828" t="s">
        <v>20</v>
      </c>
      <c r="H828">
        <v>194</v>
      </c>
      <c r="I828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4">
        <f t="shared" si="74"/>
        <v>40525.25</v>
      </c>
      <c r="O828" s="14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7">
        <f t="shared" si="72"/>
        <v>266.69565217391306</v>
      </c>
      <c r="G829" t="s">
        <v>20</v>
      </c>
      <c r="H829">
        <v>82</v>
      </c>
      <c r="I829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4">
        <f t="shared" si="74"/>
        <v>40666.208333333336</v>
      </c>
      <c r="O829" s="14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7">
        <f t="shared" si="72"/>
        <v>69</v>
      </c>
      <c r="G830" t="s">
        <v>14</v>
      </c>
      <c r="H830">
        <v>70</v>
      </c>
      <c r="I830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4">
        <f t="shared" si="74"/>
        <v>43340.208333333328</v>
      </c>
      <c r="O830" s="14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7">
        <f t="shared" si="72"/>
        <v>51.34375</v>
      </c>
      <c r="G831" t="s">
        <v>14</v>
      </c>
      <c r="H831">
        <v>154</v>
      </c>
      <c r="I831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4">
        <f t="shared" si="74"/>
        <v>42164.208333333328</v>
      </c>
      <c r="O831" s="14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7">
        <f t="shared" si="72"/>
        <v>1.1710526315789473</v>
      </c>
      <c r="G832" t="s">
        <v>14</v>
      </c>
      <c r="H832">
        <v>22</v>
      </c>
      <c r="I832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4">
        <f t="shared" si="74"/>
        <v>43103.25</v>
      </c>
      <c r="O832" s="14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7">
        <f t="shared" si="72"/>
        <v>108.97734294541709</v>
      </c>
      <c r="G833" t="s">
        <v>20</v>
      </c>
      <c r="H833">
        <v>4233</v>
      </c>
      <c r="I833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4">
        <f t="shared" si="74"/>
        <v>40994.208333333336</v>
      </c>
      <c r="O833" s="14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7">
        <f t="shared" si="72"/>
        <v>315.17592592592592</v>
      </c>
      <c r="G834" t="s">
        <v>20</v>
      </c>
      <c r="H834">
        <v>1297</v>
      </c>
      <c r="I834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4">
        <f t="shared" si="74"/>
        <v>42299.208333333328</v>
      </c>
      <c r="O834" s="14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7">
        <f t="shared" ref="F835:F898" si="78">(E835/D835)*100</f>
        <v>157.69117647058823</v>
      </c>
      <c r="G835" t="s">
        <v>20</v>
      </c>
      <c r="H835">
        <v>165</v>
      </c>
      <c r="I835">
        <f t="shared" ref="I835:I898" si="79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4">
        <f t="shared" ref="N835:N898" si="80">(((L835/60)/60)/24)+DATE(1970,1,1)</f>
        <v>40588.25</v>
      </c>
      <c r="O835" s="14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 SEARCH("/", R835) - 1)</f>
        <v>publishing</v>
      </c>
      <c r="T835" t="str">
        <f t="shared" ref="T835:T898" si="83">RIGHT(R835, LEN(R835) - SEARCH("/", R835))</f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7">
        <f t="shared" si="78"/>
        <v>153.8082191780822</v>
      </c>
      <c r="G836" t="s">
        <v>20</v>
      </c>
      <c r="H836">
        <v>119</v>
      </c>
      <c r="I836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4">
        <f t="shared" si="80"/>
        <v>41448.208333333336</v>
      </c>
      <c r="O836" s="14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7">
        <f t="shared" si="78"/>
        <v>89.738979118329468</v>
      </c>
      <c r="G837" t="s">
        <v>14</v>
      </c>
      <c r="H837">
        <v>1758</v>
      </c>
      <c r="I837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4">
        <f t="shared" si="80"/>
        <v>42063.25</v>
      </c>
      <c r="O837" s="14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7">
        <f t="shared" si="78"/>
        <v>75.135802469135797</v>
      </c>
      <c r="G838" t="s">
        <v>14</v>
      </c>
      <c r="H838">
        <v>94</v>
      </c>
      <c r="I838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4">
        <f t="shared" si="80"/>
        <v>40214.25</v>
      </c>
      <c r="O838" s="14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7">
        <f t="shared" si="78"/>
        <v>852.88135593220341</v>
      </c>
      <c r="G839" t="s">
        <v>20</v>
      </c>
      <c r="H839">
        <v>1797</v>
      </c>
      <c r="I839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4">
        <f t="shared" si="80"/>
        <v>40629.208333333336</v>
      </c>
      <c r="O839" s="14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7">
        <f t="shared" si="78"/>
        <v>138.90625</v>
      </c>
      <c r="G840" t="s">
        <v>20</v>
      </c>
      <c r="H840">
        <v>261</v>
      </c>
      <c r="I840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4">
        <f t="shared" si="80"/>
        <v>43370.208333333328</v>
      </c>
      <c r="O840" s="14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7">
        <f t="shared" si="78"/>
        <v>190.18181818181819</v>
      </c>
      <c r="G841" t="s">
        <v>20</v>
      </c>
      <c r="H841">
        <v>157</v>
      </c>
      <c r="I841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4">
        <f t="shared" si="80"/>
        <v>41715.208333333336</v>
      </c>
      <c r="O841" s="14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7">
        <f t="shared" si="78"/>
        <v>100.24333619948409</v>
      </c>
      <c r="G842" t="s">
        <v>20</v>
      </c>
      <c r="H842">
        <v>3533</v>
      </c>
      <c r="I842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4">
        <f t="shared" si="80"/>
        <v>41836.208333333336</v>
      </c>
      <c r="O842" s="14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7">
        <f t="shared" si="78"/>
        <v>142.75824175824175</v>
      </c>
      <c r="G843" t="s">
        <v>20</v>
      </c>
      <c r="H843">
        <v>155</v>
      </c>
      <c r="I843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4">
        <f t="shared" si="80"/>
        <v>42419.25</v>
      </c>
      <c r="O843" s="14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7">
        <f t="shared" si="78"/>
        <v>563.13333333333333</v>
      </c>
      <c r="G844" t="s">
        <v>20</v>
      </c>
      <c r="H844">
        <v>132</v>
      </c>
      <c r="I844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4">
        <f t="shared" si="80"/>
        <v>43266.208333333328</v>
      </c>
      <c r="O844" s="14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7">
        <f t="shared" si="78"/>
        <v>30.715909090909086</v>
      </c>
      <c r="G845" t="s">
        <v>14</v>
      </c>
      <c r="H845">
        <v>33</v>
      </c>
      <c r="I845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4">
        <f t="shared" si="80"/>
        <v>43338.208333333328</v>
      </c>
      <c r="O845" s="14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7">
        <f t="shared" si="78"/>
        <v>99.39772727272728</v>
      </c>
      <c r="G846" t="s">
        <v>74</v>
      </c>
      <c r="H846">
        <v>94</v>
      </c>
      <c r="I846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4">
        <f t="shared" si="80"/>
        <v>40930.25</v>
      </c>
      <c r="O846" s="14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7">
        <f t="shared" si="78"/>
        <v>197.54935622317598</v>
      </c>
      <c r="G847" t="s">
        <v>20</v>
      </c>
      <c r="H847">
        <v>1354</v>
      </c>
      <c r="I847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4">
        <f t="shared" si="80"/>
        <v>43235.208333333328</v>
      </c>
      <c r="O847" s="14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7">
        <f t="shared" si="78"/>
        <v>508.5</v>
      </c>
      <c r="G848" t="s">
        <v>20</v>
      </c>
      <c r="H848">
        <v>48</v>
      </c>
      <c r="I848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4">
        <f t="shared" si="80"/>
        <v>43302.208333333328</v>
      </c>
      <c r="O848" s="14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7">
        <f t="shared" si="78"/>
        <v>237.74468085106383</v>
      </c>
      <c r="G849" t="s">
        <v>20</v>
      </c>
      <c r="H849">
        <v>110</v>
      </c>
      <c r="I849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4">
        <f t="shared" si="80"/>
        <v>43107.25</v>
      </c>
      <c r="O849" s="14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7">
        <f t="shared" si="78"/>
        <v>338.46875</v>
      </c>
      <c r="G850" t="s">
        <v>20</v>
      </c>
      <c r="H850">
        <v>172</v>
      </c>
      <c r="I850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4">
        <f t="shared" si="80"/>
        <v>40341.208333333336</v>
      </c>
      <c r="O850" s="14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7">
        <f t="shared" si="78"/>
        <v>133.08955223880596</v>
      </c>
      <c r="G851" t="s">
        <v>20</v>
      </c>
      <c r="H851">
        <v>307</v>
      </c>
      <c r="I851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4">
        <f t="shared" si="80"/>
        <v>40948.25</v>
      </c>
      <c r="O851" s="14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7">
        <f t="shared" si="78"/>
        <v>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4">
        <f t="shared" si="80"/>
        <v>40866.25</v>
      </c>
      <c r="O852" s="14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7">
        <f t="shared" si="78"/>
        <v>207.79999999999998</v>
      </c>
      <c r="G853" t="s">
        <v>20</v>
      </c>
      <c r="H853">
        <v>160</v>
      </c>
      <c r="I853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4">
        <f t="shared" si="80"/>
        <v>41031.208333333336</v>
      </c>
      <c r="O853" s="14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7">
        <f t="shared" si="78"/>
        <v>51.122448979591837</v>
      </c>
      <c r="G854" t="s">
        <v>14</v>
      </c>
      <c r="H854">
        <v>31</v>
      </c>
      <c r="I854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4">
        <f t="shared" si="80"/>
        <v>40740.208333333336</v>
      </c>
      <c r="O854" s="14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7">
        <f t="shared" si="78"/>
        <v>652.05847953216369</v>
      </c>
      <c r="G855" t="s">
        <v>20</v>
      </c>
      <c r="H855">
        <v>1467</v>
      </c>
      <c r="I855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4">
        <f t="shared" si="80"/>
        <v>40714.208333333336</v>
      </c>
      <c r="O855" s="14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7">
        <f t="shared" si="78"/>
        <v>113.63099415204678</v>
      </c>
      <c r="G856" t="s">
        <v>20</v>
      </c>
      <c r="H856">
        <v>2662</v>
      </c>
      <c r="I856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4">
        <f t="shared" si="80"/>
        <v>43787.25</v>
      </c>
      <c r="O856" s="14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7">
        <f t="shared" si="78"/>
        <v>102.37606837606839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4">
        <f t="shared" si="80"/>
        <v>40712.208333333336</v>
      </c>
      <c r="O857" s="14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7">
        <f t="shared" si="78"/>
        <v>356.58333333333331</v>
      </c>
      <c r="G858" t="s">
        <v>20</v>
      </c>
      <c r="H858">
        <v>158</v>
      </c>
      <c r="I858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4">
        <f t="shared" si="80"/>
        <v>41023.208333333336</v>
      </c>
      <c r="O858" s="14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7">
        <f t="shared" si="78"/>
        <v>139.86792452830187</v>
      </c>
      <c r="G859" t="s">
        <v>20</v>
      </c>
      <c r="H859">
        <v>225</v>
      </c>
      <c r="I859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4">
        <f t="shared" si="80"/>
        <v>40944.25</v>
      </c>
      <c r="O859" s="14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7">
        <f t="shared" si="78"/>
        <v>69.45</v>
      </c>
      <c r="G860" t="s">
        <v>14</v>
      </c>
      <c r="H860">
        <v>35</v>
      </c>
      <c r="I860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4">
        <f t="shared" si="80"/>
        <v>43211.208333333328</v>
      </c>
      <c r="O860" s="14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7">
        <f t="shared" si="78"/>
        <v>35.534246575342465</v>
      </c>
      <c r="G861" t="s">
        <v>14</v>
      </c>
      <c r="H861">
        <v>63</v>
      </c>
      <c r="I861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4">
        <f t="shared" si="80"/>
        <v>41334.25</v>
      </c>
      <c r="O861" s="14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7">
        <f t="shared" si="78"/>
        <v>251.65</v>
      </c>
      <c r="G862" t="s">
        <v>20</v>
      </c>
      <c r="H862">
        <v>65</v>
      </c>
      <c r="I862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4">
        <f t="shared" si="80"/>
        <v>43515.25</v>
      </c>
      <c r="O862" s="14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7">
        <f t="shared" si="78"/>
        <v>105.87500000000001</v>
      </c>
      <c r="G863" t="s">
        <v>20</v>
      </c>
      <c r="H863">
        <v>163</v>
      </c>
      <c r="I863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4">
        <f t="shared" si="80"/>
        <v>40258.208333333336</v>
      </c>
      <c r="O863" s="14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7">
        <f t="shared" si="78"/>
        <v>187.42857142857144</v>
      </c>
      <c r="G864" t="s">
        <v>20</v>
      </c>
      <c r="H864">
        <v>85</v>
      </c>
      <c r="I864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4">
        <f t="shared" si="80"/>
        <v>40756.208333333336</v>
      </c>
      <c r="O864" s="14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7">
        <f t="shared" si="78"/>
        <v>386.78571428571428</v>
      </c>
      <c r="G865" t="s">
        <v>20</v>
      </c>
      <c r="H865">
        <v>217</v>
      </c>
      <c r="I865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4">
        <f t="shared" si="80"/>
        <v>42172.208333333328</v>
      </c>
      <c r="O865" s="14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7">
        <f t="shared" si="78"/>
        <v>347.07142857142856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4">
        <f t="shared" si="80"/>
        <v>42601.208333333328</v>
      </c>
      <c r="O866" s="14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7">
        <f t="shared" si="78"/>
        <v>185.82098765432099</v>
      </c>
      <c r="G867" t="s">
        <v>20</v>
      </c>
      <c r="H867">
        <v>3272</v>
      </c>
      <c r="I867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4">
        <f t="shared" si="80"/>
        <v>41897.208333333336</v>
      </c>
      <c r="O867" s="14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7">
        <f t="shared" si="78"/>
        <v>43.241247264770237</v>
      </c>
      <c r="G868" t="s">
        <v>74</v>
      </c>
      <c r="H868">
        <v>898</v>
      </c>
      <c r="I868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4">
        <f t="shared" si="80"/>
        <v>40671.208333333336</v>
      </c>
      <c r="O868" s="14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7">
        <f t="shared" si="78"/>
        <v>162.4375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4">
        <f t="shared" si="80"/>
        <v>43382.208333333328</v>
      </c>
      <c r="O869" s="14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7">
        <f t="shared" si="78"/>
        <v>184.84285714285716</v>
      </c>
      <c r="G870" t="s">
        <v>20</v>
      </c>
      <c r="H870">
        <v>126</v>
      </c>
      <c r="I870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4">
        <f t="shared" si="80"/>
        <v>41559.208333333336</v>
      </c>
      <c r="O870" s="14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7">
        <f t="shared" si="78"/>
        <v>23.703520691785052</v>
      </c>
      <c r="G871" t="s">
        <v>14</v>
      </c>
      <c r="H871">
        <v>526</v>
      </c>
      <c r="I871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4">
        <f t="shared" si="80"/>
        <v>40350.208333333336</v>
      </c>
      <c r="O871" s="14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7">
        <f t="shared" si="78"/>
        <v>89.870129870129873</v>
      </c>
      <c r="G872" t="s">
        <v>14</v>
      </c>
      <c r="H872">
        <v>121</v>
      </c>
      <c r="I872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4">
        <f t="shared" si="80"/>
        <v>42240.208333333328</v>
      </c>
      <c r="O872" s="14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7">
        <f t="shared" si="78"/>
        <v>272.6041958041958</v>
      </c>
      <c r="G873" t="s">
        <v>20</v>
      </c>
      <c r="H873">
        <v>2320</v>
      </c>
      <c r="I873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4">
        <f t="shared" si="80"/>
        <v>43040.208333333328</v>
      </c>
      <c r="O873" s="14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7">
        <f t="shared" si="78"/>
        <v>170.04255319148936</v>
      </c>
      <c r="G874" t="s">
        <v>20</v>
      </c>
      <c r="H874">
        <v>81</v>
      </c>
      <c r="I874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4">
        <f t="shared" si="80"/>
        <v>43346.208333333328</v>
      </c>
      <c r="O874" s="14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7">
        <f t="shared" si="78"/>
        <v>188.28503562945369</v>
      </c>
      <c r="G875" t="s">
        <v>20</v>
      </c>
      <c r="H875">
        <v>1887</v>
      </c>
      <c r="I875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4">
        <f t="shared" si="80"/>
        <v>41647.25</v>
      </c>
      <c r="O875" s="14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7">
        <f t="shared" si="78"/>
        <v>346.93532338308455</v>
      </c>
      <c r="G876" t="s">
        <v>20</v>
      </c>
      <c r="H876">
        <v>4358</v>
      </c>
      <c r="I876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4">
        <f t="shared" si="80"/>
        <v>40291.208333333336</v>
      </c>
      <c r="O876" s="14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7">
        <f t="shared" si="78"/>
        <v>69.177215189873422</v>
      </c>
      <c r="G877" t="s">
        <v>14</v>
      </c>
      <c r="H877">
        <v>67</v>
      </c>
      <c r="I877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4">
        <f t="shared" si="80"/>
        <v>40556.25</v>
      </c>
      <c r="O877" s="14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7">
        <f t="shared" si="78"/>
        <v>25.433734939759034</v>
      </c>
      <c r="G878" t="s">
        <v>14</v>
      </c>
      <c r="H878">
        <v>57</v>
      </c>
      <c r="I878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4">
        <f t="shared" si="80"/>
        <v>43624.208333333328</v>
      </c>
      <c r="O878" s="14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7">
        <f t="shared" si="78"/>
        <v>77.400977995110026</v>
      </c>
      <c r="G879" t="s">
        <v>14</v>
      </c>
      <c r="H879">
        <v>1229</v>
      </c>
      <c r="I879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4">
        <f t="shared" si="80"/>
        <v>42577.208333333328</v>
      </c>
      <c r="O879" s="14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7">
        <f t="shared" si="78"/>
        <v>37.481481481481481</v>
      </c>
      <c r="G880" t="s">
        <v>14</v>
      </c>
      <c r="H880">
        <v>12</v>
      </c>
      <c r="I880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4">
        <f t="shared" si="80"/>
        <v>43845.25</v>
      </c>
      <c r="O880" s="14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7">
        <f t="shared" si="78"/>
        <v>543.79999999999995</v>
      </c>
      <c r="G881" t="s">
        <v>20</v>
      </c>
      <c r="H881">
        <v>53</v>
      </c>
      <c r="I881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4">
        <f t="shared" si="80"/>
        <v>42788.25</v>
      </c>
      <c r="O881" s="14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7">
        <f t="shared" si="78"/>
        <v>228.52189349112427</v>
      </c>
      <c r="G882" t="s">
        <v>20</v>
      </c>
      <c r="H882">
        <v>2414</v>
      </c>
      <c r="I882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4">
        <f t="shared" si="80"/>
        <v>43667.208333333328</v>
      </c>
      <c r="O882" s="14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7">
        <f t="shared" si="78"/>
        <v>38.948339483394832</v>
      </c>
      <c r="G883" t="s">
        <v>14</v>
      </c>
      <c r="H883">
        <v>452</v>
      </c>
      <c r="I883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4">
        <f t="shared" si="80"/>
        <v>42194.208333333328</v>
      </c>
      <c r="O883" s="14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7">
        <f t="shared" si="78"/>
        <v>370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4">
        <f t="shared" si="80"/>
        <v>42025.25</v>
      </c>
      <c r="O884" s="14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7">
        <f t="shared" si="78"/>
        <v>237.91176470588232</v>
      </c>
      <c r="G885" t="s">
        <v>20</v>
      </c>
      <c r="H885">
        <v>193</v>
      </c>
      <c r="I885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4">
        <f t="shared" si="80"/>
        <v>40323.208333333336</v>
      </c>
      <c r="O885" s="14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7">
        <f t="shared" si="78"/>
        <v>64.036299765807954</v>
      </c>
      <c r="G886" t="s">
        <v>14</v>
      </c>
      <c r="H886">
        <v>1886</v>
      </c>
      <c r="I886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4">
        <f t="shared" si="80"/>
        <v>41763.208333333336</v>
      </c>
      <c r="O886" s="14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7">
        <f t="shared" si="78"/>
        <v>118.27777777777777</v>
      </c>
      <c r="G887" t="s">
        <v>20</v>
      </c>
      <c r="H887">
        <v>52</v>
      </c>
      <c r="I887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4">
        <f t="shared" si="80"/>
        <v>40335.208333333336</v>
      </c>
      <c r="O887" s="14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7">
        <f t="shared" si="78"/>
        <v>84.824037184594957</v>
      </c>
      <c r="G888" t="s">
        <v>14</v>
      </c>
      <c r="H888">
        <v>1825</v>
      </c>
      <c r="I888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4">
        <f t="shared" si="80"/>
        <v>40416.208333333336</v>
      </c>
      <c r="O888" s="14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7">
        <f t="shared" si="78"/>
        <v>29.346153846153843</v>
      </c>
      <c r="G889" t="s">
        <v>14</v>
      </c>
      <c r="H889">
        <v>31</v>
      </c>
      <c r="I889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4">
        <f t="shared" si="80"/>
        <v>42202.208333333328</v>
      </c>
      <c r="O889" s="14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7">
        <f t="shared" si="78"/>
        <v>209.89655172413794</v>
      </c>
      <c r="G890" t="s">
        <v>20</v>
      </c>
      <c r="H890">
        <v>290</v>
      </c>
      <c r="I890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4">
        <f t="shared" si="80"/>
        <v>42836.208333333328</v>
      </c>
      <c r="O890" s="14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7">
        <f t="shared" si="78"/>
        <v>169.78571428571431</v>
      </c>
      <c r="G891" t="s">
        <v>20</v>
      </c>
      <c r="H891">
        <v>122</v>
      </c>
      <c r="I891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4">
        <f t="shared" si="80"/>
        <v>41710.208333333336</v>
      </c>
      <c r="O891" s="14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7">
        <f t="shared" si="78"/>
        <v>115.95907738095239</v>
      </c>
      <c r="G892" t="s">
        <v>20</v>
      </c>
      <c r="H892">
        <v>1470</v>
      </c>
      <c r="I892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4">
        <f t="shared" si="80"/>
        <v>43640.208333333328</v>
      </c>
      <c r="O892" s="14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7">
        <f t="shared" si="78"/>
        <v>258.59999999999997</v>
      </c>
      <c r="G893" t="s">
        <v>20</v>
      </c>
      <c r="H893">
        <v>165</v>
      </c>
      <c r="I893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4">
        <f t="shared" si="80"/>
        <v>40880.25</v>
      </c>
      <c r="O893" s="14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7">
        <f t="shared" si="78"/>
        <v>230.58333333333331</v>
      </c>
      <c r="G894" t="s">
        <v>20</v>
      </c>
      <c r="H894">
        <v>182</v>
      </c>
      <c r="I894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4">
        <f t="shared" si="80"/>
        <v>40319.208333333336</v>
      </c>
      <c r="O894" s="14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7">
        <f t="shared" si="78"/>
        <v>128.21428571428572</v>
      </c>
      <c r="G895" t="s">
        <v>20</v>
      </c>
      <c r="H895">
        <v>199</v>
      </c>
      <c r="I895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4">
        <f t="shared" si="80"/>
        <v>42170.208333333328</v>
      </c>
      <c r="O895" s="14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7">
        <f t="shared" si="78"/>
        <v>188.70588235294116</v>
      </c>
      <c r="G896" t="s">
        <v>20</v>
      </c>
      <c r="H896">
        <v>56</v>
      </c>
      <c r="I896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4">
        <f t="shared" si="80"/>
        <v>41466.208333333336</v>
      </c>
      <c r="O896" s="14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7">
        <f t="shared" si="78"/>
        <v>6.9511889862327907</v>
      </c>
      <c r="G897" t="s">
        <v>14</v>
      </c>
      <c r="H897">
        <v>107</v>
      </c>
      <c r="I897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4">
        <f t="shared" si="80"/>
        <v>43134.25</v>
      </c>
      <c r="O897" s="14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7">
        <f t="shared" si="78"/>
        <v>774.43434343434342</v>
      </c>
      <c r="G898" t="s">
        <v>20</v>
      </c>
      <c r="H898">
        <v>1460</v>
      </c>
      <c r="I898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4">
        <f t="shared" si="80"/>
        <v>40738.208333333336</v>
      </c>
      <c r="O898" s="14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7">
        <f t="shared" ref="F899:F962" si="84">(E899/D899)*100</f>
        <v>27.693181818181817</v>
      </c>
      <c r="G899" t="s">
        <v>14</v>
      </c>
      <c r="H899">
        <v>27</v>
      </c>
      <c r="I899">
        <f t="shared" ref="I899:I962" si="85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4">
        <f t="shared" ref="N899:N962" si="86">(((L899/60)/60)/24)+DATE(1970,1,1)</f>
        <v>43583.208333333328</v>
      </c>
      <c r="O899" s="14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 SEARCH("/", R899) - 1)</f>
        <v>theater</v>
      </c>
      <c r="T899" t="str">
        <f t="shared" ref="T899:T962" si="89">RIGHT(R899, LEN(R899) - SEARCH("/", R899))</f>
        <v>plays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7">
        <f t="shared" si="84"/>
        <v>52.479620323841424</v>
      </c>
      <c r="G900" t="s">
        <v>14</v>
      </c>
      <c r="H900">
        <v>1221</v>
      </c>
      <c r="I900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4">
        <f t="shared" si="86"/>
        <v>43815.25</v>
      </c>
      <c r="O900" s="14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7">
        <f t="shared" si="84"/>
        <v>407.09677419354841</v>
      </c>
      <c r="G901" t="s">
        <v>20</v>
      </c>
      <c r="H901">
        <v>123</v>
      </c>
      <c r="I901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4">
        <f t="shared" si="86"/>
        <v>41554.208333333336</v>
      </c>
      <c r="O901" s="14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7">
        <f t="shared" si="84"/>
        <v>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4">
        <f t="shared" si="86"/>
        <v>41901.208333333336</v>
      </c>
      <c r="O902" s="14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7">
        <f t="shared" si="84"/>
        <v>156.17857142857144</v>
      </c>
      <c r="G903" t="s">
        <v>20</v>
      </c>
      <c r="H903">
        <v>159</v>
      </c>
      <c r="I903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4">
        <f t="shared" si="86"/>
        <v>43298.208333333328</v>
      </c>
      <c r="O903" s="14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7">
        <f t="shared" si="84"/>
        <v>252.42857142857144</v>
      </c>
      <c r="G904" t="s">
        <v>20</v>
      </c>
      <c r="H904">
        <v>110</v>
      </c>
      <c r="I904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4">
        <f t="shared" si="86"/>
        <v>42399.25</v>
      </c>
      <c r="O904" s="14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7">
        <f t="shared" si="84"/>
        <v>1.729268292682927</v>
      </c>
      <c r="G905" t="s">
        <v>47</v>
      </c>
      <c r="H905">
        <v>14</v>
      </c>
      <c r="I905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4">
        <f t="shared" si="86"/>
        <v>41034.208333333336</v>
      </c>
      <c r="O905" s="14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7">
        <f t="shared" si="84"/>
        <v>12.230769230769232</v>
      </c>
      <c r="G906" t="s">
        <v>14</v>
      </c>
      <c r="H906">
        <v>16</v>
      </c>
      <c r="I906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4">
        <f t="shared" si="86"/>
        <v>41186.208333333336</v>
      </c>
      <c r="O906" s="14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7">
        <f t="shared" si="84"/>
        <v>163.98734177215189</v>
      </c>
      <c r="G907" t="s">
        <v>20</v>
      </c>
      <c r="H907">
        <v>236</v>
      </c>
      <c r="I907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4">
        <f t="shared" si="86"/>
        <v>41536.208333333336</v>
      </c>
      <c r="O907" s="14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7">
        <f t="shared" si="84"/>
        <v>162.98181818181817</v>
      </c>
      <c r="G908" t="s">
        <v>20</v>
      </c>
      <c r="H908">
        <v>191</v>
      </c>
      <c r="I908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4">
        <f t="shared" si="86"/>
        <v>42868.208333333328</v>
      </c>
      <c r="O908" s="14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7">
        <f t="shared" si="84"/>
        <v>20.252747252747252</v>
      </c>
      <c r="G909" t="s">
        <v>14</v>
      </c>
      <c r="H909">
        <v>41</v>
      </c>
      <c r="I909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4">
        <f t="shared" si="86"/>
        <v>40660.208333333336</v>
      </c>
      <c r="O909" s="14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7">
        <f t="shared" si="84"/>
        <v>319.24083769633506</v>
      </c>
      <c r="G910" t="s">
        <v>20</v>
      </c>
      <c r="H910">
        <v>3934</v>
      </c>
      <c r="I910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4">
        <f t="shared" si="86"/>
        <v>41031.208333333336</v>
      </c>
      <c r="O910" s="14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7">
        <f t="shared" si="84"/>
        <v>478.94444444444446</v>
      </c>
      <c r="G911" t="s">
        <v>20</v>
      </c>
      <c r="H911">
        <v>80</v>
      </c>
      <c r="I911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4">
        <f t="shared" si="86"/>
        <v>43255.208333333328</v>
      </c>
      <c r="O911" s="14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7">
        <f t="shared" si="84"/>
        <v>19.556634304207122</v>
      </c>
      <c r="G912" t="s">
        <v>74</v>
      </c>
      <c r="H912">
        <v>296</v>
      </c>
      <c r="I912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4">
        <f t="shared" si="86"/>
        <v>42026.25</v>
      </c>
      <c r="O912" s="14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7">
        <f t="shared" si="84"/>
        <v>198.94827586206895</v>
      </c>
      <c r="G913" t="s">
        <v>20</v>
      </c>
      <c r="H913">
        <v>462</v>
      </c>
      <c r="I913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4">
        <f t="shared" si="86"/>
        <v>43717.208333333328</v>
      </c>
      <c r="O913" s="14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7">
        <f t="shared" si="84"/>
        <v>795</v>
      </c>
      <c r="G914" t="s">
        <v>20</v>
      </c>
      <c r="H914">
        <v>179</v>
      </c>
      <c r="I914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4">
        <f t="shared" si="86"/>
        <v>41157.208333333336</v>
      </c>
      <c r="O914" s="14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7">
        <f t="shared" si="84"/>
        <v>50.621082621082621</v>
      </c>
      <c r="G915" t="s">
        <v>14</v>
      </c>
      <c r="H915">
        <v>523</v>
      </c>
      <c r="I915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4">
        <f t="shared" si="86"/>
        <v>43597.208333333328</v>
      </c>
      <c r="O915" s="14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7">
        <f t="shared" si="84"/>
        <v>57.4375</v>
      </c>
      <c r="G916" t="s">
        <v>14</v>
      </c>
      <c r="H916">
        <v>141</v>
      </c>
      <c r="I916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4">
        <f t="shared" si="86"/>
        <v>41490.208333333336</v>
      </c>
      <c r="O916" s="14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7">
        <f t="shared" si="84"/>
        <v>155.62827640984909</v>
      </c>
      <c r="G917" t="s">
        <v>20</v>
      </c>
      <c r="H917">
        <v>1866</v>
      </c>
      <c r="I917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4">
        <f t="shared" si="86"/>
        <v>42976.208333333328</v>
      </c>
      <c r="O917" s="14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7">
        <f t="shared" si="84"/>
        <v>36.297297297297298</v>
      </c>
      <c r="G918" t="s">
        <v>14</v>
      </c>
      <c r="H918">
        <v>52</v>
      </c>
      <c r="I918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4">
        <f t="shared" si="86"/>
        <v>41991.25</v>
      </c>
      <c r="O918" s="14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7">
        <f t="shared" si="84"/>
        <v>58.25</v>
      </c>
      <c r="G919" t="s">
        <v>47</v>
      </c>
      <c r="H919">
        <v>27</v>
      </c>
      <c r="I919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4">
        <f t="shared" si="86"/>
        <v>40722.208333333336</v>
      </c>
      <c r="O919" s="14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7">
        <f t="shared" si="84"/>
        <v>237.39473684210526</v>
      </c>
      <c r="G920" t="s">
        <v>20</v>
      </c>
      <c r="H920">
        <v>156</v>
      </c>
      <c r="I920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4">
        <f t="shared" si="86"/>
        <v>41117.208333333336</v>
      </c>
      <c r="O920" s="14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7">
        <f t="shared" si="84"/>
        <v>58.75</v>
      </c>
      <c r="G921" t="s">
        <v>14</v>
      </c>
      <c r="H921">
        <v>225</v>
      </c>
      <c r="I921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4">
        <f t="shared" si="86"/>
        <v>43022.208333333328</v>
      </c>
      <c r="O921" s="14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7">
        <f t="shared" si="84"/>
        <v>182.56603773584905</v>
      </c>
      <c r="G922" t="s">
        <v>20</v>
      </c>
      <c r="H922">
        <v>255</v>
      </c>
      <c r="I922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4">
        <f t="shared" si="86"/>
        <v>43503.25</v>
      </c>
      <c r="O922" s="14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7">
        <f t="shared" si="84"/>
        <v>0.75436408977556113</v>
      </c>
      <c r="G923" t="s">
        <v>14</v>
      </c>
      <c r="H923">
        <v>38</v>
      </c>
      <c r="I923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4">
        <f t="shared" si="86"/>
        <v>40951.25</v>
      </c>
      <c r="O923" s="14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7">
        <f t="shared" si="84"/>
        <v>175.95330739299609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4">
        <f t="shared" si="86"/>
        <v>43443.25</v>
      </c>
      <c r="O924" s="14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7">
        <f t="shared" si="84"/>
        <v>237.88235294117646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4">
        <f t="shared" si="86"/>
        <v>40373.208333333336</v>
      </c>
      <c r="O925" s="14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7">
        <f t="shared" si="84"/>
        <v>488.05076142131981</v>
      </c>
      <c r="G926" t="s">
        <v>20</v>
      </c>
      <c r="H926">
        <v>2289</v>
      </c>
      <c r="I926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4">
        <f t="shared" si="86"/>
        <v>43769.208333333328</v>
      </c>
      <c r="O926" s="14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7">
        <f t="shared" si="84"/>
        <v>224.06666666666669</v>
      </c>
      <c r="G927" t="s">
        <v>20</v>
      </c>
      <c r="H927">
        <v>65</v>
      </c>
      <c r="I927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4">
        <f t="shared" si="86"/>
        <v>43000.208333333328</v>
      </c>
      <c r="O927" s="14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7">
        <f t="shared" si="84"/>
        <v>18.126436781609197</v>
      </c>
      <c r="G928" t="s">
        <v>14</v>
      </c>
      <c r="H928">
        <v>15</v>
      </c>
      <c r="I928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4">
        <f t="shared" si="86"/>
        <v>42502.208333333328</v>
      </c>
      <c r="O928" s="14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7">
        <f t="shared" si="84"/>
        <v>45.847222222222221</v>
      </c>
      <c r="G929" t="s">
        <v>14</v>
      </c>
      <c r="H929">
        <v>37</v>
      </c>
      <c r="I929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4">
        <f t="shared" si="86"/>
        <v>41102.208333333336</v>
      </c>
      <c r="O929" s="14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7">
        <f t="shared" si="84"/>
        <v>117.31541218637993</v>
      </c>
      <c r="G930" t="s">
        <v>20</v>
      </c>
      <c r="H930">
        <v>3777</v>
      </c>
      <c r="I930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4">
        <f t="shared" si="86"/>
        <v>41637.25</v>
      </c>
      <c r="O930" s="14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7">
        <f t="shared" si="84"/>
        <v>217.30909090909088</v>
      </c>
      <c r="G931" t="s">
        <v>20</v>
      </c>
      <c r="H931">
        <v>184</v>
      </c>
      <c r="I931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4">
        <f t="shared" si="86"/>
        <v>42858.208333333328</v>
      </c>
      <c r="O931" s="14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7">
        <f t="shared" si="84"/>
        <v>112.28571428571428</v>
      </c>
      <c r="G932" t="s">
        <v>20</v>
      </c>
      <c r="H932">
        <v>85</v>
      </c>
      <c r="I932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4">
        <f t="shared" si="86"/>
        <v>42060.25</v>
      </c>
      <c r="O932" s="14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7">
        <f t="shared" si="84"/>
        <v>72.51898734177216</v>
      </c>
      <c r="G933" t="s">
        <v>14</v>
      </c>
      <c r="H933">
        <v>112</v>
      </c>
      <c r="I933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4">
        <f t="shared" si="86"/>
        <v>41818.208333333336</v>
      </c>
      <c r="O933" s="14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7">
        <f t="shared" si="84"/>
        <v>212.30434782608697</v>
      </c>
      <c r="G934" t="s">
        <v>20</v>
      </c>
      <c r="H934">
        <v>144</v>
      </c>
      <c r="I934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4">
        <f t="shared" si="86"/>
        <v>41709.208333333336</v>
      </c>
      <c r="O934" s="14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7">
        <f t="shared" si="84"/>
        <v>239.74657534246577</v>
      </c>
      <c r="G935" t="s">
        <v>20</v>
      </c>
      <c r="H935">
        <v>1902</v>
      </c>
      <c r="I935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4">
        <f t="shared" si="86"/>
        <v>41372.208333333336</v>
      </c>
      <c r="O935" s="14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7">
        <f t="shared" si="84"/>
        <v>181.93548387096774</v>
      </c>
      <c r="G936" t="s">
        <v>20</v>
      </c>
      <c r="H936">
        <v>105</v>
      </c>
      <c r="I936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4">
        <f t="shared" si="86"/>
        <v>42422.25</v>
      </c>
      <c r="O936" s="14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7">
        <f t="shared" si="84"/>
        <v>164.13114754098362</v>
      </c>
      <c r="G937" t="s">
        <v>20</v>
      </c>
      <c r="H937">
        <v>132</v>
      </c>
      <c r="I937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4">
        <f t="shared" si="86"/>
        <v>42209.208333333328</v>
      </c>
      <c r="O937" s="14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7">
        <f t="shared" si="84"/>
        <v>1.6375968992248062</v>
      </c>
      <c r="G938" t="s">
        <v>14</v>
      </c>
      <c r="H938">
        <v>21</v>
      </c>
      <c r="I938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4">
        <f t="shared" si="86"/>
        <v>43668.208333333328</v>
      </c>
      <c r="O938" s="14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7">
        <f t="shared" si="84"/>
        <v>49.64385964912281</v>
      </c>
      <c r="G939" t="s">
        <v>74</v>
      </c>
      <c r="H939">
        <v>976</v>
      </c>
      <c r="I939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4">
        <f t="shared" si="86"/>
        <v>42334.25</v>
      </c>
      <c r="O939" s="14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7">
        <f t="shared" si="84"/>
        <v>109.70652173913042</v>
      </c>
      <c r="G940" t="s">
        <v>20</v>
      </c>
      <c r="H940">
        <v>96</v>
      </c>
      <c r="I940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4">
        <f t="shared" si="86"/>
        <v>43263.208333333328</v>
      </c>
      <c r="O940" s="14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7">
        <f t="shared" si="84"/>
        <v>49.217948717948715</v>
      </c>
      <c r="G941" t="s">
        <v>14</v>
      </c>
      <c r="H941">
        <v>67</v>
      </c>
      <c r="I941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4">
        <f t="shared" si="86"/>
        <v>40670.208333333336</v>
      </c>
      <c r="O941" s="14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7">
        <f t="shared" si="84"/>
        <v>62.232323232323225</v>
      </c>
      <c r="G942" t="s">
        <v>47</v>
      </c>
      <c r="H942">
        <v>66</v>
      </c>
      <c r="I942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4">
        <f t="shared" si="86"/>
        <v>41244.25</v>
      </c>
      <c r="O942" s="14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7">
        <f t="shared" si="84"/>
        <v>13.05813953488372</v>
      </c>
      <c r="G943" t="s">
        <v>14</v>
      </c>
      <c r="H943">
        <v>78</v>
      </c>
      <c r="I943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4">
        <f t="shared" si="86"/>
        <v>40552.25</v>
      </c>
      <c r="O943" s="14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7">
        <f t="shared" si="84"/>
        <v>64.635416666666671</v>
      </c>
      <c r="G944" t="s">
        <v>14</v>
      </c>
      <c r="H944">
        <v>67</v>
      </c>
      <c r="I944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4">
        <f t="shared" si="86"/>
        <v>40568.25</v>
      </c>
      <c r="O944" s="14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7">
        <f t="shared" si="84"/>
        <v>159.58666666666667</v>
      </c>
      <c r="G945" t="s">
        <v>20</v>
      </c>
      <c r="H945">
        <v>114</v>
      </c>
      <c r="I945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4">
        <f t="shared" si="86"/>
        <v>41906.208333333336</v>
      </c>
      <c r="O945" s="14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7">
        <f t="shared" si="84"/>
        <v>81.42</v>
      </c>
      <c r="G946" t="s">
        <v>14</v>
      </c>
      <c r="H946">
        <v>263</v>
      </c>
      <c r="I946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4">
        <f t="shared" si="86"/>
        <v>42776.25</v>
      </c>
      <c r="O946" s="14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7">
        <f t="shared" si="84"/>
        <v>32.444767441860463</v>
      </c>
      <c r="G947" t="s">
        <v>14</v>
      </c>
      <c r="H947">
        <v>1691</v>
      </c>
      <c r="I947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4">
        <f t="shared" si="86"/>
        <v>41004.208333333336</v>
      </c>
      <c r="O947" s="14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7">
        <f t="shared" si="84"/>
        <v>9.9141184124918666</v>
      </c>
      <c r="G948" t="s">
        <v>14</v>
      </c>
      <c r="H948">
        <v>181</v>
      </c>
      <c r="I948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4">
        <f t="shared" si="86"/>
        <v>40710.208333333336</v>
      </c>
      <c r="O948" s="14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7">
        <f t="shared" si="84"/>
        <v>26.694444444444443</v>
      </c>
      <c r="G949" t="s">
        <v>14</v>
      </c>
      <c r="H949">
        <v>13</v>
      </c>
      <c r="I949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4">
        <f t="shared" si="86"/>
        <v>41908.208333333336</v>
      </c>
      <c r="O949" s="14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7">
        <f t="shared" si="84"/>
        <v>62.957446808510639</v>
      </c>
      <c r="G950" t="s">
        <v>74</v>
      </c>
      <c r="H950">
        <v>160</v>
      </c>
      <c r="I950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4">
        <f t="shared" si="86"/>
        <v>41985.25</v>
      </c>
      <c r="O950" s="14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7">
        <f t="shared" si="84"/>
        <v>161.35593220338984</v>
      </c>
      <c r="G951" t="s">
        <v>20</v>
      </c>
      <c r="H951">
        <v>203</v>
      </c>
      <c r="I951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4">
        <f t="shared" si="86"/>
        <v>42112.208333333328</v>
      </c>
      <c r="O951" s="14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7">
        <f t="shared" si="84"/>
        <v>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4">
        <f t="shared" si="86"/>
        <v>43571.208333333328</v>
      </c>
      <c r="O952" s="14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7">
        <f t="shared" si="84"/>
        <v>1096.9379310344827</v>
      </c>
      <c r="G953" t="s">
        <v>20</v>
      </c>
      <c r="H953">
        <v>1559</v>
      </c>
      <c r="I953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4">
        <f t="shared" si="86"/>
        <v>42730.25</v>
      </c>
      <c r="O953" s="14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7">
        <f t="shared" si="84"/>
        <v>70.094158075601371</v>
      </c>
      <c r="G954" t="s">
        <v>74</v>
      </c>
      <c r="H954">
        <v>2266</v>
      </c>
      <c r="I954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4">
        <f t="shared" si="86"/>
        <v>42591.208333333328</v>
      </c>
      <c r="O954" s="14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7">
        <f t="shared" si="84"/>
        <v>60</v>
      </c>
      <c r="G955" t="s">
        <v>14</v>
      </c>
      <c r="H955">
        <v>21</v>
      </c>
      <c r="I955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4">
        <f t="shared" si="86"/>
        <v>42358.25</v>
      </c>
      <c r="O955" s="14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7">
        <f t="shared" si="84"/>
        <v>367.0985915492958</v>
      </c>
      <c r="G956" t="s">
        <v>20</v>
      </c>
      <c r="H956">
        <v>1548</v>
      </c>
      <c r="I956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4">
        <f t="shared" si="86"/>
        <v>41174.208333333336</v>
      </c>
      <c r="O956" s="14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7">
        <f t="shared" si="84"/>
        <v>1109</v>
      </c>
      <c r="G957" t="s">
        <v>20</v>
      </c>
      <c r="H957">
        <v>80</v>
      </c>
      <c r="I957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4">
        <f t="shared" si="86"/>
        <v>41238.25</v>
      </c>
      <c r="O957" s="14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7">
        <f t="shared" si="84"/>
        <v>19.028784648187631</v>
      </c>
      <c r="G958" t="s">
        <v>14</v>
      </c>
      <c r="H958">
        <v>830</v>
      </c>
      <c r="I958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4">
        <f t="shared" si="86"/>
        <v>42360.25</v>
      </c>
      <c r="O958" s="14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7">
        <f t="shared" si="84"/>
        <v>126.87755102040816</v>
      </c>
      <c r="G959" t="s">
        <v>20</v>
      </c>
      <c r="H959">
        <v>131</v>
      </c>
      <c r="I959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4">
        <f t="shared" si="86"/>
        <v>40955.25</v>
      </c>
      <c r="O959" s="14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7">
        <f t="shared" si="84"/>
        <v>734.63636363636363</v>
      </c>
      <c r="G960" t="s">
        <v>20</v>
      </c>
      <c r="H960">
        <v>112</v>
      </c>
      <c r="I960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4">
        <f t="shared" si="86"/>
        <v>40350.208333333336</v>
      </c>
      <c r="O960" s="14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7">
        <f t="shared" si="84"/>
        <v>4.5731034482758623</v>
      </c>
      <c r="G961" t="s">
        <v>14</v>
      </c>
      <c r="H961">
        <v>130</v>
      </c>
      <c r="I961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4">
        <f t="shared" si="86"/>
        <v>40357.208333333336</v>
      </c>
      <c r="O961" s="14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7">
        <f t="shared" si="84"/>
        <v>85.054545454545448</v>
      </c>
      <c r="G962" t="s">
        <v>14</v>
      </c>
      <c r="H962">
        <v>55</v>
      </c>
      <c r="I962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4">
        <f t="shared" si="86"/>
        <v>42408.25</v>
      </c>
      <c r="O962" s="14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7">
        <f t="shared" ref="F963:F1001" si="90">(E963/D963)*100</f>
        <v>119.29824561403508</v>
      </c>
      <c r="G963" t="s">
        <v>20</v>
      </c>
      <c r="H963">
        <v>155</v>
      </c>
      <c r="I963">
        <f t="shared" ref="I963:I1001" si="9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4">
        <f t="shared" ref="N963:N1001" si="92">(((L963/60)/60)/24)+DATE(1970,1,1)</f>
        <v>40591.25</v>
      </c>
      <c r="O963" s="14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 SEARCH("/", R963) - 1)</f>
        <v>publishing</v>
      </c>
      <c r="T963" t="str">
        <f t="shared" ref="T963:T1001" si="95">RIGHT(R963, LEN(R963) - SEARCH("/", R963))</f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7">
        <f t="shared" si="90"/>
        <v>296.02777777777777</v>
      </c>
      <c r="G964" t="s">
        <v>20</v>
      </c>
      <c r="H964">
        <v>266</v>
      </c>
      <c r="I964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4">
        <f t="shared" si="92"/>
        <v>41592.25</v>
      </c>
      <c r="O964" s="14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7">
        <f t="shared" si="90"/>
        <v>84.694915254237287</v>
      </c>
      <c r="G965" t="s">
        <v>14</v>
      </c>
      <c r="H965">
        <v>114</v>
      </c>
      <c r="I965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4">
        <f t="shared" si="92"/>
        <v>40607.25</v>
      </c>
      <c r="O965" s="14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7">
        <f t="shared" si="90"/>
        <v>355.7837837837838</v>
      </c>
      <c r="G966" t="s">
        <v>20</v>
      </c>
      <c r="H966">
        <v>155</v>
      </c>
      <c r="I966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4">
        <f t="shared" si="92"/>
        <v>42135.208333333328</v>
      </c>
      <c r="O966" s="14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7">
        <f t="shared" si="90"/>
        <v>386.40909090909093</v>
      </c>
      <c r="G967" t="s">
        <v>20</v>
      </c>
      <c r="H967">
        <v>207</v>
      </c>
      <c r="I967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4">
        <f t="shared" si="92"/>
        <v>40203.25</v>
      </c>
      <c r="O967" s="14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7">
        <f t="shared" si="90"/>
        <v>792.23529411764707</v>
      </c>
      <c r="G968" t="s">
        <v>20</v>
      </c>
      <c r="H968">
        <v>245</v>
      </c>
      <c r="I968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4">
        <f t="shared" si="92"/>
        <v>42901.208333333328</v>
      </c>
      <c r="O968" s="14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7">
        <f t="shared" si="90"/>
        <v>137.03393665158373</v>
      </c>
      <c r="G969" t="s">
        <v>20</v>
      </c>
      <c r="H969">
        <v>1573</v>
      </c>
      <c r="I969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4">
        <f t="shared" si="92"/>
        <v>41005.208333333336</v>
      </c>
      <c r="O969" s="14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7">
        <f t="shared" si="90"/>
        <v>338.20833333333337</v>
      </c>
      <c r="G970" t="s">
        <v>20</v>
      </c>
      <c r="H970">
        <v>114</v>
      </c>
      <c r="I970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4">
        <f t="shared" si="92"/>
        <v>40544.25</v>
      </c>
      <c r="O970" s="14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7">
        <f t="shared" si="90"/>
        <v>108.22784810126582</v>
      </c>
      <c r="G971" t="s">
        <v>20</v>
      </c>
      <c r="H971">
        <v>93</v>
      </c>
      <c r="I971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4">
        <f t="shared" si="92"/>
        <v>43821.25</v>
      </c>
      <c r="O971" s="14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7">
        <f t="shared" si="90"/>
        <v>60.757639620653315</v>
      </c>
      <c r="G972" t="s">
        <v>14</v>
      </c>
      <c r="H972">
        <v>594</v>
      </c>
      <c r="I972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4">
        <f t="shared" si="92"/>
        <v>40672.208333333336</v>
      </c>
      <c r="O972" s="14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7">
        <f t="shared" si="90"/>
        <v>27.725490196078432</v>
      </c>
      <c r="G973" t="s">
        <v>14</v>
      </c>
      <c r="H973">
        <v>24</v>
      </c>
      <c r="I973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4">
        <f t="shared" si="92"/>
        <v>41555.208333333336</v>
      </c>
      <c r="O973" s="14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7">
        <f t="shared" si="90"/>
        <v>228.3934426229508</v>
      </c>
      <c r="G974" t="s">
        <v>20</v>
      </c>
      <c r="H974">
        <v>1681</v>
      </c>
      <c r="I974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4">
        <f t="shared" si="92"/>
        <v>41792.208333333336</v>
      </c>
      <c r="O974" s="14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7">
        <f t="shared" si="90"/>
        <v>21.615194054500414</v>
      </c>
      <c r="G975" t="s">
        <v>14</v>
      </c>
      <c r="H975">
        <v>252</v>
      </c>
      <c r="I975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4">
        <f t="shared" si="92"/>
        <v>40522.25</v>
      </c>
      <c r="O975" s="14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7">
        <f t="shared" si="90"/>
        <v>373.875</v>
      </c>
      <c r="G976" t="s">
        <v>20</v>
      </c>
      <c r="H976">
        <v>32</v>
      </c>
      <c r="I976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4">
        <f t="shared" si="92"/>
        <v>41412.208333333336</v>
      </c>
      <c r="O976" s="14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7">
        <f t="shared" si="90"/>
        <v>154.92592592592592</v>
      </c>
      <c r="G977" t="s">
        <v>20</v>
      </c>
      <c r="H977">
        <v>135</v>
      </c>
      <c r="I977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4">
        <f t="shared" si="92"/>
        <v>42337.25</v>
      </c>
      <c r="O977" s="14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7">
        <f t="shared" si="90"/>
        <v>322.14999999999998</v>
      </c>
      <c r="G978" t="s">
        <v>20</v>
      </c>
      <c r="H978">
        <v>140</v>
      </c>
      <c r="I978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4">
        <f t="shared" si="92"/>
        <v>40571.25</v>
      </c>
      <c r="O978" s="14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7">
        <f t="shared" si="90"/>
        <v>73.957142857142856</v>
      </c>
      <c r="G979" t="s">
        <v>14</v>
      </c>
      <c r="H979">
        <v>67</v>
      </c>
      <c r="I979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4">
        <f t="shared" si="92"/>
        <v>43138.25</v>
      </c>
      <c r="O979" s="14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7">
        <f t="shared" si="90"/>
        <v>864.1</v>
      </c>
      <c r="G980" t="s">
        <v>20</v>
      </c>
      <c r="H980">
        <v>92</v>
      </c>
      <c r="I980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4">
        <f t="shared" si="92"/>
        <v>42686.25</v>
      </c>
      <c r="O980" s="14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7">
        <f t="shared" si="90"/>
        <v>143.26245847176079</v>
      </c>
      <c r="G981" t="s">
        <v>20</v>
      </c>
      <c r="H981">
        <v>1015</v>
      </c>
      <c r="I981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4">
        <f t="shared" si="92"/>
        <v>42078.208333333328</v>
      </c>
      <c r="O981" s="14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7">
        <f t="shared" si="90"/>
        <v>40.281762295081968</v>
      </c>
      <c r="G982" t="s">
        <v>14</v>
      </c>
      <c r="H982">
        <v>742</v>
      </c>
      <c r="I982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4">
        <f t="shared" si="92"/>
        <v>42307.208333333328</v>
      </c>
      <c r="O982" s="14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7">
        <f t="shared" si="90"/>
        <v>178.22388059701493</v>
      </c>
      <c r="G983" t="s">
        <v>20</v>
      </c>
      <c r="H983">
        <v>323</v>
      </c>
      <c r="I983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4">
        <f t="shared" si="92"/>
        <v>43094.25</v>
      </c>
      <c r="O983" s="14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7">
        <f t="shared" si="90"/>
        <v>84.930555555555557</v>
      </c>
      <c r="G984" t="s">
        <v>14</v>
      </c>
      <c r="H984">
        <v>75</v>
      </c>
      <c r="I984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4">
        <f t="shared" si="92"/>
        <v>40743.208333333336</v>
      </c>
      <c r="O984" s="14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7">
        <f t="shared" si="90"/>
        <v>145.93648334624322</v>
      </c>
      <c r="G985" t="s">
        <v>20</v>
      </c>
      <c r="H985">
        <v>2326</v>
      </c>
      <c r="I985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4">
        <f t="shared" si="92"/>
        <v>43681.208333333328</v>
      </c>
      <c r="O985" s="14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7">
        <f t="shared" si="90"/>
        <v>152.46153846153848</v>
      </c>
      <c r="G986" t="s">
        <v>20</v>
      </c>
      <c r="H986">
        <v>381</v>
      </c>
      <c r="I986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4">
        <f t="shared" si="92"/>
        <v>43716.208333333328</v>
      </c>
      <c r="O986" s="14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7">
        <f t="shared" si="90"/>
        <v>67.129542790152414</v>
      </c>
      <c r="G987" t="s">
        <v>14</v>
      </c>
      <c r="H987">
        <v>4405</v>
      </c>
      <c r="I987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4">
        <f t="shared" si="92"/>
        <v>41614.25</v>
      </c>
      <c r="O987" s="14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7">
        <f t="shared" si="90"/>
        <v>40.307692307692307</v>
      </c>
      <c r="G988" t="s">
        <v>14</v>
      </c>
      <c r="H988">
        <v>92</v>
      </c>
      <c r="I988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4">
        <f t="shared" si="92"/>
        <v>40638.208333333336</v>
      </c>
      <c r="O988" s="14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7">
        <f t="shared" si="90"/>
        <v>216.79032258064518</v>
      </c>
      <c r="G989" t="s">
        <v>20</v>
      </c>
      <c r="H989">
        <v>480</v>
      </c>
      <c r="I989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4">
        <f t="shared" si="92"/>
        <v>42852.208333333328</v>
      </c>
      <c r="O989" s="14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7">
        <f t="shared" si="90"/>
        <v>52.117021276595743</v>
      </c>
      <c r="G990" t="s">
        <v>14</v>
      </c>
      <c r="H990">
        <v>64</v>
      </c>
      <c r="I990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4">
        <f t="shared" si="92"/>
        <v>42686.25</v>
      </c>
      <c r="O990" s="14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7">
        <f t="shared" si="90"/>
        <v>499.58333333333337</v>
      </c>
      <c r="G991" t="s">
        <v>20</v>
      </c>
      <c r="H991">
        <v>226</v>
      </c>
      <c r="I991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4">
        <f t="shared" si="92"/>
        <v>43571.208333333328</v>
      </c>
      <c r="O991" s="14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7">
        <f t="shared" si="90"/>
        <v>87.679487179487182</v>
      </c>
      <c r="G992" t="s">
        <v>14</v>
      </c>
      <c r="H992">
        <v>64</v>
      </c>
      <c r="I992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4">
        <f t="shared" si="92"/>
        <v>42432.25</v>
      </c>
      <c r="O992" s="14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7">
        <f t="shared" si="90"/>
        <v>113.17346938775511</v>
      </c>
      <c r="G993" t="s">
        <v>20</v>
      </c>
      <c r="H993">
        <v>241</v>
      </c>
      <c r="I993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4">
        <f t="shared" si="92"/>
        <v>41907.208333333336</v>
      </c>
      <c r="O993" s="14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7">
        <f t="shared" si="90"/>
        <v>426.54838709677421</v>
      </c>
      <c r="G994" t="s">
        <v>20</v>
      </c>
      <c r="H994">
        <v>132</v>
      </c>
      <c r="I994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4">
        <f t="shared" si="92"/>
        <v>43227.208333333328</v>
      </c>
      <c r="O994" s="14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7">
        <f t="shared" si="90"/>
        <v>77.632653061224488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4">
        <f t="shared" si="92"/>
        <v>42362.25</v>
      </c>
      <c r="O995" s="14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7">
        <f t="shared" si="90"/>
        <v>52.496810772501767</v>
      </c>
      <c r="G996" t="s">
        <v>14</v>
      </c>
      <c r="H996">
        <v>842</v>
      </c>
      <c r="I996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4">
        <f t="shared" si="92"/>
        <v>41929.208333333336</v>
      </c>
      <c r="O996" s="14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7">
        <f t="shared" si="90"/>
        <v>157.46762589928059</v>
      </c>
      <c r="G997" t="s">
        <v>20</v>
      </c>
      <c r="H997">
        <v>2043</v>
      </c>
      <c r="I997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4">
        <f t="shared" si="92"/>
        <v>43408.208333333328</v>
      </c>
      <c r="O997" s="14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7">
        <f t="shared" si="90"/>
        <v>72.939393939393938</v>
      </c>
      <c r="G998" t="s">
        <v>14</v>
      </c>
      <c r="H998">
        <v>112</v>
      </c>
      <c r="I998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4">
        <f t="shared" si="92"/>
        <v>41276.25</v>
      </c>
      <c r="O998" s="14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7">
        <f t="shared" si="90"/>
        <v>60.565789473684205</v>
      </c>
      <c r="G999" t="s">
        <v>74</v>
      </c>
      <c r="H999">
        <v>139</v>
      </c>
      <c r="I999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4">
        <f t="shared" si="92"/>
        <v>41659.25</v>
      </c>
      <c r="O999" s="14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7">
        <f t="shared" si="90"/>
        <v>56.791291291291287</v>
      </c>
      <c r="G1000" t="s">
        <v>14</v>
      </c>
      <c r="H1000">
        <v>374</v>
      </c>
      <c r="I1000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4">
        <f t="shared" si="92"/>
        <v>40220.25</v>
      </c>
      <c r="O1000" s="14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7">
        <f t="shared" si="90"/>
        <v>56.542754275427541</v>
      </c>
      <c r="G1001" t="s">
        <v>74</v>
      </c>
      <c r="H1001">
        <v>1122</v>
      </c>
      <c r="I1001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4">
        <f t="shared" si="92"/>
        <v>42550.208333333328</v>
      </c>
      <c r="O1001" s="14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G1:G1048576">
    <cfRule type="containsText" dxfId="20" priority="1" operator="containsText" text="live">
      <formula>NOT(ISERROR(SEARCH("live",G1)))</formula>
    </cfRule>
    <cfRule type="containsText" dxfId="19" priority="2" operator="containsText" text="canceled">
      <formula>NOT(ISERROR(SEARCH("canceled",G1)))</formula>
    </cfRule>
    <cfRule type="containsText" dxfId="18" priority="5" operator="containsText" text="successful">
      <formula>NOT(ISERROR(SEARCH("successful",G1)))</formula>
    </cfRule>
    <cfRule type="containsText" dxfId="17" priority="6" operator="containsText" text="failed">
      <formula>NOT(ISERROR(SEARCH("failed",G1)))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8696B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D83B-7FF7-400F-B21C-4CEC83022CC4}">
  <dimension ref="A1:F14"/>
  <sheetViews>
    <sheetView workbookViewId="0">
      <selection activeCell="R28" sqref="R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6</v>
      </c>
      <c r="B1" t="s">
        <v>2045</v>
      </c>
    </row>
    <row r="3" spans="1:6" x14ac:dyDescent="0.25">
      <c r="A3" s="8" t="s">
        <v>2035</v>
      </c>
      <c r="B3" s="8" t="s">
        <v>2070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9" t="s">
        <v>2036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25">
      <c r="A6" s="9" t="s">
        <v>2037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25">
      <c r="A7" s="9" t="s">
        <v>2038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25">
      <c r="A8" s="9" t="s">
        <v>2039</v>
      </c>
      <c r="B8" s="5"/>
      <c r="C8" s="5"/>
      <c r="D8" s="5"/>
      <c r="E8" s="5">
        <v>4</v>
      </c>
      <c r="F8" s="5">
        <v>4</v>
      </c>
    </row>
    <row r="9" spans="1:6" x14ac:dyDescent="0.25">
      <c r="A9" s="9" t="s">
        <v>2040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25">
      <c r="A10" s="9" t="s">
        <v>2041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25">
      <c r="A11" s="9" t="s">
        <v>2042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25">
      <c r="A12" s="9" t="s">
        <v>2043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25">
      <c r="A13" s="9" t="s">
        <v>2044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25">
      <c r="A14" s="9" t="s">
        <v>2034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20C2-26A4-4209-AB70-1890F2042AB6}">
  <dimension ref="A1:F30"/>
  <sheetViews>
    <sheetView workbookViewId="0">
      <selection activeCell="E9" sqref="E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6</v>
      </c>
      <c r="B1" t="s">
        <v>2045</v>
      </c>
    </row>
    <row r="2" spans="1:6" x14ac:dyDescent="0.25">
      <c r="A2" s="8" t="s">
        <v>2031</v>
      </c>
      <c r="B2" t="s">
        <v>2045</v>
      </c>
    </row>
    <row r="4" spans="1:6" x14ac:dyDescent="0.25">
      <c r="A4" s="8" t="s">
        <v>2035</v>
      </c>
      <c r="B4" s="8" t="s">
        <v>2070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2046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25">
      <c r="A7" s="9" t="s">
        <v>2047</v>
      </c>
      <c r="B7" s="5"/>
      <c r="C7" s="5"/>
      <c r="D7" s="5"/>
      <c r="E7" s="5">
        <v>4</v>
      </c>
      <c r="F7" s="5">
        <v>4</v>
      </c>
    </row>
    <row r="8" spans="1:6" x14ac:dyDescent="0.25">
      <c r="A8" s="9" t="s">
        <v>2048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25">
      <c r="A9" s="9" t="s">
        <v>2049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25">
      <c r="A10" s="9" t="s">
        <v>2050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25">
      <c r="A11" s="9" t="s">
        <v>2051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25">
      <c r="A12" s="9" t="s">
        <v>2052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25">
      <c r="A13" s="9" t="s">
        <v>2053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25">
      <c r="A14" s="9" t="s">
        <v>2054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25">
      <c r="A15" s="9" t="s">
        <v>2055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25">
      <c r="A16" s="9" t="s">
        <v>2056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25">
      <c r="A17" s="9" t="s">
        <v>2057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25">
      <c r="A18" s="9" t="s">
        <v>2058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25">
      <c r="A19" s="9" t="s">
        <v>2059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25">
      <c r="A20" s="9" t="s">
        <v>2060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25">
      <c r="A21" s="9" t="s">
        <v>2061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25">
      <c r="A22" s="9" t="s">
        <v>2062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25">
      <c r="A23" s="9" t="s">
        <v>2063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25">
      <c r="A24" s="9" t="s">
        <v>2064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25">
      <c r="A25" s="9" t="s">
        <v>2065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25">
      <c r="A26" s="9" t="s">
        <v>2066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25">
      <c r="A27" s="9" t="s">
        <v>2067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25">
      <c r="A28" s="9" t="s">
        <v>2068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25">
      <c r="A29" s="9" t="s">
        <v>2069</v>
      </c>
      <c r="B29" s="5"/>
      <c r="C29" s="5"/>
      <c r="D29" s="5"/>
      <c r="E29" s="5">
        <v>3</v>
      </c>
      <c r="F29" s="5">
        <v>3</v>
      </c>
    </row>
    <row r="30" spans="1:6" x14ac:dyDescent="0.25">
      <c r="A30" s="9" t="s">
        <v>2034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5800-C417-476A-A223-4608DA589FE5}">
  <dimension ref="A1:E18"/>
  <sheetViews>
    <sheetView workbookViewId="0">
      <selection activeCell="R16" sqref="R16"/>
    </sheetView>
  </sheetViews>
  <sheetFormatPr defaultRowHeight="15.75" x14ac:dyDescent="0.25"/>
  <cols>
    <col min="1" max="1" width="16.5" bestFit="1" customWidth="1"/>
    <col min="2" max="2" width="15.375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8" t="s">
        <v>2031</v>
      </c>
      <c r="B1" t="s">
        <v>2045</v>
      </c>
    </row>
    <row r="2" spans="1:5" x14ac:dyDescent="0.25">
      <c r="A2" s="8" t="s">
        <v>2085</v>
      </c>
      <c r="B2" t="s">
        <v>2045</v>
      </c>
    </row>
    <row r="4" spans="1:5" x14ac:dyDescent="0.25">
      <c r="A4" s="8" t="s">
        <v>2035</v>
      </c>
      <c r="B4" s="8" t="s">
        <v>2070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9" t="s">
        <v>2073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25">
      <c r="A7" s="9" t="s">
        <v>2074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25">
      <c r="A8" s="9" t="s">
        <v>2075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25">
      <c r="A9" s="9" t="s">
        <v>2076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25">
      <c r="A10" s="9" t="s">
        <v>2077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25">
      <c r="A11" s="9" t="s">
        <v>2078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25">
      <c r="A12" s="9" t="s">
        <v>2079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25">
      <c r="A13" s="9" t="s">
        <v>2080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25">
      <c r="A14" s="9" t="s">
        <v>2081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25">
      <c r="A15" s="9" t="s">
        <v>2082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25">
      <c r="A16" s="9" t="s">
        <v>2083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25">
      <c r="A17" s="9" t="s">
        <v>2084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25">
      <c r="A18" s="9" t="s">
        <v>2034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AC47-C155-44D8-82AB-3C1B60440DDA}">
  <dimension ref="A1:H20"/>
  <sheetViews>
    <sheetView workbookViewId="0">
      <selection activeCell="A2" sqref="A2"/>
    </sheetView>
  </sheetViews>
  <sheetFormatPr defaultRowHeight="15.75" x14ac:dyDescent="0.25"/>
  <cols>
    <col min="1" max="1" width="16.75" bestFit="1" customWidth="1"/>
    <col min="2" max="2" width="17.5" customWidth="1"/>
    <col min="3" max="3" width="13.375" customWidth="1"/>
    <col min="4" max="4" width="16.125" customWidth="1"/>
    <col min="5" max="5" width="12.5" customWidth="1"/>
    <col min="6" max="6" width="19.125" bestFit="1" customWidth="1"/>
    <col min="7" max="7" width="16.125" bestFit="1" customWidth="1"/>
    <col min="8" max="8" width="18.875" bestFit="1" customWidth="1"/>
  </cols>
  <sheetData>
    <row r="1" spans="1:8" s="1" customFormat="1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2104</v>
      </c>
      <c r="G1" s="1" t="s">
        <v>2091</v>
      </c>
      <c r="H1" s="1" t="s">
        <v>2092</v>
      </c>
    </row>
    <row r="2" spans="1:8" x14ac:dyDescent="0.25">
      <c r="A2" t="s">
        <v>2093</v>
      </c>
      <c r="B2" t="str">
        <f>backers!A2</f>
        <v>successful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21</v>
      </c>
      <c r="F2" s="12" t="e">
        <f>B2/E2</f>
        <v>#VALUE!</v>
      </c>
      <c r="G2" s="12">
        <f>C2/E2</f>
        <v>0.95238095238095233</v>
      </c>
      <c r="H2" s="12">
        <f>D2/E2</f>
        <v>4.7619047619047616E-2</v>
      </c>
    </row>
    <row r="3" spans="1:8" x14ac:dyDescent="0.25">
      <c r="A3" t="s">
        <v>2094</v>
      </c>
      <c r="B3">
        <f>COUNTIFS(Crowdfunding!D2:D1001, "&gt;=1000", Crowdfunding!D2:D1001, "&lt;=4999", Crowdfunding!G2:G1001, "Successful")</f>
        <v>191</v>
      </c>
      <c r="C3">
        <f>COUNTIFS(Crowdfunding!D2:D1001, "&gt;=1000", Crowdfunding!D2:D1001, "&lt;=4999", Crowdfunding!G2:G1001, "Failed")</f>
        <v>38</v>
      </c>
      <c r="D3">
        <f>COUNTIFS(Crowdfunding!D2:D1001, "&gt;=1000", Crowdfunding!D2:D1001, "&lt;=4999", Crowdfunding!G2:G1001, "Canceled")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t="s">
        <v>2095</v>
      </c>
      <c r="B4">
        <f>COUNTIFS(Crowdfunding!D2:D1001, "&gt;=5000", Crowdfunding!D2:D1001, "&lt;=9999", Crowdfunding!G2:G1001, "Successful")</f>
        <v>164</v>
      </c>
      <c r="C4">
        <f>COUNTIFS(Crowdfunding!D2:D1001, "&gt;=5000", Crowdfunding!D2:D1001, "&lt;=9999", Crowdfunding!G2:G1001, "Failed")</f>
        <v>126</v>
      </c>
      <c r="D4">
        <f>COUNTIFS(Crowdfunding!D2:D1001, "&gt;=5000", Crowdfunding!D2:D1001, "&lt;=9999", Crowdfunding!G2:G1001, 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2096</v>
      </c>
      <c r="B5">
        <f>COUNTIFS(Crowdfunding!D2:D1001, "&gt;=10000", Crowdfunding!D2:D1001, "&lt;=14999", Crowdfunding!G2:G1001, "Successful")</f>
        <v>4</v>
      </c>
      <c r="C5">
        <f>COUNTIFS(Crowdfunding!D2:D1001, "&gt;=10000", Crowdfunding!D2:D1001, "&lt;=14999", Crowdfunding!G2:G1001, "Failed")</f>
        <v>5</v>
      </c>
      <c r="D5">
        <f>COUNTIFS(Crowdfunding!D2:D1001, "&gt;=10000", Crowdfunding!D2:D1001, "&lt;=14999", Crowdfunding!G2:G1001, 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2097</v>
      </c>
      <c r="B6">
        <f>COUNTIFS(Crowdfunding!D2:D1001, "&gt;=15000", Crowdfunding!D2:D1001, "&lt;=19999", Crowdfunding!G2:G1001, "Successful")</f>
        <v>10</v>
      </c>
      <c r="C6">
        <f>COUNTIFS(Crowdfunding!D2:D1001, "&gt;=15000", Crowdfunding!D2:D1001, "&lt;=19999", Crowdfunding!G2:G1001, "Failed")</f>
        <v>0</v>
      </c>
      <c r="D6">
        <f>COUNTIFS(Crowdfunding!D2:D1001, "&gt;=15000", Crowdfunding!D2:D1001, "&lt;=19999", Crowdfunding!G2:G1001, 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2098</v>
      </c>
      <c r="B7">
        <f>COUNTIFS(Crowdfunding!D2:D1001, "&gt;=20000", Crowdfunding!D2:D1001, "&lt;=24999", Crowdfunding!G2:G1001, "Successful")</f>
        <v>7</v>
      </c>
      <c r="C7">
        <f>COUNTIFS(Crowdfunding!D2:D1001, "&gt;=20000", Crowdfunding!D2:D1001, "&lt;=24999", Crowdfunding!G2:G1001, "Failed")</f>
        <v>0</v>
      </c>
      <c r="D7">
        <f>COUNTIFS(Crowdfunding!D2:D1001, "&gt;=20000", Crowdfunding!D2:D1001, "&lt;=24999", Crowdfunding!G2:G1001, 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2099</v>
      </c>
      <c r="B8">
        <f>COUNTIFS(Crowdfunding!D2:D1001, "&gt;=25000", Crowdfunding!D2:D1001, "&lt;=29999", Crowdfunding!G2:G1001, "Successful")</f>
        <v>11</v>
      </c>
      <c r="C8">
        <f>COUNTIFS(Crowdfunding!D2:D1001, "&gt;=25000", Crowdfunding!D2:D1001, "&lt;=29999", Crowdfunding!G2:G1001, "Failed")</f>
        <v>3</v>
      </c>
      <c r="D8">
        <f>COUNTIFS(Crowdfunding!D2:D1001, "&gt;=25000", Crowdfunding!D2:D1001, "&lt;=29999", Crowdfunding!G2:G1001, 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2100</v>
      </c>
      <c r="B9">
        <f>COUNTIFS(Crowdfunding!D2:D1001, "&gt;=30000", Crowdfunding!D2:D1001, "&lt;=34999", Crowdfunding!G2:G1001, "Successful")</f>
        <v>7</v>
      </c>
      <c r="C9">
        <f>COUNTIFS(Crowdfunding!D2:D1001, "&gt;=30000", Crowdfunding!D2:D1001, "&lt;=34999", Crowdfunding!G2:G1001, "Failed")</f>
        <v>0</v>
      </c>
      <c r="D9">
        <f>COUNTIFS(Crowdfunding!D2:D1001, "&gt;=30000", Crowdfunding!D2:D1001, "&lt;=34999", Crowdfunding!G2:G1001, 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2101</v>
      </c>
      <c r="B10">
        <f>COUNTIFS(Crowdfunding!D2:D1001, "&gt;=35000", Crowdfunding!D2:D1001, "&lt;=39999", Crowdfunding!G2:G1001, "Successful")</f>
        <v>8</v>
      </c>
      <c r="C10">
        <f>COUNTIFS(Crowdfunding!D2:D1001, "&gt;=35000", Crowdfunding!D2:D1001, "&lt;=39999", Crowdfunding!G2:G1001, "Failed")</f>
        <v>3</v>
      </c>
      <c r="D10">
        <f>COUNTIFS(Crowdfunding!D2:D1001, "&gt;=35000", Crowdfunding!D2:D1001, "&lt;=39999", Crowdfunding!G2:G1001, 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2102</v>
      </c>
      <c r="B11">
        <f>COUNTIFS(Crowdfunding!D2:D1001, "&gt;=40000", Crowdfunding!D2:D1001, "&lt;=44999", Crowdfunding!G2:G1001, "Successful")</f>
        <v>11</v>
      </c>
      <c r="C11">
        <f>COUNTIFS(Crowdfunding!D2:D1001, "&gt;=40000", Crowdfunding!D2:D1001, "&lt;=44999", Crowdfunding!G2:G1001, "Failed")</f>
        <v>3</v>
      </c>
      <c r="D11">
        <f>COUNTIFS(Crowdfunding!D2:D1001, "&gt;=40000", Crowdfunding!D2:D1001, "&lt;=44999", Crowdfunding!G2:G1001, 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2103</v>
      </c>
      <c r="B12">
        <f>COUNTIFS(Crowdfunding!D2:D1001, "&gt;=45000", Crowdfunding!D2:D1001, "&lt;=49999", Crowdfunding!G2:G1001, "Successful")</f>
        <v>8</v>
      </c>
      <c r="C12">
        <f>COUNTIFS(Crowdfunding!D2:D1001, "&gt;=45000", Crowdfunding!D2:D1001, "&lt;=49999", Crowdfunding!G2:G1001, "Failed")</f>
        <v>3</v>
      </c>
      <c r="D12">
        <f>COUNTIFS(Crowdfunding!D2:D1001, "&gt;=45000", Crowdfunding!D2:D1001, "&lt;=49999", Crowdfunding!G2:G1001, 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2105</v>
      </c>
      <c r="B13">
        <f>COUNTIFS(Crowdfunding!D2:D1001, "&gt;=50000", Crowdfunding!G2:G1001, "Successful")</f>
        <v>114</v>
      </c>
      <c r="C13">
        <f>COUNTIFS(Crowdfunding!D2:D1001, "&gt;=50000", Crowdfunding!G2:G1001, "Failed")</f>
        <v>163</v>
      </c>
      <c r="D13">
        <f>COUNTIFS(Crowdfunding!D2:D1001, "&gt;=50000", Crowdfunding!G2:G1001, 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  <row r="20" spans="5:6" ht="19.5" x14ac:dyDescent="0.3">
      <c r="E20" s="11"/>
      <c r="F20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D871-CCB4-4ACB-AFCF-A4278BCD6F1F}">
  <dimension ref="A1:P1000"/>
  <sheetViews>
    <sheetView workbookViewId="0">
      <selection activeCell="L17" sqref="L17"/>
    </sheetView>
  </sheetViews>
  <sheetFormatPr defaultRowHeight="15.75" x14ac:dyDescent="0.25"/>
  <cols>
    <col min="1" max="1" width="12.5" customWidth="1"/>
    <col min="2" max="2" width="13.75" customWidth="1"/>
    <col min="4" max="4" width="14" customWidth="1"/>
    <col min="5" max="5" width="16.5" customWidth="1"/>
    <col min="7" max="7" width="8.5" bestFit="1" customWidth="1"/>
    <col min="8" max="8" width="29.625" bestFit="1" customWidth="1"/>
    <col min="16" max="16" width="13.5" bestFit="1" customWidth="1"/>
  </cols>
  <sheetData>
    <row r="1" spans="1:16" s="10" customFormat="1" x14ac:dyDescent="0.25">
      <c r="A1" s="1" t="s">
        <v>4</v>
      </c>
      <c r="B1" s="1" t="s">
        <v>5</v>
      </c>
      <c r="D1" s="1" t="s">
        <v>4</v>
      </c>
      <c r="E1" s="1" t="s">
        <v>5</v>
      </c>
      <c r="H1" t="str" cm="1">
        <f t="array" ref="H1">IFERROR(INDEX(Crowdfunding!N$2:'Crowdfunding'!N$1001, SMALL(IF(Crowdfunding!N$2:'Crowdfunding'!N$1001="Successful", ROW(Crowdfunding!N$2:'Crowdfunding'!N$1001)-ROW(Crowdfunding!N$2)+1), ROW(#REF!))), "")</f>
        <v/>
      </c>
      <c r="O1" s="1"/>
      <c r="P1" s="1"/>
    </row>
    <row r="2" spans="1:16" x14ac:dyDescent="0.25">
      <c r="A2" t="str" cm="1">
        <f t="array" ref="A2">IFERROR(INDEX(Crowdfunding!G$2:'Crowdfunding'!G$1001, SMALL(IF(Crowdfunding!G$2:'Crowdfunding'!G$1001="Successful", ROW(Crowdfunding!G$2:'Crowdfunding'!G$1001)-ROW(Crowdfunding!G$2)+1), ROW(1:1))), "")</f>
        <v>successful</v>
      </c>
      <c r="B2" cm="1">
        <f t="array" ref="B2">IFERROR(INDEX(Crowdfunding!H$2:'Crowdfunding'!H$1001, SMALL(IF(Crowdfunding!G$2:'Crowdfunding'!G$1001="Successful", ROW(Crowdfunding!G$2:'Crowdfunding'!G$1001)-ROW(Crowdfunding!G$2)+1), ROW(1:1))), "")</f>
        <v>158</v>
      </c>
      <c r="D2" t="str" cm="1">
        <f t="array" ref="D2">IFERROR(INDEX(Crowdfunding!G$2:'Crowdfunding'!G$1001, SMALL(IF(Crowdfunding!G$2:'Crowdfunding'!G$1001="Failed", ROW(Crowdfunding!G$2:'Crowdfunding'!G$1001)-ROW(Crowdfunding!G$2)+1), ROW(1:1))), "")</f>
        <v>failed</v>
      </c>
      <c r="E2" cm="1">
        <f t="array" ref="E2">IFERROR(INDEX(Crowdfunding!H$2:'Crowdfunding'!H$1001, SMALL(IF(Crowdfunding!G$2:'Crowdfunding'!G$1001="Failed", ROW(Crowdfunding!G$2:'Crowdfunding'!G$1001)-ROW(Crowdfunding!G$2)+1), ROW(1:1))), "")</f>
        <v>0</v>
      </c>
    </row>
    <row r="3" spans="1:16" x14ac:dyDescent="0.25">
      <c r="A3" t="str" cm="1">
        <f t="array" ref="A3">IFERROR(INDEX(Crowdfunding!G$2:'Crowdfunding'!G$1001, SMALL(IF(Crowdfunding!G$2:'Crowdfunding'!G$1001="Successful", ROW(Crowdfunding!G$2:'Crowdfunding'!G$1001)-ROW(Crowdfunding!G$2)+1), ROW(2:2))), "")</f>
        <v>successful</v>
      </c>
      <c r="B3" cm="1">
        <f t="array" ref="B3">IFERROR(INDEX(Crowdfunding!H$2:'Crowdfunding'!H$1001, SMALL(IF(Crowdfunding!G$2:'Crowdfunding'!G$1001="Successful", ROW(Crowdfunding!G$2:'Crowdfunding'!G$1001)-ROW(Crowdfunding!G$2)+1), ROW(2:2))), "")</f>
        <v>1425</v>
      </c>
      <c r="D3" t="str" cm="1">
        <f t="array" ref="D3">IFERROR(INDEX(Crowdfunding!G$2:'Crowdfunding'!G$1001, SMALL(IF(Crowdfunding!G$2:'Crowdfunding'!G$1001="Failed", ROW(Crowdfunding!G$2:'Crowdfunding'!G$1001)-ROW(Crowdfunding!G$2)+1), ROW(2:2))), "")</f>
        <v>failed</v>
      </c>
      <c r="E3" cm="1">
        <f t="array" ref="E3">IFERROR(INDEX(Crowdfunding!H$2:'Crowdfunding'!H$1001, SMALL(IF(Crowdfunding!G$2:'Crowdfunding'!G$1001="Failed", ROW(Crowdfunding!G$2:'Crowdfunding'!G$1001)-ROW(Crowdfunding!G$2)+1), ROW(2:2))), "")</f>
        <v>24</v>
      </c>
    </row>
    <row r="4" spans="1:16" x14ac:dyDescent="0.25">
      <c r="A4" t="str" cm="1">
        <f t="array" ref="A4">IFERROR(INDEX(Crowdfunding!G$2:'Crowdfunding'!G$1001, SMALL(IF(Crowdfunding!G$2:'Crowdfunding'!G$1001="Successful", ROW(Crowdfunding!G$2:'Crowdfunding'!G$1001)-ROW(Crowdfunding!G$2)+1), ROW(3:3))), "")</f>
        <v>successful</v>
      </c>
      <c r="B4" cm="1">
        <f t="array" ref="B4">IFERROR(INDEX(Crowdfunding!H$2:'Crowdfunding'!H$1001, SMALL(IF(Crowdfunding!G$2:'Crowdfunding'!G$1001="Successful", ROW(Crowdfunding!G$2:'Crowdfunding'!G$1001)-ROW(Crowdfunding!G$2)+1), ROW(3:3))), "")</f>
        <v>174</v>
      </c>
      <c r="D4" t="str" cm="1">
        <f t="array" ref="D4">IFERROR(INDEX(Crowdfunding!G$2:'Crowdfunding'!G$1001, SMALL(IF(Crowdfunding!G$2:'Crowdfunding'!G$1001="Failed", ROW(Crowdfunding!G$2:'Crowdfunding'!G$1001)-ROW(Crowdfunding!G$2)+1), ROW(3:3))), "")</f>
        <v>failed</v>
      </c>
      <c r="E4" cm="1">
        <f t="array" ref="E4">IFERROR(INDEX(Crowdfunding!H$2:'Crowdfunding'!H$1001, SMALL(IF(Crowdfunding!G$2:'Crowdfunding'!G$1001="Failed", ROW(Crowdfunding!G$2:'Crowdfunding'!G$1001)-ROW(Crowdfunding!G$2)+1), ROW(3:3))), "")</f>
        <v>53</v>
      </c>
    </row>
    <row r="5" spans="1:16" x14ac:dyDescent="0.25">
      <c r="A5" t="str" cm="1">
        <f t="array" ref="A5">IFERROR(INDEX(Crowdfunding!G$2:'Crowdfunding'!G$1001, SMALL(IF(Crowdfunding!G$2:'Crowdfunding'!G$1001="Successful", ROW(Crowdfunding!G$2:'Crowdfunding'!G$1001)-ROW(Crowdfunding!G$2)+1), ROW(4:4))), "")</f>
        <v>successful</v>
      </c>
      <c r="B5" cm="1">
        <f t="array" ref="B5">IFERROR(INDEX(Crowdfunding!H$2:'Crowdfunding'!H$1001, SMALL(IF(Crowdfunding!G$2:'Crowdfunding'!G$1001="Successful", ROW(Crowdfunding!G$2:'Crowdfunding'!G$1001)-ROW(Crowdfunding!G$2)+1), ROW(4:4))), "")</f>
        <v>227</v>
      </c>
      <c r="D5" t="str" cm="1">
        <f t="array" ref="D5">IFERROR(INDEX(Crowdfunding!G$2:'Crowdfunding'!G$1001, SMALL(IF(Crowdfunding!G$2:'Crowdfunding'!G$1001="Failed", ROW(Crowdfunding!G$2:'Crowdfunding'!G$1001)-ROW(Crowdfunding!G$2)+1), ROW(4:4))), "")</f>
        <v>failed</v>
      </c>
      <c r="E5" cm="1">
        <f t="array" ref="E5">IFERROR(INDEX(Crowdfunding!H$2:'Crowdfunding'!H$1001, SMALL(IF(Crowdfunding!G$2:'Crowdfunding'!G$1001="Failed", ROW(Crowdfunding!G$2:'Crowdfunding'!G$1001)-ROW(Crowdfunding!G$2)+1), ROW(4:4))), "")</f>
        <v>18</v>
      </c>
    </row>
    <row r="6" spans="1:16" x14ac:dyDescent="0.25">
      <c r="A6" t="str" cm="1">
        <f t="array" ref="A6">IFERROR(INDEX(Crowdfunding!G$2:'Crowdfunding'!G$1001, SMALL(IF(Crowdfunding!G$2:'Crowdfunding'!G$1001="Successful", ROW(Crowdfunding!G$2:'Crowdfunding'!G$1001)-ROW(Crowdfunding!G$2)+1), ROW(5:5))), "")</f>
        <v>successful</v>
      </c>
      <c r="B6" cm="1">
        <f t="array" ref="B6">IFERROR(INDEX(Crowdfunding!H$2:'Crowdfunding'!H$1001, SMALL(IF(Crowdfunding!G$2:'Crowdfunding'!G$1001="Successful", ROW(Crowdfunding!G$2:'Crowdfunding'!G$1001)-ROW(Crowdfunding!G$2)+1), ROW(5:5))), "")</f>
        <v>220</v>
      </c>
      <c r="D6" t="str" cm="1">
        <f t="array" ref="D6">IFERROR(INDEX(Crowdfunding!G$2:'Crowdfunding'!G$1001, SMALL(IF(Crowdfunding!G$2:'Crowdfunding'!G$1001="Failed", ROW(Crowdfunding!G$2:'Crowdfunding'!G$1001)-ROW(Crowdfunding!G$2)+1), ROW(5:5))), "")</f>
        <v>failed</v>
      </c>
      <c r="E6" cm="1">
        <f t="array" ref="E6">IFERROR(INDEX(Crowdfunding!H$2:'Crowdfunding'!H$1001, SMALL(IF(Crowdfunding!G$2:'Crowdfunding'!G$1001="Failed", ROW(Crowdfunding!G$2:'Crowdfunding'!G$1001)-ROW(Crowdfunding!G$2)+1), ROW(5:5))), "")</f>
        <v>44</v>
      </c>
    </row>
    <row r="7" spans="1:16" x14ac:dyDescent="0.25">
      <c r="A7" t="str" cm="1">
        <f t="array" ref="A7">IFERROR(INDEX(Crowdfunding!G$2:'Crowdfunding'!G$1001, SMALL(IF(Crowdfunding!G$2:'Crowdfunding'!G$1001="Successful", ROW(Crowdfunding!G$2:'Crowdfunding'!G$1001)-ROW(Crowdfunding!G$2)+1), ROW(6:6))), "")</f>
        <v>successful</v>
      </c>
      <c r="B7" cm="1">
        <f t="array" ref="B7">IFERROR(INDEX(Crowdfunding!H$2:'Crowdfunding'!H$1001, SMALL(IF(Crowdfunding!G$2:'Crowdfunding'!G$1001="Successful", ROW(Crowdfunding!G$2:'Crowdfunding'!G$1001)-ROW(Crowdfunding!G$2)+1), ROW(6:6))), "")</f>
        <v>98</v>
      </c>
      <c r="D7" t="str" cm="1">
        <f t="array" ref="D7">IFERROR(INDEX(Crowdfunding!G$2:'Crowdfunding'!G$1001, SMALL(IF(Crowdfunding!G$2:'Crowdfunding'!G$1001="Failed", ROW(Crowdfunding!G$2:'Crowdfunding'!G$1001)-ROW(Crowdfunding!G$2)+1), ROW(6:6))), "")</f>
        <v>failed</v>
      </c>
      <c r="E7" cm="1">
        <f t="array" ref="E7">IFERROR(INDEX(Crowdfunding!H$2:'Crowdfunding'!H$1001, SMALL(IF(Crowdfunding!G$2:'Crowdfunding'!G$1001="Failed", ROW(Crowdfunding!G$2:'Crowdfunding'!G$1001)-ROW(Crowdfunding!G$2)+1), ROW(6:6))), "")</f>
        <v>27</v>
      </c>
    </row>
    <row r="8" spans="1:16" x14ac:dyDescent="0.25">
      <c r="A8" t="str" cm="1">
        <f t="array" ref="A8">IFERROR(INDEX(Crowdfunding!G$2:'Crowdfunding'!G$1001, SMALL(IF(Crowdfunding!G$2:'Crowdfunding'!G$1001="Successful", ROW(Crowdfunding!G$2:'Crowdfunding'!G$1001)-ROW(Crowdfunding!G$2)+1), ROW(7:7))), "")</f>
        <v>successful</v>
      </c>
      <c r="B8" cm="1">
        <f t="array" ref="B8">IFERROR(INDEX(Crowdfunding!H$2:'Crowdfunding'!H$1001, SMALL(IF(Crowdfunding!G$2:'Crowdfunding'!G$1001="Successful", ROW(Crowdfunding!G$2:'Crowdfunding'!G$1001)-ROW(Crowdfunding!G$2)+1), ROW(7:7))), "")</f>
        <v>100</v>
      </c>
      <c r="D8" t="str" cm="1">
        <f t="array" ref="D8">IFERROR(INDEX(Crowdfunding!G$2:'Crowdfunding'!G$1001, SMALL(IF(Crowdfunding!G$2:'Crowdfunding'!G$1001="Failed", ROW(Crowdfunding!G$2:'Crowdfunding'!G$1001)-ROW(Crowdfunding!G$2)+1), ROW(7:7))), "")</f>
        <v>failed</v>
      </c>
      <c r="E8" cm="1">
        <f t="array" ref="E8">IFERROR(INDEX(Crowdfunding!H$2:'Crowdfunding'!H$1001, SMALL(IF(Crowdfunding!G$2:'Crowdfunding'!G$1001="Failed", ROW(Crowdfunding!G$2:'Crowdfunding'!G$1001)-ROW(Crowdfunding!G$2)+1), ROW(7:7))), "")</f>
        <v>55</v>
      </c>
      <c r="H8" s="10" t="s">
        <v>2106</v>
      </c>
    </row>
    <row r="9" spans="1:16" x14ac:dyDescent="0.25">
      <c r="A9" t="str" cm="1">
        <f t="array" ref="A9">IFERROR(INDEX(Crowdfunding!G$2:'Crowdfunding'!G$1001, SMALL(IF(Crowdfunding!G$2:'Crowdfunding'!G$1001="Successful", ROW(Crowdfunding!G$2:'Crowdfunding'!G$1001)-ROW(Crowdfunding!G$2)+1), ROW(8:8))), "")</f>
        <v>successful</v>
      </c>
      <c r="B9" cm="1">
        <f t="array" ref="B9">IFERROR(INDEX(Crowdfunding!H$2:'Crowdfunding'!H$1001, SMALL(IF(Crowdfunding!G$2:'Crowdfunding'!G$1001="Successful", ROW(Crowdfunding!G$2:'Crowdfunding'!G$1001)-ROW(Crowdfunding!G$2)+1), ROW(8:8))), "")</f>
        <v>1249</v>
      </c>
      <c r="D9" t="str" cm="1">
        <f t="array" ref="D9">IFERROR(INDEX(Crowdfunding!G$2:'Crowdfunding'!G$1001, SMALL(IF(Crowdfunding!G$2:'Crowdfunding'!G$1001="Failed", ROW(Crowdfunding!G$2:'Crowdfunding'!G$1001)-ROW(Crowdfunding!G$2)+1), ROW(8:8))), "")</f>
        <v>failed</v>
      </c>
      <c r="E9" cm="1">
        <f t="array" ref="E9">IFERROR(INDEX(Crowdfunding!H$2:'Crowdfunding'!H$1001, SMALL(IF(Crowdfunding!G$2:'Crowdfunding'!G$1001="Failed", ROW(Crowdfunding!G$2:'Crowdfunding'!G$1001)-ROW(Crowdfunding!G$2)+1), ROW(8:8))), "")</f>
        <v>200</v>
      </c>
    </row>
    <row r="10" spans="1:16" x14ac:dyDescent="0.25">
      <c r="A10" t="str" cm="1">
        <f t="array" ref="A10">IFERROR(INDEX(Crowdfunding!G$2:'Crowdfunding'!G$1001, SMALL(IF(Crowdfunding!G$2:'Crowdfunding'!G$1001="Successful", ROW(Crowdfunding!G$2:'Crowdfunding'!G$1001)-ROW(Crowdfunding!G$2)+1), ROW(9:9))), "")</f>
        <v>successful</v>
      </c>
      <c r="B10" cm="1">
        <f t="array" ref="B10">IFERROR(INDEX(Crowdfunding!H$2:'Crowdfunding'!H$1001, SMALL(IF(Crowdfunding!G$2:'Crowdfunding'!G$1001="Successful", ROW(Crowdfunding!G$2:'Crowdfunding'!G$1001)-ROW(Crowdfunding!G$2)+1), ROW(9:9))), "")</f>
        <v>1396</v>
      </c>
      <c r="D10" t="str" cm="1">
        <f t="array" ref="D10">IFERROR(INDEX(Crowdfunding!G$2:'Crowdfunding'!G$1001, SMALL(IF(Crowdfunding!G$2:'Crowdfunding'!G$1001="Failed", ROW(Crowdfunding!G$2:'Crowdfunding'!G$1001)-ROW(Crowdfunding!G$2)+1), ROW(9:9))), "")</f>
        <v>failed</v>
      </c>
      <c r="E10" cm="1">
        <f t="array" ref="E10">IFERROR(INDEX(Crowdfunding!H$2:'Crowdfunding'!H$1001, SMALL(IF(Crowdfunding!G$2:'Crowdfunding'!G$1001="Failed", ROW(Crowdfunding!G$2:'Crowdfunding'!G$1001)-ROW(Crowdfunding!G$2)+1), ROW(9:9))), "")</f>
        <v>452</v>
      </c>
      <c r="H10" t="s">
        <v>2108</v>
      </c>
      <c r="I10">
        <f>AVERAGE(B2:B566)</f>
        <v>851.14690265486729</v>
      </c>
    </row>
    <row r="11" spans="1:16" x14ac:dyDescent="0.25">
      <c r="A11" t="str" cm="1">
        <f t="array" ref="A11">IFERROR(INDEX(Crowdfunding!G$2:'Crowdfunding'!G$1001, SMALL(IF(Crowdfunding!G$2:'Crowdfunding'!G$1001="Successful", ROW(Crowdfunding!G$2:'Crowdfunding'!G$1001)-ROW(Crowdfunding!G$2)+1), ROW(10:10))), "")</f>
        <v>successful</v>
      </c>
      <c r="B11" cm="1">
        <f t="array" ref="B11">IFERROR(INDEX(Crowdfunding!H$2:'Crowdfunding'!H$1001, SMALL(IF(Crowdfunding!G$2:'Crowdfunding'!G$1001="Successful", ROW(Crowdfunding!G$2:'Crowdfunding'!G$1001)-ROW(Crowdfunding!G$2)+1), ROW(10:10))), "")</f>
        <v>890</v>
      </c>
      <c r="D11" t="str" cm="1">
        <f t="array" ref="D11">IFERROR(INDEX(Crowdfunding!G$2:'Crowdfunding'!G$1001, SMALL(IF(Crowdfunding!G$2:'Crowdfunding'!G$1001="Failed", ROW(Crowdfunding!G$2:'Crowdfunding'!G$1001)-ROW(Crowdfunding!G$2)+1), ROW(10:10))), "")</f>
        <v>failed</v>
      </c>
      <c r="E11" cm="1">
        <f t="array" ref="E11">IFERROR(INDEX(Crowdfunding!H$2:'Crowdfunding'!H$1001, SMALL(IF(Crowdfunding!G$2:'Crowdfunding'!G$1001="Failed", ROW(Crowdfunding!G$2:'Crowdfunding'!G$1001)-ROW(Crowdfunding!G$2)+1), ROW(10:10))), "")</f>
        <v>674</v>
      </c>
      <c r="H11" t="s">
        <v>2109</v>
      </c>
      <c r="I11">
        <f>MEDIAN(B2:B566)</f>
        <v>201</v>
      </c>
    </row>
    <row r="12" spans="1:16" x14ac:dyDescent="0.25">
      <c r="A12" t="str" cm="1">
        <f t="array" ref="A12">IFERROR(INDEX(Crowdfunding!G$2:'Crowdfunding'!G$1001, SMALL(IF(Crowdfunding!G$2:'Crowdfunding'!G$1001="Successful", ROW(Crowdfunding!G$2:'Crowdfunding'!G$1001)-ROW(Crowdfunding!G$2)+1), ROW(11:11))), "")</f>
        <v>successful</v>
      </c>
      <c r="B12" cm="1">
        <f t="array" ref="B12">IFERROR(INDEX(Crowdfunding!H$2:'Crowdfunding'!H$1001, SMALL(IF(Crowdfunding!G$2:'Crowdfunding'!G$1001="Successful", ROW(Crowdfunding!G$2:'Crowdfunding'!G$1001)-ROW(Crowdfunding!G$2)+1), ROW(11:11))), "")</f>
        <v>142</v>
      </c>
      <c r="D12" t="str" cm="1">
        <f t="array" ref="D12">IFERROR(INDEX(Crowdfunding!G$2:'Crowdfunding'!G$1001, SMALL(IF(Crowdfunding!G$2:'Crowdfunding'!G$1001="Failed", ROW(Crowdfunding!G$2:'Crowdfunding'!G$1001)-ROW(Crowdfunding!G$2)+1), ROW(11:11))), "")</f>
        <v>failed</v>
      </c>
      <c r="E12" cm="1">
        <f t="array" ref="E12">IFERROR(INDEX(Crowdfunding!H$2:'Crowdfunding'!H$1001, SMALL(IF(Crowdfunding!G$2:'Crowdfunding'!G$1001="Failed", ROW(Crowdfunding!G$2:'Crowdfunding'!G$1001)-ROW(Crowdfunding!G$2)+1), ROW(11:11))), "")</f>
        <v>558</v>
      </c>
      <c r="H12" t="s">
        <v>2110</v>
      </c>
      <c r="I12">
        <f>MIN(B2:B566)</f>
        <v>16</v>
      </c>
    </row>
    <row r="13" spans="1:16" x14ac:dyDescent="0.25">
      <c r="A13" t="str" cm="1">
        <f t="array" ref="A13">IFERROR(INDEX(Crowdfunding!G$2:'Crowdfunding'!G$1001, SMALL(IF(Crowdfunding!G$2:'Crowdfunding'!G$1001="Successful", ROW(Crowdfunding!G$2:'Crowdfunding'!G$1001)-ROW(Crowdfunding!G$2)+1), ROW(12:12))), "")</f>
        <v>successful</v>
      </c>
      <c r="B13" cm="1">
        <f t="array" ref="B13">IFERROR(INDEX(Crowdfunding!H$2:'Crowdfunding'!H$1001, SMALL(IF(Crowdfunding!G$2:'Crowdfunding'!G$1001="Successful", ROW(Crowdfunding!G$2:'Crowdfunding'!G$1001)-ROW(Crowdfunding!G$2)+1), ROW(12:12))), "")</f>
        <v>2673</v>
      </c>
      <c r="D13" t="str" cm="1">
        <f t="array" ref="D13">IFERROR(INDEX(Crowdfunding!G$2:'Crowdfunding'!G$1001, SMALL(IF(Crowdfunding!G$2:'Crowdfunding'!G$1001="Failed", ROW(Crowdfunding!G$2:'Crowdfunding'!G$1001)-ROW(Crowdfunding!G$2)+1), ROW(12:12))), "")</f>
        <v>failed</v>
      </c>
      <c r="E13" cm="1">
        <f t="array" ref="E13">IFERROR(INDEX(Crowdfunding!H$2:'Crowdfunding'!H$1001, SMALL(IF(Crowdfunding!G$2:'Crowdfunding'!G$1001="Failed", ROW(Crowdfunding!G$2:'Crowdfunding'!G$1001)-ROW(Crowdfunding!G$2)+1), ROW(12:12))), "")</f>
        <v>15</v>
      </c>
      <c r="H13" t="s">
        <v>2111</v>
      </c>
      <c r="I13">
        <f>MAX(B2:B566)</f>
        <v>7295</v>
      </c>
    </row>
    <row r="14" spans="1:16" x14ac:dyDescent="0.25">
      <c r="A14" t="str" cm="1">
        <f t="array" ref="A14">IFERROR(INDEX(Crowdfunding!G$2:'Crowdfunding'!G$1001, SMALL(IF(Crowdfunding!G$2:'Crowdfunding'!G$1001="Successful", ROW(Crowdfunding!G$2:'Crowdfunding'!G$1001)-ROW(Crowdfunding!G$2)+1), ROW(13:13))), "")</f>
        <v>successful</v>
      </c>
      <c r="B14" cm="1">
        <f t="array" ref="B14">IFERROR(INDEX(Crowdfunding!H$2:'Crowdfunding'!H$1001, SMALL(IF(Crowdfunding!G$2:'Crowdfunding'!G$1001="Successful", ROW(Crowdfunding!G$2:'Crowdfunding'!G$1001)-ROW(Crowdfunding!G$2)+1), ROW(13:13))), "")</f>
        <v>163</v>
      </c>
      <c r="D14" t="str" cm="1">
        <f t="array" ref="D14">IFERROR(INDEX(Crowdfunding!G$2:'Crowdfunding'!G$1001, SMALL(IF(Crowdfunding!G$2:'Crowdfunding'!G$1001="Failed", ROW(Crowdfunding!G$2:'Crowdfunding'!G$1001)-ROW(Crowdfunding!G$2)+1), ROW(13:13))), "")</f>
        <v>failed</v>
      </c>
      <c r="E14" cm="1">
        <f t="array" ref="E14">IFERROR(INDEX(Crowdfunding!H$2:'Crowdfunding'!H$1001, SMALL(IF(Crowdfunding!G$2:'Crowdfunding'!G$1001="Failed", ROW(Crowdfunding!G$2:'Crowdfunding'!G$1001)-ROW(Crowdfunding!G$2)+1), ROW(13:13))), "")</f>
        <v>2307</v>
      </c>
      <c r="H14" t="s">
        <v>2112</v>
      </c>
      <c r="I14">
        <f>_xlfn.VAR.P(B2:B566)</f>
        <v>1603373.7324019109</v>
      </c>
    </row>
    <row r="15" spans="1:16" x14ac:dyDescent="0.25">
      <c r="A15" t="str" cm="1">
        <f t="array" ref="A15">IFERROR(INDEX(Crowdfunding!G$2:'Crowdfunding'!G$1001, SMALL(IF(Crowdfunding!G$2:'Crowdfunding'!G$1001="Successful", ROW(Crowdfunding!G$2:'Crowdfunding'!G$1001)-ROW(Crowdfunding!G$2)+1), ROW(14:14))), "")</f>
        <v>successful</v>
      </c>
      <c r="B15" cm="1">
        <f t="array" ref="B15">IFERROR(INDEX(Crowdfunding!H$2:'Crowdfunding'!H$1001, SMALL(IF(Crowdfunding!G$2:'Crowdfunding'!G$1001="Successful", ROW(Crowdfunding!G$2:'Crowdfunding'!G$1001)-ROW(Crowdfunding!G$2)+1), ROW(14:14))), "")</f>
        <v>2220</v>
      </c>
      <c r="D15" t="str" cm="1">
        <f t="array" ref="D15">IFERROR(INDEX(Crowdfunding!G$2:'Crowdfunding'!G$1001, SMALL(IF(Crowdfunding!G$2:'Crowdfunding'!G$1001="Failed", ROW(Crowdfunding!G$2:'Crowdfunding'!G$1001)-ROW(Crowdfunding!G$2)+1), ROW(14:14))), "")</f>
        <v>failed</v>
      </c>
      <c r="E15" cm="1">
        <f t="array" ref="E15">IFERROR(INDEX(Crowdfunding!H$2:'Crowdfunding'!H$1001, SMALL(IF(Crowdfunding!G$2:'Crowdfunding'!G$1001="Failed", ROW(Crowdfunding!G$2:'Crowdfunding'!G$1001)-ROW(Crowdfunding!G$2)+1), ROW(14:14))), "")</f>
        <v>88</v>
      </c>
      <c r="H15" t="s">
        <v>2113</v>
      </c>
      <c r="I15">
        <f>_xlfn.STDEV.P(B2:B566)</f>
        <v>1266.2439466397898</v>
      </c>
    </row>
    <row r="16" spans="1:16" x14ac:dyDescent="0.25">
      <c r="A16" t="str" cm="1">
        <f t="array" ref="A16">IFERROR(INDEX(Crowdfunding!G$2:'Crowdfunding'!G$1001, SMALL(IF(Crowdfunding!G$2:'Crowdfunding'!G$1001="Successful", ROW(Crowdfunding!G$2:'Crowdfunding'!G$1001)-ROW(Crowdfunding!G$2)+1), ROW(15:15))), "")</f>
        <v>successful</v>
      </c>
      <c r="B16" cm="1">
        <f t="array" ref="B16">IFERROR(INDEX(Crowdfunding!H$2:'Crowdfunding'!H$1001, SMALL(IF(Crowdfunding!G$2:'Crowdfunding'!G$1001="Successful", ROW(Crowdfunding!G$2:'Crowdfunding'!G$1001)-ROW(Crowdfunding!G$2)+1), ROW(15:15))), "")</f>
        <v>1606</v>
      </c>
      <c r="D16" t="str" cm="1">
        <f t="array" ref="D16">IFERROR(INDEX(Crowdfunding!G$2:'Crowdfunding'!G$1001, SMALL(IF(Crowdfunding!G$2:'Crowdfunding'!G$1001="Failed", ROW(Crowdfunding!G$2:'Crowdfunding'!G$1001)-ROW(Crowdfunding!G$2)+1), ROW(15:15))), "")</f>
        <v>failed</v>
      </c>
      <c r="E16" cm="1">
        <f t="array" ref="E16">IFERROR(INDEX(Crowdfunding!H$2:'Crowdfunding'!H$1001, SMALL(IF(Crowdfunding!G$2:'Crowdfunding'!G$1001="Failed", ROW(Crowdfunding!G$2:'Crowdfunding'!G$1001)-ROW(Crowdfunding!G$2)+1), ROW(15:15))), "")</f>
        <v>48</v>
      </c>
    </row>
    <row r="17" spans="1:9" x14ac:dyDescent="0.25">
      <c r="A17" t="str" cm="1">
        <f t="array" ref="A17">IFERROR(INDEX(Crowdfunding!G$2:'Crowdfunding'!G$1001, SMALL(IF(Crowdfunding!G$2:'Crowdfunding'!G$1001="Successful", ROW(Crowdfunding!G$2:'Crowdfunding'!G$1001)-ROW(Crowdfunding!G$2)+1), ROW(16:16))), "")</f>
        <v>successful</v>
      </c>
      <c r="B17" cm="1">
        <f t="array" ref="B17">IFERROR(INDEX(Crowdfunding!H$2:'Crowdfunding'!H$1001, SMALL(IF(Crowdfunding!G$2:'Crowdfunding'!G$1001="Successful", ROW(Crowdfunding!G$2:'Crowdfunding'!G$1001)-ROW(Crowdfunding!G$2)+1), ROW(16:16))), "")</f>
        <v>129</v>
      </c>
      <c r="D17" t="str" cm="1">
        <f t="array" ref="D17">IFERROR(INDEX(Crowdfunding!G$2:'Crowdfunding'!G$1001, SMALL(IF(Crowdfunding!G$2:'Crowdfunding'!G$1001="Failed", ROW(Crowdfunding!G$2:'Crowdfunding'!G$1001)-ROW(Crowdfunding!G$2)+1), ROW(16:16))), "")</f>
        <v>failed</v>
      </c>
      <c r="E17" cm="1">
        <f t="array" ref="E17">IFERROR(INDEX(Crowdfunding!H$2:'Crowdfunding'!H$1001, SMALL(IF(Crowdfunding!G$2:'Crowdfunding'!G$1001="Failed", ROW(Crowdfunding!G$2:'Crowdfunding'!G$1001)-ROW(Crowdfunding!G$2)+1), ROW(16:16))), "")</f>
        <v>1</v>
      </c>
    </row>
    <row r="18" spans="1:9" x14ac:dyDescent="0.25">
      <c r="A18" t="str" cm="1">
        <f t="array" ref="A18">IFERROR(INDEX(Crowdfunding!G$2:'Crowdfunding'!G$1001, SMALL(IF(Crowdfunding!G$2:'Crowdfunding'!G$1001="Successful", ROW(Crowdfunding!G$2:'Crowdfunding'!G$1001)-ROW(Crowdfunding!G$2)+1), ROW(17:17))), "")</f>
        <v>successful</v>
      </c>
      <c r="B18" cm="1">
        <f t="array" ref="B18">IFERROR(INDEX(Crowdfunding!H$2:'Crowdfunding'!H$1001, SMALL(IF(Crowdfunding!G$2:'Crowdfunding'!G$1001="Successful", ROW(Crowdfunding!G$2:'Crowdfunding'!G$1001)-ROW(Crowdfunding!G$2)+1), ROW(17:17))), "")</f>
        <v>226</v>
      </c>
      <c r="D18" t="str" cm="1">
        <f t="array" ref="D18">IFERROR(INDEX(Crowdfunding!G$2:'Crowdfunding'!G$1001, SMALL(IF(Crowdfunding!G$2:'Crowdfunding'!G$1001="Failed", ROW(Crowdfunding!G$2:'Crowdfunding'!G$1001)-ROW(Crowdfunding!G$2)+1), ROW(17:17))), "")</f>
        <v>failed</v>
      </c>
      <c r="E18" cm="1">
        <f t="array" ref="E18">IFERROR(INDEX(Crowdfunding!H$2:'Crowdfunding'!H$1001, SMALL(IF(Crowdfunding!G$2:'Crowdfunding'!G$1001="Failed", ROW(Crowdfunding!G$2:'Crowdfunding'!G$1001)-ROW(Crowdfunding!G$2)+1), ROW(17:17))), "")</f>
        <v>1467</v>
      </c>
    </row>
    <row r="19" spans="1:9" x14ac:dyDescent="0.25">
      <c r="A19" t="str" cm="1">
        <f t="array" ref="A19">IFERROR(INDEX(Crowdfunding!G$2:'Crowdfunding'!G$1001, SMALL(IF(Crowdfunding!G$2:'Crowdfunding'!G$1001="Successful", ROW(Crowdfunding!G$2:'Crowdfunding'!G$1001)-ROW(Crowdfunding!G$2)+1), ROW(18:18))), "")</f>
        <v>successful</v>
      </c>
      <c r="B19" cm="1">
        <f t="array" ref="B19">IFERROR(INDEX(Crowdfunding!H$2:'Crowdfunding'!H$1001, SMALL(IF(Crowdfunding!G$2:'Crowdfunding'!G$1001="Successful", ROW(Crowdfunding!G$2:'Crowdfunding'!G$1001)-ROW(Crowdfunding!G$2)+1), ROW(18:18))), "")</f>
        <v>5419</v>
      </c>
      <c r="D19" t="str" cm="1">
        <f t="array" ref="D19">IFERROR(INDEX(Crowdfunding!G$2:'Crowdfunding'!G$1001, SMALL(IF(Crowdfunding!G$2:'Crowdfunding'!G$1001="Failed", ROW(Crowdfunding!G$2:'Crowdfunding'!G$1001)-ROW(Crowdfunding!G$2)+1), ROW(18:18))), "")</f>
        <v>failed</v>
      </c>
      <c r="E19" cm="1">
        <f t="array" ref="E19">IFERROR(INDEX(Crowdfunding!H$2:'Crowdfunding'!H$1001, SMALL(IF(Crowdfunding!G$2:'Crowdfunding'!G$1001="Failed", ROW(Crowdfunding!G$2:'Crowdfunding'!G$1001)-ROW(Crowdfunding!G$2)+1), ROW(18:18))), "")</f>
        <v>75</v>
      </c>
      <c r="H19" s="10" t="s">
        <v>2107</v>
      </c>
    </row>
    <row r="20" spans="1:9" x14ac:dyDescent="0.25">
      <c r="A20" t="str" cm="1">
        <f t="array" ref="A20">IFERROR(INDEX(Crowdfunding!G$2:'Crowdfunding'!G$1001, SMALL(IF(Crowdfunding!G$2:'Crowdfunding'!G$1001="Successful", ROW(Crowdfunding!G$2:'Crowdfunding'!G$1001)-ROW(Crowdfunding!G$2)+1), ROW(19:19))), "")</f>
        <v>successful</v>
      </c>
      <c r="B20" cm="1">
        <f t="array" ref="B20">IFERROR(INDEX(Crowdfunding!H$2:'Crowdfunding'!H$1001, SMALL(IF(Crowdfunding!G$2:'Crowdfunding'!G$1001="Successful", ROW(Crowdfunding!G$2:'Crowdfunding'!G$1001)-ROW(Crowdfunding!G$2)+1), ROW(19:19))), "")</f>
        <v>165</v>
      </c>
      <c r="D20" t="str" cm="1">
        <f t="array" ref="D20">IFERROR(INDEX(Crowdfunding!G$2:'Crowdfunding'!G$1001, SMALL(IF(Crowdfunding!G$2:'Crowdfunding'!G$1001="Failed", ROW(Crowdfunding!G$2:'Crowdfunding'!G$1001)-ROW(Crowdfunding!G$2)+1), ROW(19:19))), "")</f>
        <v>failed</v>
      </c>
      <c r="E20" cm="1">
        <f t="array" ref="E20">IFERROR(INDEX(Crowdfunding!H$2:'Crowdfunding'!H$1001, SMALL(IF(Crowdfunding!G$2:'Crowdfunding'!G$1001="Failed", ROW(Crowdfunding!G$2:'Crowdfunding'!G$1001)-ROW(Crowdfunding!G$2)+1), ROW(19:19))), "")</f>
        <v>120</v>
      </c>
    </row>
    <row r="21" spans="1:9" x14ac:dyDescent="0.25">
      <c r="A21" t="str" cm="1">
        <f t="array" ref="A21">IFERROR(INDEX(Crowdfunding!G$2:'Crowdfunding'!G$1001, SMALL(IF(Crowdfunding!G$2:'Crowdfunding'!G$1001="Successful", ROW(Crowdfunding!G$2:'Crowdfunding'!G$1001)-ROW(Crowdfunding!G$2)+1), ROW(20:20))), "")</f>
        <v>successful</v>
      </c>
      <c r="B21" cm="1">
        <f t="array" ref="B21">IFERROR(INDEX(Crowdfunding!H$2:'Crowdfunding'!H$1001, SMALL(IF(Crowdfunding!G$2:'Crowdfunding'!G$1001="Successful", ROW(Crowdfunding!G$2:'Crowdfunding'!G$1001)-ROW(Crowdfunding!G$2)+1), ROW(20:20))), "")</f>
        <v>1965</v>
      </c>
      <c r="D21" t="str" cm="1">
        <f t="array" ref="D21">IFERROR(INDEX(Crowdfunding!G$2:'Crowdfunding'!G$1001, SMALL(IF(Crowdfunding!G$2:'Crowdfunding'!G$1001="Failed", ROW(Crowdfunding!G$2:'Crowdfunding'!G$1001)-ROW(Crowdfunding!G$2)+1), ROW(20:20))), "")</f>
        <v>failed</v>
      </c>
      <c r="E21" cm="1">
        <f t="array" ref="E21">IFERROR(INDEX(Crowdfunding!H$2:'Crowdfunding'!H$1001, SMALL(IF(Crowdfunding!G$2:'Crowdfunding'!G$1001="Failed", ROW(Crowdfunding!G$2:'Crowdfunding'!G$1001)-ROW(Crowdfunding!G$2)+1), ROW(20:20))), "")</f>
        <v>2253</v>
      </c>
      <c r="H21" t="s">
        <v>2108</v>
      </c>
      <c r="I21">
        <f>AVERAGE(E2:E365)</f>
        <v>585.61538461538464</v>
      </c>
    </row>
    <row r="22" spans="1:9" x14ac:dyDescent="0.25">
      <c r="A22" t="str" cm="1">
        <f t="array" ref="A22">IFERROR(INDEX(Crowdfunding!G$2:'Crowdfunding'!G$1001, SMALL(IF(Crowdfunding!G$2:'Crowdfunding'!G$1001="Successful", ROW(Crowdfunding!G$2:'Crowdfunding'!G$1001)-ROW(Crowdfunding!G$2)+1), ROW(21:21))), "")</f>
        <v>successful</v>
      </c>
      <c r="B22" cm="1">
        <f t="array" ref="B22">IFERROR(INDEX(Crowdfunding!H$2:'Crowdfunding'!H$1001, SMALL(IF(Crowdfunding!G$2:'Crowdfunding'!G$1001="Successful", ROW(Crowdfunding!G$2:'Crowdfunding'!G$1001)-ROW(Crowdfunding!G$2)+1), ROW(21:21))), "")</f>
        <v>16</v>
      </c>
      <c r="D22" t="str" cm="1">
        <f t="array" ref="D22">IFERROR(INDEX(Crowdfunding!G$2:'Crowdfunding'!G$1001, SMALL(IF(Crowdfunding!G$2:'Crowdfunding'!G$1001="Failed", ROW(Crowdfunding!G$2:'Crowdfunding'!G$1001)-ROW(Crowdfunding!G$2)+1), ROW(21:21))), "")</f>
        <v>failed</v>
      </c>
      <c r="E22" cm="1">
        <f t="array" ref="E22">IFERROR(INDEX(Crowdfunding!H$2:'Crowdfunding'!H$1001, SMALL(IF(Crowdfunding!G$2:'Crowdfunding'!G$1001="Failed", ROW(Crowdfunding!G$2:'Crowdfunding'!G$1001)-ROW(Crowdfunding!G$2)+1), ROW(21:21))), "")</f>
        <v>5</v>
      </c>
      <c r="H22" t="s">
        <v>2109</v>
      </c>
      <c r="I22">
        <f>MEDIAN(E2:E365)</f>
        <v>114.5</v>
      </c>
    </row>
    <row r="23" spans="1:9" x14ac:dyDescent="0.25">
      <c r="A23" t="str" cm="1">
        <f t="array" ref="A23">IFERROR(INDEX(Crowdfunding!G$2:'Crowdfunding'!G$1001, SMALL(IF(Crowdfunding!G$2:'Crowdfunding'!G$1001="Successful", ROW(Crowdfunding!G$2:'Crowdfunding'!G$1001)-ROW(Crowdfunding!G$2)+1), ROW(22:22))), "")</f>
        <v>successful</v>
      </c>
      <c r="B23" cm="1">
        <f t="array" ref="B23">IFERROR(INDEX(Crowdfunding!H$2:'Crowdfunding'!H$1001, SMALL(IF(Crowdfunding!G$2:'Crowdfunding'!G$1001="Successful", ROW(Crowdfunding!G$2:'Crowdfunding'!G$1001)-ROW(Crowdfunding!G$2)+1), ROW(22:22))), "")</f>
        <v>107</v>
      </c>
      <c r="D23" t="str" cm="1">
        <f t="array" ref="D23">IFERROR(INDEX(Crowdfunding!G$2:'Crowdfunding'!G$1001, SMALL(IF(Crowdfunding!G$2:'Crowdfunding'!G$1001="Failed", ROW(Crowdfunding!G$2:'Crowdfunding'!G$1001)-ROW(Crowdfunding!G$2)+1), ROW(22:22))), "")</f>
        <v>failed</v>
      </c>
      <c r="E23" cm="1">
        <f t="array" ref="E23">IFERROR(INDEX(Crowdfunding!H$2:'Crowdfunding'!H$1001, SMALL(IF(Crowdfunding!G$2:'Crowdfunding'!G$1001="Failed", ROW(Crowdfunding!G$2:'Crowdfunding'!G$1001)-ROW(Crowdfunding!G$2)+1), ROW(22:22))), "")</f>
        <v>38</v>
      </c>
      <c r="H23" t="s">
        <v>2110</v>
      </c>
      <c r="I23">
        <f>MIN(E2:E365)</f>
        <v>0</v>
      </c>
    </row>
    <row r="24" spans="1:9" x14ac:dyDescent="0.25">
      <c r="A24" t="str" cm="1">
        <f t="array" ref="A24">IFERROR(INDEX(Crowdfunding!G$2:'Crowdfunding'!G$1001, SMALL(IF(Crowdfunding!G$2:'Crowdfunding'!G$1001="Successful", ROW(Crowdfunding!G$2:'Crowdfunding'!G$1001)-ROW(Crowdfunding!G$2)+1), ROW(23:23))), "")</f>
        <v>successful</v>
      </c>
      <c r="B24" cm="1">
        <f t="array" ref="B24">IFERROR(INDEX(Crowdfunding!H$2:'Crowdfunding'!H$1001, SMALL(IF(Crowdfunding!G$2:'Crowdfunding'!G$1001="Successful", ROW(Crowdfunding!G$2:'Crowdfunding'!G$1001)-ROW(Crowdfunding!G$2)+1), ROW(23:23))), "")</f>
        <v>134</v>
      </c>
      <c r="D24" t="str" cm="1">
        <f t="array" ref="D24">IFERROR(INDEX(Crowdfunding!G$2:'Crowdfunding'!G$1001, SMALL(IF(Crowdfunding!G$2:'Crowdfunding'!G$1001="Failed", ROW(Crowdfunding!G$2:'Crowdfunding'!G$1001)-ROW(Crowdfunding!G$2)+1), ROW(23:23))), "")</f>
        <v>failed</v>
      </c>
      <c r="E24" cm="1">
        <f t="array" ref="E24">IFERROR(INDEX(Crowdfunding!H$2:'Crowdfunding'!H$1001, SMALL(IF(Crowdfunding!G$2:'Crowdfunding'!G$1001="Failed", ROW(Crowdfunding!G$2:'Crowdfunding'!G$1001)-ROW(Crowdfunding!G$2)+1), ROW(23:23))), "")</f>
        <v>12</v>
      </c>
      <c r="H24" t="s">
        <v>2111</v>
      </c>
      <c r="I24">
        <f>MAX(E2:E365)</f>
        <v>6080</v>
      </c>
    </row>
    <row r="25" spans="1:9" x14ac:dyDescent="0.25">
      <c r="A25" t="str" cm="1">
        <f t="array" ref="A25">IFERROR(INDEX(Crowdfunding!G$2:'Crowdfunding'!G$1001, SMALL(IF(Crowdfunding!G$2:'Crowdfunding'!G$1001="Successful", ROW(Crowdfunding!G$2:'Crowdfunding'!G$1001)-ROW(Crowdfunding!G$2)+1), ROW(24:24))), "")</f>
        <v>successful</v>
      </c>
      <c r="B25" cm="1">
        <f t="array" ref="B25">IFERROR(INDEX(Crowdfunding!H$2:'Crowdfunding'!H$1001, SMALL(IF(Crowdfunding!G$2:'Crowdfunding'!G$1001="Successful", ROW(Crowdfunding!G$2:'Crowdfunding'!G$1001)-ROW(Crowdfunding!G$2)+1), ROW(24:24))), "")</f>
        <v>198</v>
      </c>
      <c r="D25" t="str" cm="1">
        <f t="array" ref="D25">IFERROR(INDEX(Crowdfunding!G$2:'Crowdfunding'!G$1001, SMALL(IF(Crowdfunding!G$2:'Crowdfunding'!G$1001="Failed", ROW(Crowdfunding!G$2:'Crowdfunding'!G$1001)-ROW(Crowdfunding!G$2)+1), ROW(24:24))), "")</f>
        <v>failed</v>
      </c>
      <c r="E25" cm="1">
        <f t="array" ref="E25">IFERROR(INDEX(Crowdfunding!H$2:'Crowdfunding'!H$1001, SMALL(IF(Crowdfunding!G$2:'Crowdfunding'!G$1001="Failed", ROW(Crowdfunding!G$2:'Crowdfunding'!G$1001)-ROW(Crowdfunding!G$2)+1), ROW(24:24))), "")</f>
        <v>1684</v>
      </c>
      <c r="H25" t="s">
        <v>2112</v>
      </c>
      <c r="I25">
        <f>_xlfn.VAR.P(E2:E365)</f>
        <v>921574.68174133555</v>
      </c>
    </row>
    <row r="26" spans="1:9" x14ac:dyDescent="0.25">
      <c r="A26" t="str" cm="1">
        <f t="array" ref="A26">IFERROR(INDEX(Crowdfunding!G$2:'Crowdfunding'!G$1001, SMALL(IF(Crowdfunding!G$2:'Crowdfunding'!G$1001="Successful", ROW(Crowdfunding!G$2:'Crowdfunding'!G$1001)-ROW(Crowdfunding!G$2)+1), ROW(25:25))), "")</f>
        <v>successful</v>
      </c>
      <c r="B26" cm="1">
        <f t="array" ref="B26">IFERROR(INDEX(Crowdfunding!H$2:'Crowdfunding'!H$1001, SMALL(IF(Crowdfunding!G$2:'Crowdfunding'!G$1001="Successful", ROW(Crowdfunding!G$2:'Crowdfunding'!G$1001)-ROW(Crowdfunding!G$2)+1), ROW(25:25))), "")</f>
        <v>111</v>
      </c>
      <c r="D26" t="str" cm="1">
        <f t="array" ref="D26">IFERROR(INDEX(Crowdfunding!G$2:'Crowdfunding'!G$1001, SMALL(IF(Crowdfunding!G$2:'Crowdfunding'!G$1001="Failed", ROW(Crowdfunding!G$2:'Crowdfunding'!G$1001)-ROW(Crowdfunding!G$2)+1), ROW(25:25))), "")</f>
        <v>failed</v>
      </c>
      <c r="E26" cm="1">
        <f t="array" ref="E26">IFERROR(INDEX(Crowdfunding!H$2:'Crowdfunding'!H$1001, SMALL(IF(Crowdfunding!G$2:'Crowdfunding'!G$1001="Failed", ROW(Crowdfunding!G$2:'Crowdfunding'!G$1001)-ROW(Crowdfunding!G$2)+1), ROW(25:25))), "")</f>
        <v>56</v>
      </c>
      <c r="H26" t="s">
        <v>2113</v>
      </c>
      <c r="I26">
        <f>_xlfn.STDEV.P(E2:E365)</f>
        <v>959.98681331637863</v>
      </c>
    </row>
    <row r="27" spans="1:9" x14ac:dyDescent="0.25">
      <c r="A27" t="str" cm="1">
        <f t="array" ref="A27">IFERROR(INDEX(Crowdfunding!G$2:'Crowdfunding'!G$1001, SMALL(IF(Crowdfunding!G$2:'Crowdfunding'!G$1001="Successful", ROW(Crowdfunding!G$2:'Crowdfunding'!G$1001)-ROW(Crowdfunding!G$2)+1), ROW(26:26))), "")</f>
        <v>successful</v>
      </c>
      <c r="B27" cm="1">
        <f t="array" ref="B27">IFERROR(INDEX(Crowdfunding!H$2:'Crowdfunding'!H$1001, SMALL(IF(Crowdfunding!G$2:'Crowdfunding'!G$1001="Successful", ROW(Crowdfunding!G$2:'Crowdfunding'!G$1001)-ROW(Crowdfunding!G$2)+1), ROW(26:26))), "")</f>
        <v>222</v>
      </c>
      <c r="D27" t="str" cm="1">
        <f t="array" ref="D27">IFERROR(INDEX(Crowdfunding!G$2:'Crowdfunding'!G$1001, SMALL(IF(Crowdfunding!G$2:'Crowdfunding'!G$1001="Failed", ROW(Crowdfunding!G$2:'Crowdfunding'!G$1001)-ROW(Crowdfunding!G$2)+1), ROW(26:26))), "")</f>
        <v>failed</v>
      </c>
      <c r="E27" cm="1">
        <f t="array" ref="E27">IFERROR(INDEX(Crowdfunding!H$2:'Crowdfunding'!H$1001, SMALL(IF(Crowdfunding!G$2:'Crowdfunding'!G$1001="Failed", ROW(Crowdfunding!G$2:'Crowdfunding'!G$1001)-ROW(Crowdfunding!G$2)+1), ROW(26:26))), "")</f>
        <v>838</v>
      </c>
    </row>
    <row r="28" spans="1:9" x14ac:dyDescent="0.25">
      <c r="A28" t="str" cm="1">
        <f t="array" ref="A28">IFERROR(INDEX(Crowdfunding!G$2:'Crowdfunding'!G$1001, SMALL(IF(Crowdfunding!G$2:'Crowdfunding'!G$1001="Successful", ROW(Crowdfunding!G$2:'Crowdfunding'!G$1001)-ROW(Crowdfunding!G$2)+1), ROW(27:27))), "")</f>
        <v>successful</v>
      </c>
      <c r="B28" cm="1">
        <f t="array" ref="B28">IFERROR(INDEX(Crowdfunding!H$2:'Crowdfunding'!H$1001, SMALL(IF(Crowdfunding!G$2:'Crowdfunding'!G$1001="Successful", ROW(Crowdfunding!G$2:'Crowdfunding'!G$1001)-ROW(Crowdfunding!G$2)+1), ROW(27:27))), "")</f>
        <v>6212</v>
      </c>
      <c r="D28" t="str" cm="1">
        <f t="array" ref="D28">IFERROR(INDEX(Crowdfunding!G$2:'Crowdfunding'!G$1001, SMALL(IF(Crowdfunding!G$2:'Crowdfunding'!G$1001="Failed", ROW(Crowdfunding!G$2:'Crowdfunding'!G$1001)-ROW(Crowdfunding!G$2)+1), ROW(27:27))), "")</f>
        <v>failed</v>
      </c>
      <c r="E28" cm="1">
        <f t="array" ref="E28">IFERROR(INDEX(Crowdfunding!H$2:'Crowdfunding'!H$1001, SMALL(IF(Crowdfunding!G$2:'Crowdfunding'!G$1001="Failed", ROW(Crowdfunding!G$2:'Crowdfunding'!G$1001)-ROW(Crowdfunding!G$2)+1), ROW(27:27))), "")</f>
        <v>1000</v>
      </c>
    </row>
    <row r="29" spans="1:9" x14ac:dyDescent="0.25">
      <c r="A29" t="str" cm="1">
        <f t="array" ref="A29">IFERROR(INDEX(Crowdfunding!G$2:'Crowdfunding'!G$1001, SMALL(IF(Crowdfunding!G$2:'Crowdfunding'!G$1001="Successful", ROW(Crowdfunding!G$2:'Crowdfunding'!G$1001)-ROW(Crowdfunding!G$2)+1), ROW(28:28))), "")</f>
        <v>successful</v>
      </c>
      <c r="B29" cm="1">
        <f t="array" ref="B29">IFERROR(INDEX(Crowdfunding!H$2:'Crowdfunding'!H$1001, SMALL(IF(Crowdfunding!G$2:'Crowdfunding'!G$1001="Successful", ROW(Crowdfunding!G$2:'Crowdfunding'!G$1001)-ROW(Crowdfunding!G$2)+1), ROW(28:28))), "")</f>
        <v>98</v>
      </c>
      <c r="D29" t="str" cm="1">
        <f t="array" ref="D29">IFERROR(INDEX(Crowdfunding!G$2:'Crowdfunding'!G$1001, SMALL(IF(Crowdfunding!G$2:'Crowdfunding'!G$1001="Failed", ROW(Crowdfunding!G$2:'Crowdfunding'!G$1001)-ROW(Crowdfunding!G$2)+1), ROW(28:28))), "")</f>
        <v>failed</v>
      </c>
      <c r="E29" cm="1">
        <f t="array" ref="E29">IFERROR(INDEX(Crowdfunding!H$2:'Crowdfunding'!H$1001, SMALL(IF(Crowdfunding!G$2:'Crowdfunding'!G$1001="Failed", ROW(Crowdfunding!G$2:'Crowdfunding'!G$1001)-ROW(Crowdfunding!G$2)+1), ROW(28:28))), "")</f>
        <v>1482</v>
      </c>
    </row>
    <row r="30" spans="1:9" x14ac:dyDescent="0.25">
      <c r="A30" t="str" cm="1">
        <f t="array" ref="A30">IFERROR(INDEX(Crowdfunding!G$2:'Crowdfunding'!G$1001, SMALL(IF(Crowdfunding!G$2:'Crowdfunding'!G$1001="Successful", ROW(Crowdfunding!G$2:'Crowdfunding'!G$1001)-ROW(Crowdfunding!G$2)+1), ROW(29:29))), "")</f>
        <v>successful</v>
      </c>
      <c r="B30" cm="1">
        <f t="array" ref="B30">IFERROR(INDEX(Crowdfunding!H$2:'Crowdfunding'!H$1001, SMALL(IF(Crowdfunding!G$2:'Crowdfunding'!G$1001="Successful", ROW(Crowdfunding!G$2:'Crowdfunding'!G$1001)-ROW(Crowdfunding!G$2)+1), ROW(29:29))), "")</f>
        <v>92</v>
      </c>
      <c r="D30" t="str" cm="1">
        <f t="array" ref="D30">IFERROR(INDEX(Crowdfunding!G$2:'Crowdfunding'!G$1001, SMALL(IF(Crowdfunding!G$2:'Crowdfunding'!G$1001="Failed", ROW(Crowdfunding!G$2:'Crowdfunding'!G$1001)-ROW(Crowdfunding!G$2)+1), ROW(29:29))), "")</f>
        <v>failed</v>
      </c>
      <c r="E30" cm="1">
        <f t="array" ref="E30">IFERROR(INDEX(Crowdfunding!H$2:'Crowdfunding'!H$1001, SMALL(IF(Crowdfunding!G$2:'Crowdfunding'!G$1001="Failed", ROW(Crowdfunding!G$2:'Crowdfunding'!G$1001)-ROW(Crowdfunding!G$2)+1), ROW(29:29))), "")</f>
        <v>106</v>
      </c>
    </row>
    <row r="31" spans="1:9" x14ac:dyDescent="0.25">
      <c r="A31" t="str" cm="1">
        <f t="array" ref="A31">IFERROR(INDEX(Crowdfunding!G$2:'Crowdfunding'!G$1001, SMALL(IF(Crowdfunding!G$2:'Crowdfunding'!G$1001="Successful", ROW(Crowdfunding!G$2:'Crowdfunding'!G$1001)-ROW(Crowdfunding!G$2)+1), ROW(30:30))), "")</f>
        <v>successful</v>
      </c>
      <c r="B31" cm="1">
        <f t="array" ref="B31">IFERROR(INDEX(Crowdfunding!H$2:'Crowdfunding'!H$1001, SMALL(IF(Crowdfunding!G$2:'Crowdfunding'!G$1001="Successful", ROW(Crowdfunding!G$2:'Crowdfunding'!G$1001)-ROW(Crowdfunding!G$2)+1), ROW(30:30))), "")</f>
        <v>149</v>
      </c>
      <c r="D31" t="str" cm="1">
        <f t="array" ref="D31">IFERROR(INDEX(Crowdfunding!G$2:'Crowdfunding'!G$1001, SMALL(IF(Crowdfunding!G$2:'Crowdfunding'!G$1001="Failed", ROW(Crowdfunding!G$2:'Crowdfunding'!G$1001)-ROW(Crowdfunding!G$2)+1), ROW(30:30))), "")</f>
        <v>failed</v>
      </c>
      <c r="E31" cm="1">
        <f t="array" ref="E31">IFERROR(INDEX(Crowdfunding!H$2:'Crowdfunding'!H$1001, SMALL(IF(Crowdfunding!G$2:'Crowdfunding'!G$1001="Failed", ROW(Crowdfunding!G$2:'Crowdfunding'!G$1001)-ROW(Crowdfunding!G$2)+1), ROW(30:30))), "")</f>
        <v>679</v>
      </c>
    </row>
    <row r="32" spans="1:9" x14ac:dyDescent="0.25">
      <c r="A32" t="str" cm="1">
        <f t="array" ref="A32">IFERROR(INDEX(Crowdfunding!G$2:'Crowdfunding'!G$1001, SMALL(IF(Crowdfunding!G$2:'Crowdfunding'!G$1001="Successful", ROW(Crowdfunding!G$2:'Crowdfunding'!G$1001)-ROW(Crowdfunding!G$2)+1), ROW(31:31))), "")</f>
        <v>successful</v>
      </c>
      <c r="B32" cm="1">
        <f t="array" ref="B32">IFERROR(INDEX(Crowdfunding!H$2:'Crowdfunding'!H$1001, SMALL(IF(Crowdfunding!G$2:'Crowdfunding'!G$1001="Successful", ROW(Crowdfunding!G$2:'Crowdfunding'!G$1001)-ROW(Crowdfunding!G$2)+1), ROW(31:31))), "")</f>
        <v>2431</v>
      </c>
      <c r="D32" t="str" cm="1">
        <f t="array" ref="D32">IFERROR(INDEX(Crowdfunding!G$2:'Crowdfunding'!G$1001, SMALL(IF(Crowdfunding!G$2:'Crowdfunding'!G$1001="Failed", ROW(Crowdfunding!G$2:'Crowdfunding'!G$1001)-ROW(Crowdfunding!G$2)+1), ROW(31:31))), "")</f>
        <v>failed</v>
      </c>
      <c r="E32" cm="1">
        <f t="array" ref="E32">IFERROR(INDEX(Crowdfunding!H$2:'Crowdfunding'!H$1001, SMALL(IF(Crowdfunding!G$2:'Crowdfunding'!G$1001="Failed", ROW(Crowdfunding!G$2:'Crowdfunding'!G$1001)-ROW(Crowdfunding!G$2)+1), ROW(31:31))), "")</f>
        <v>1220</v>
      </c>
    </row>
    <row r="33" spans="1:5" x14ac:dyDescent="0.25">
      <c r="A33" t="str" cm="1">
        <f t="array" ref="A33">IFERROR(INDEX(Crowdfunding!G$2:'Crowdfunding'!G$1001, SMALL(IF(Crowdfunding!G$2:'Crowdfunding'!G$1001="Successful", ROW(Crowdfunding!G$2:'Crowdfunding'!G$1001)-ROW(Crowdfunding!G$2)+1), ROW(32:32))), "")</f>
        <v>successful</v>
      </c>
      <c r="B33" cm="1">
        <f t="array" ref="B33">IFERROR(INDEX(Crowdfunding!H$2:'Crowdfunding'!H$1001, SMALL(IF(Crowdfunding!G$2:'Crowdfunding'!G$1001="Successful", ROW(Crowdfunding!G$2:'Crowdfunding'!G$1001)-ROW(Crowdfunding!G$2)+1), ROW(32:32))), "")</f>
        <v>303</v>
      </c>
      <c r="D33" t="str" cm="1">
        <f t="array" ref="D33">IFERROR(INDEX(Crowdfunding!G$2:'Crowdfunding'!G$1001, SMALL(IF(Crowdfunding!G$2:'Crowdfunding'!G$1001="Failed", ROW(Crowdfunding!G$2:'Crowdfunding'!G$1001)-ROW(Crowdfunding!G$2)+1), ROW(32:32))), "")</f>
        <v>failed</v>
      </c>
      <c r="E33" cm="1">
        <f t="array" ref="E33">IFERROR(INDEX(Crowdfunding!H$2:'Crowdfunding'!H$1001, SMALL(IF(Crowdfunding!G$2:'Crowdfunding'!G$1001="Failed", ROW(Crowdfunding!G$2:'Crowdfunding'!G$1001)-ROW(Crowdfunding!G$2)+1), ROW(32:32))), "")</f>
        <v>1</v>
      </c>
    </row>
    <row r="34" spans="1:5" x14ac:dyDescent="0.25">
      <c r="A34" t="str" cm="1">
        <f t="array" ref="A34">IFERROR(INDEX(Crowdfunding!G$2:'Crowdfunding'!G$1001, SMALL(IF(Crowdfunding!G$2:'Crowdfunding'!G$1001="Successful", ROW(Crowdfunding!G$2:'Crowdfunding'!G$1001)-ROW(Crowdfunding!G$2)+1), ROW(33:33))), "")</f>
        <v>successful</v>
      </c>
      <c r="B34" cm="1">
        <f t="array" ref="B34">IFERROR(INDEX(Crowdfunding!H$2:'Crowdfunding'!H$1001, SMALL(IF(Crowdfunding!G$2:'Crowdfunding'!G$1001="Successful", ROW(Crowdfunding!G$2:'Crowdfunding'!G$1001)-ROW(Crowdfunding!G$2)+1), ROW(33:33))), "")</f>
        <v>209</v>
      </c>
      <c r="D34" t="str" cm="1">
        <f t="array" ref="D34">IFERROR(INDEX(Crowdfunding!G$2:'Crowdfunding'!G$1001, SMALL(IF(Crowdfunding!G$2:'Crowdfunding'!G$1001="Failed", ROW(Crowdfunding!G$2:'Crowdfunding'!G$1001)-ROW(Crowdfunding!G$2)+1), ROW(33:33))), "")</f>
        <v>failed</v>
      </c>
      <c r="E34" cm="1">
        <f t="array" ref="E34">IFERROR(INDEX(Crowdfunding!H$2:'Crowdfunding'!H$1001, SMALL(IF(Crowdfunding!G$2:'Crowdfunding'!G$1001="Failed", ROW(Crowdfunding!G$2:'Crowdfunding'!G$1001)-ROW(Crowdfunding!G$2)+1), ROW(33:33))), "")</f>
        <v>37</v>
      </c>
    </row>
    <row r="35" spans="1:5" x14ac:dyDescent="0.25">
      <c r="A35" t="str" cm="1">
        <f t="array" ref="A35">IFERROR(INDEX(Crowdfunding!G$2:'Crowdfunding'!G$1001, SMALL(IF(Crowdfunding!G$2:'Crowdfunding'!G$1001="Successful", ROW(Crowdfunding!G$2:'Crowdfunding'!G$1001)-ROW(Crowdfunding!G$2)+1), ROW(34:34))), "")</f>
        <v>successful</v>
      </c>
      <c r="B35" cm="1">
        <f t="array" ref="B35">IFERROR(INDEX(Crowdfunding!H$2:'Crowdfunding'!H$1001, SMALL(IF(Crowdfunding!G$2:'Crowdfunding'!G$1001="Successful", ROW(Crowdfunding!G$2:'Crowdfunding'!G$1001)-ROW(Crowdfunding!G$2)+1), ROW(34:34))), "")</f>
        <v>131</v>
      </c>
      <c r="D35" t="str" cm="1">
        <f t="array" ref="D35">IFERROR(INDEX(Crowdfunding!G$2:'Crowdfunding'!G$1001, SMALL(IF(Crowdfunding!G$2:'Crowdfunding'!G$1001="Failed", ROW(Crowdfunding!G$2:'Crowdfunding'!G$1001)-ROW(Crowdfunding!G$2)+1), ROW(34:34))), "")</f>
        <v>failed</v>
      </c>
      <c r="E35" cm="1">
        <f t="array" ref="E35">IFERROR(INDEX(Crowdfunding!H$2:'Crowdfunding'!H$1001, SMALL(IF(Crowdfunding!G$2:'Crowdfunding'!G$1001="Failed", ROW(Crowdfunding!G$2:'Crowdfunding'!G$1001)-ROW(Crowdfunding!G$2)+1), ROW(34:34))), "")</f>
        <v>60</v>
      </c>
    </row>
    <row r="36" spans="1:5" x14ac:dyDescent="0.25">
      <c r="A36" t="str" cm="1">
        <f t="array" ref="A36">IFERROR(INDEX(Crowdfunding!G$2:'Crowdfunding'!G$1001, SMALL(IF(Crowdfunding!G$2:'Crowdfunding'!G$1001="Successful", ROW(Crowdfunding!G$2:'Crowdfunding'!G$1001)-ROW(Crowdfunding!G$2)+1), ROW(35:35))), "")</f>
        <v>successful</v>
      </c>
      <c r="B36" cm="1">
        <f t="array" ref="B36">IFERROR(INDEX(Crowdfunding!H$2:'Crowdfunding'!H$1001, SMALL(IF(Crowdfunding!G$2:'Crowdfunding'!G$1001="Successful", ROW(Crowdfunding!G$2:'Crowdfunding'!G$1001)-ROW(Crowdfunding!G$2)+1), ROW(35:35))), "")</f>
        <v>164</v>
      </c>
      <c r="D36" t="str" cm="1">
        <f t="array" ref="D36">IFERROR(INDEX(Crowdfunding!G$2:'Crowdfunding'!G$1001, SMALL(IF(Crowdfunding!G$2:'Crowdfunding'!G$1001="Failed", ROW(Crowdfunding!G$2:'Crowdfunding'!G$1001)-ROW(Crowdfunding!G$2)+1), ROW(35:35))), "")</f>
        <v>failed</v>
      </c>
      <c r="E36" cm="1">
        <f t="array" ref="E36">IFERROR(INDEX(Crowdfunding!H$2:'Crowdfunding'!H$1001, SMALL(IF(Crowdfunding!G$2:'Crowdfunding'!G$1001="Failed", ROW(Crowdfunding!G$2:'Crowdfunding'!G$1001)-ROW(Crowdfunding!G$2)+1), ROW(35:35))), "")</f>
        <v>296</v>
      </c>
    </row>
    <row r="37" spans="1:5" x14ac:dyDescent="0.25">
      <c r="A37" t="str" cm="1">
        <f t="array" ref="A37">IFERROR(INDEX(Crowdfunding!G$2:'Crowdfunding'!G$1001, SMALL(IF(Crowdfunding!G$2:'Crowdfunding'!G$1001="Successful", ROW(Crowdfunding!G$2:'Crowdfunding'!G$1001)-ROW(Crowdfunding!G$2)+1), ROW(36:36))), "")</f>
        <v>successful</v>
      </c>
      <c r="B37" cm="1">
        <f t="array" ref="B37">IFERROR(INDEX(Crowdfunding!H$2:'Crowdfunding'!H$1001, SMALL(IF(Crowdfunding!G$2:'Crowdfunding'!G$1001="Successful", ROW(Crowdfunding!G$2:'Crowdfunding'!G$1001)-ROW(Crowdfunding!G$2)+1), ROW(36:36))), "")</f>
        <v>201</v>
      </c>
      <c r="D37" t="str" cm="1">
        <f t="array" ref="D37">IFERROR(INDEX(Crowdfunding!G$2:'Crowdfunding'!G$1001, SMALL(IF(Crowdfunding!G$2:'Crowdfunding'!G$1001="Failed", ROW(Crowdfunding!G$2:'Crowdfunding'!G$1001)-ROW(Crowdfunding!G$2)+1), ROW(36:36))), "")</f>
        <v>failed</v>
      </c>
      <c r="E37" cm="1">
        <f t="array" ref="E37">IFERROR(INDEX(Crowdfunding!H$2:'Crowdfunding'!H$1001, SMALL(IF(Crowdfunding!G$2:'Crowdfunding'!G$1001="Failed", ROW(Crowdfunding!G$2:'Crowdfunding'!G$1001)-ROW(Crowdfunding!G$2)+1), ROW(36:36))), "")</f>
        <v>3304</v>
      </c>
    </row>
    <row r="38" spans="1:5" x14ac:dyDescent="0.25">
      <c r="A38" t="str" cm="1">
        <f t="array" ref="A38">IFERROR(INDEX(Crowdfunding!G$2:'Crowdfunding'!G$1001, SMALL(IF(Crowdfunding!G$2:'Crowdfunding'!G$1001="Successful", ROW(Crowdfunding!G$2:'Crowdfunding'!G$1001)-ROW(Crowdfunding!G$2)+1), ROW(37:37))), "")</f>
        <v>successful</v>
      </c>
      <c r="B38" cm="1">
        <f t="array" ref="B38">IFERROR(INDEX(Crowdfunding!H$2:'Crowdfunding'!H$1001, SMALL(IF(Crowdfunding!G$2:'Crowdfunding'!G$1001="Successful", ROW(Crowdfunding!G$2:'Crowdfunding'!G$1001)-ROW(Crowdfunding!G$2)+1), ROW(37:37))), "")</f>
        <v>211</v>
      </c>
      <c r="D38" t="str" cm="1">
        <f t="array" ref="D38">IFERROR(INDEX(Crowdfunding!G$2:'Crowdfunding'!G$1001, SMALL(IF(Crowdfunding!G$2:'Crowdfunding'!G$1001="Failed", ROW(Crowdfunding!G$2:'Crowdfunding'!G$1001)-ROW(Crowdfunding!G$2)+1), ROW(37:37))), "")</f>
        <v>failed</v>
      </c>
      <c r="E38" cm="1">
        <f t="array" ref="E38">IFERROR(INDEX(Crowdfunding!H$2:'Crowdfunding'!H$1001, SMALL(IF(Crowdfunding!G$2:'Crowdfunding'!G$1001="Failed", ROW(Crowdfunding!G$2:'Crowdfunding'!G$1001)-ROW(Crowdfunding!G$2)+1), ROW(37:37))), "")</f>
        <v>73</v>
      </c>
    </row>
    <row r="39" spans="1:5" x14ac:dyDescent="0.25">
      <c r="A39" t="str" cm="1">
        <f t="array" ref="A39">IFERROR(INDEX(Crowdfunding!G$2:'Crowdfunding'!G$1001, SMALL(IF(Crowdfunding!G$2:'Crowdfunding'!G$1001="Successful", ROW(Crowdfunding!G$2:'Crowdfunding'!G$1001)-ROW(Crowdfunding!G$2)+1), ROW(38:38))), "")</f>
        <v>successful</v>
      </c>
      <c r="B39" cm="1">
        <f t="array" ref="B39">IFERROR(INDEX(Crowdfunding!H$2:'Crowdfunding'!H$1001, SMALL(IF(Crowdfunding!G$2:'Crowdfunding'!G$1001="Successful", ROW(Crowdfunding!G$2:'Crowdfunding'!G$1001)-ROW(Crowdfunding!G$2)+1), ROW(38:38))), "")</f>
        <v>128</v>
      </c>
      <c r="D39" t="str" cm="1">
        <f t="array" ref="D39">IFERROR(INDEX(Crowdfunding!G$2:'Crowdfunding'!G$1001, SMALL(IF(Crowdfunding!G$2:'Crowdfunding'!G$1001="Failed", ROW(Crowdfunding!G$2:'Crowdfunding'!G$1001)-ROW(Crowdfunding!G$2)+1), ROW(38:38))), "")</f>
        <v>failed</v>
      </c>
      <c r="E39" cm="1">
        <f t="array" ref="E39">IFERROR(INDEX(Crowdfunding!H$2:'Crowdfunding'!H$1001, SMALL(IF(Crowdfunding!G$2:'Crowdfunding'!G$1001="Failed", ROW(Crowdfunding!G$2:'Crowdfunding'!G$1001)-ROW(Crowdfunding!G$2)+1), ROW(38:38))), "")</f>
        <v>3387</v>
      </c>
    </row>
    <row r="40" spans="1:5" x14ac:dyDescent="0.25">
      <c r="A40" t="str" cm="1">
        <f t="array" ref="A40">IFERROR(INDEX(Crowdfunding!G$2:'Crowdfunding'!G$1001, SMALL(IF(Crowdfunding!G$2:'Crowdfunding'!G$1001="Successful", ROW(Crowdfunding!G$2:'Crowdfunding'!G$1001)-ROW(Crowdfunding!G$2)+1), ROW(39:39))), "")</f>
        <v>successful</v>
      </c>
      <c r="B40" cm="1">
        <f t="array" ref="B40">IFERROR(INDEX(Crowdfunding!H$2:'Crowdfunding'!H$1001, SMALL(IF(Crowdfunding!G$2:'Crowdfunding'!G$1001="Successful", ROW(Crowdfunding!G$2:'Crowdfunding'!G$1001)-ROW(Crowdfunding!G$2)+1), ROW(39:39))), "")</f>
        <v>1600</v>
      </c>
      <c r="D40" t="str" cm="1">
        <f t="array" ref="D40">IFERROR(INDEX(Crowdfunding!G$2:'Crowdfunding'!G$1001, SMALL(IF(Crowdfunding!G$2:'Crowdfunding'!G$1001="Failed", ROW(Crowdfunding!G$2:'Crowdfunding'!G$1001)-ROW(Crowdfunding!G$2)+1), ROW(39:39))), "")</f>
        <v>failed</v>
      </c>
      <c r="E40" cm="1">
        <f t="array" ref="E40">IFERROR(INDEX(Crowdfunding!H$2:'Crowdfunding'!H$1001, SMALL(IF(Crowdfunding!G$2:'Crowdfunding'!G$1001="Failed", ROW(Crowdfunding!G$2:'Crowdfunding'!G$1001)-ROW(Crowdfunding!G$2)+1), ROW(39:39))), "")</f>
        <v>662</v>
      </c>
    </row>
    <row r="41" spans="1:5" x14ac:dyDescent="0.25">
      <c r="A41" t="str" cm="1">
        <f t="array" ref="A41">IFERROR(INDEX(Crowdfunding!G$2:'Crowdfunding'!G$1001, SMALL(IF(Crowdfunding!G$2:'Crowdfunding'!G$1001="Successful", ROW(Crowdfunding!G$2:'Crowdfunding'!G$1001)-ROW(Crowdfunding!G$2)+1), ROW(40:40))), "")</f>
        <v>successful</v>
      </c>
      <c r="B41" cm="1">
        <f t="array" ref="B41">IFERROR(INDEX(Crowdfunding!H$2:'Crowdfunding'!H$1001, SMALL(IF(Crowdfunding!G$2:'Crowdfunding'!G$1001="Successful", ROW(Crowdfunding!G$2:'Crowdfunding'!G$1001)-ROW(Crowdfunding!G$2)+1), ROW(40:40))), "")</f>
        <v>249</v>
      </c>
      <c r="D41" t="str" cm="1">
        <f t="array" ref="D41">IFERROR(INDEX(Crowdfunding!G$2:'Crowdfunding'!G$1001, SMALL(IF(Crowdfunding!G$2:'Crowdfunding'!G$1001="Failed", ROW(Crowdfunding!G$2:'Crowdfunding'!G$1001)-ROW(Crowdfunding!G$2)+1), ROW(40:40))), "")</f>
        <v>failed</v>
      </c>
      <c r="E41" cm="1">
        <f t="array" ref="E41">IFERROR(INDEX(Crowdfunding!H$2:'Crowdfunding'!H$1001, SMALL(IF(Crowdfunding!G$2:'Crowdfunding'!G$1001="Failed", ROW(Crowdfunding!G$2:'Crowdfunding'!G$1001)-ROW(Crowdfunding!G$2)+1), ROW(40:40))), "")</f>
        <v>774</v>
      </c>
    </row>
    <row r="42" spans="1:5" x14ac:dyDescent="0.25">
      <c r="A42" t="str" cm="1">
        <f t="array" ref="A42">IFERROR(INDEX(Crowdfunding!G$2:'Crowdfunding'!G$1001, SMALL(IF(Crowdfunding!G$2:'Crowdfunding'!G$1001="Successful", ROW(Crowdfunding!G$2:'Crowdfunding'!G$1001)-ROW(Crowdfunding!G$2)+1), ROW(41:41))), "")</f>
        <v>successful</v>
      </c>
      <c r="B42" cm="1">
        <f t="array" ref="B42">IFERROR(INDEX(Crowdfunding!H$2:'Crowdfunding'!H$1001, SMALL(IF(Crowdfunding!G$2:'Crowdfunding'!G$1001="Successful", ROW(Crowdfunding!G$2:'Crowdfunding'!G$1001)-ROW(Crowdfunding!G$2)+1), ROW(41:41))), "")</f>
        <v>236</v>
      </c>
      <c r="D42" t="str" cm="1">
        <f t="array" ref="D42">IFERROR(INDEX(Crowdfunding!G$2:'Crowdfunding'!G$1001, SMALL(IF(Crowdfunding!G$2:'Crowdfunding'!G$1001="Failed", ROW(Crowdfunding!G$2:'Crowdfunding'!G$1001)-ROW(Crowdfunding!G$2)+1), ROW(41:41))), "")</f>
        <v>failed</v>
      </c>
      <c r="E42" cm="1">
        <f t="array" ref="E42">IFERROR(INDEX(Crowdfunding!H$2:'Crowdfunding'!H$1001, SMALL(IF(Crowdfunding!G$2:'Crowdfunding'!G$1001="Failed", ROW(Crowdfunding!G$2:'Crowdfunding'!G$1001)-ROW(Crowdfunding!G$2)+1), ROW(41:41))), "")</f>
        <v>672</v>
      </c>
    </row>
    <row r="43" spans="1:5" x14ac:dyDescent="0.25">
      <c r="A43" t="str" cm="1">
        <f t="array" ref="A43">IFERROR(INDEX(Crowdfunding!G$2:'Crowdfunding'!G$1001, SMALL(IF(Crowdfunding!G$2:'Crowdfunding'!G$1001="Successful", ROW(Crowdfunding!G$2:'Crowdfunding'!G$1001)-ROW(Crowdfunding!G$2)+1), ROW(42:42))), "")</f>
        <v>successful</v>
      </c>
      <c r="B43" cm="1">
        <f t="array" ref="B43">IFERROR(INDEX(Crowdfunding!H$2:'Crowdfunding'!H$1001, SMALL(IF(Crowdfunding!G$2:'Crowdfunding'!G$1001="Successful", ROW(Crowdfunding!G$2:'Crowdfunding'!G$1001)-ROW(Crowdfunding!G$2)+1), ROW(42:42))), "")</f>
        <v>4065</v>
      </c>
      <c r="D43" t="str" cm="1">
        <f t="array" ref="D43">IFERROR(INDEX(Crowdfunding!G$2:'Crowdfunding'!G$1001, SMALL(IF(Crowdfunding!G$2:'Crowdfunding'!G$1001="Failed", ROW(Crowdfunding!G$2:'Crowdfunding'!G$1001)-ROW(Crowdfunding!G$2)+1), ROW(42:42))), "")</f>
        <v>failed</v>
      </c>
      <c r="E43" cm="1">
        <f t="array" ref="E43">IFERROR(INDEX(Crowdfunding!H$2:'Crowdfunding'!H$1001, SMALL(IF(Crowdfunding!G$2:'Crowdfunding'!G$1001="Failed", ROW(Crowdfunding!G$2:'Crowdfunding'!G$1001)-ROW(Crowdfunding!G$2)+1), ROW(42:42))), "")</f>
        <v>940</v>
      </c>
    </row>
    <row r="44" spans="1:5" x14ac:dyDescent="0.25">
      <c r="A44" t="str" cm="1">
        <f t="array" ref="A44">IFERROR(INDEX(Crowdfunding!G$2:'Crowdfunding'!G$1001, SMALL(IF(Crowdfunding!G$2:'Crowdfunding'!G$1001="Successful", ROW(Crowdfunding!G$2:'Crowdfunding'!G$1001)-ROW(Crowdfunding!G$2)+1), ROW(43:43))), "")</f>
        <v>successful</v>
      </c>
      <c r="B44" cm="1">
        <f t="array" ref="B44">IFERROR(INDEX(Crowdfunding!H$2:'Crowdfunding'!H$1001, SMALL(IF(Crowdfunding!G$2:'Crowdfunding'!G$1001="Successful", ROW(Crowdfunding!G$2:'Crowdfunding'!G$1001)-ROW(Crowdfunding!G$2)+1), ROW(43:43))), "")</f>
        <v>246</v>
      </c>
      <c r="D44" t="str" cm="1">
        <f t="array" ref="D44">IFERROR(INDEX(Crowdfunding!G$2:'Crowdfunding'!G$1001, SMALL(IF(Crowdfunding!G$2:'Crowdfunding'!G$1001="Failed", ROW(Crowdfunding!G$2:'Crowdfunding'!G$1001)-ROW(Crowdfunding!G$2)+1), ROW(43:43))), "")</f>
        <v>failed</v>
      </c>
      <c r="E44" cm="1">
        <f t="array" ref="E44">IFERROR(INDEX(Crowdfunding!H$2:'Crowdfunding'!H$1001, SMALL(IF(Crowdfunding!G$2:'Crowdfunding'!G$1001="Failed", ROW(Crowdfunding!G$2:'Crowdfunding'!G$1001)-ROW(Crowdfunding!G$2)+1), ROW(43:43))), "")</f>
        <v>117</v>
      </c>
    </row>
    <row r="45" spans="1:5" x14ac:dyDescent="0.25">
      <c r="A45" t="str" cm="1">
        <f t="array" ref="A45">IFERROR(INDEX(Crowdfunding!G$2:'Crowdfunding'!G$1001, SMALL(IF(Crowdfunding!G$2:'Crowdfunding'!G$1001="Successful", ROW(Crowdfunding!G$2:'Crowdfunding'!G$1001)-ROW(Crowdfunding!G$2)+1), ROW(44:44))), "")</f>
        <v>successful</v>
      </c>
      <c r="B45" cm="1">
        <f t="array" ref="B45">IFERROR(INDEX(Crowdfunding!H$2:'Crowdfunding'!H$1001, SMALL(IF(Crowdfunding!G$2:'Crowdfunding'!G$1001="Successful", ROW(Crowdfunding!G$2:'Crowdfunding'!G$1001)-ROW(Crowdfunding!G$2)+1), ROW(44:44))), "")</f>
        <v>2475</v>
      </c>
      <c r="D45" t="str" cm="1">
        <f t="array" ref="D45">IFERROR(INDEX(Crowdfunding!G$2:'Crowdfunding'!G$1001, SMALL(IF(Crowdfunding!G$2:'Crowdfunding'!G$1001="Failed", ROW(Crowdfunding!G$2:'Crowdfunding'!G$1001)-ROW(Crowdfunding!G$2)+1), ROW(44:44))), "")</f>
        <v>failed</v>
      </c>
      <c r="E45" cm="1">
        <f t="array" ref="E45">IFERROR(INDEX(Crowdfunding!H$2:'Crowdfunding'!H$1001, SMALL(IF(Crowdfunding!G$2:'Crowdfunding'!G$1001="Failed", ROW(Crowdfunding!G$2:'Crowdfunding'!G$1001)-ROW(Crowdfunding!G$2)+1), ROW(44:44))), "")</f>
        <v>115</v>
      </c>
    </row>
    <row r="46" spans="1:5" x14ac:dyDescent="0.25">
      <c r="A46" t="str" cm="1">
        <f t="array" ref="A46">IFERROR(INDEX(Crowdfunding!G$2:'Crowdfunding'!G$1001, SMALL(IF(Crowdfunding!G$2:'Crowdfunding'!G$1001="Successful", ROW(Crowdfunding!G$2:'Crowdfunding'!G$1001)-ROW(Crowdfunding!G$2)+1), ROW(45:45))), "")</f>
        <v>successful</v>
      </c>
      <c r="B46" cm="1">
        <f t="array" ref="B46">IFERROR(INDEX(Crowdfunding!H$2:'Crowdfunding'!H$1001, SMALL(IF(Crowdfunding!G$2:'Crowdfunding'!G$1001="Successful", ROW(Crowdfunding!G$2:'Crowdfunding'!G$1001)-ROW(Crowdfunding!G$2)+1), ROW(45:45))), "")</f>
        <v>76</v>
      </c>
      <c r="D46" t="str" cm="1">
        <f t="array" ref="D46">IFERROR(INDEX(Crowdfunding!G$2:'Crowdfunding'!G$1001, SMALL(IF(Crowdfunding!G$2:'Crowdfunding'!G$1001="Failed", ROW(Crowdfunding!G$2:'Crowdfunding'!G$1001)-ROW(Crowdfunding!G$2)+1), ROW(45:45))), "")</f>
        <v>failed</v>
      </c>
      <c r="E46" cm="1">
        <f t="array" ref="E46">IFERROR(INDEX(Crowdfunding!H$2:'Crowdfunding'!H$1001, SMALL(IF(Crowdfunding!G$2:'Crowdfunding'!G$1001="Failed", ROW(Crowdfunding!G$2:'Crowdfunding'!G$1001)-ROW(Crowdfunding!G$2)+1), ROW(45:45))), "")</f>
        <v>326</v>
      </c>
    </row>
    <row r="47" spans="1:5" x14ac:dyDescent="0.25">
      <c r="A47" t="str" cm="1">
        <f t="array" ref="A47">IFERROR(INDEX(Crowdfunding!G$2:'Crowdfunding'!G$1001, SMALL(IF(Crowdfunding!G$2:'Crowdfunding'!G$1001="Successful", ROW(Crowdfunding!G$2:'Crowdfunding'!G$1001)-ROW(Crowdfunding!G$2)+1), ROW(46:46))), "")</f>
        <v>successful</v>
      </c>
      <c r="B47" cm="1">
        <f t="array" ref="B47">IFERROR(INDEX(Crowdfunding!H$2:'Crowdfunding'!H$1001, SMALL(IF(Crowdfunding!G$2:'Crowdfunding'!G$1001="Successful", ROW(Crowdfunding!G$2:'Crowdfunding'!G$1001)-ROW(Crowdfunding!G$2)+1), ROW(46:46))), "")</f>
        <v>54</v>
      </c>
      <c r="D47" t="str" cm="1">
        <f t="array" ref="D47">IFERROR(INDEX(Crowdfunding!G$2:'Crowdfunding'!G$1001, SMALL(IF(Crowdfunding!G$2:'Crowdfunding'!G$1001="Failed", ROW(Crowdfunding!G$2:'Crowdfunding'!G$1001)-ROW(Crowdfunding!G$2)+1), ROW(46:46))), "")</f>
        <v>failed</v>
      </c>
      <c r="E47" cm="1">
        <f t="array" ref="E47">IFERROR(INDEX(Crowdfunding!H$2:'Crowdfunding'!H$1001, SMALL(IF(Crowdfunding!G$2:'Crowdfunding'!G$1001="Failed", ROW(Crowdfunding!G$2:'Crowdfunding'!G$1001)-ROW(Crowdfunding!G$2)+1), ROW(46:46))), "")</f>
        <v>1</v>
      </c>
    </row>
    <row r="48" spans="1:5" x14ac:dyDescent="0.25">
      <c r="A48" t="str" cm="1">
        <f t="array" ref="A48">IFERROR(INDEX(Crowdfunding!G$2:'Crowdfunding'!G$1001, SMALL(IF(Crowdfunding!G$2:'Crowdfunding'!G$1001="Successful", ROW(Crowdfunding!G$2:'Crowdfunding'!G$1001)-ROW(Crowdfunding!G$2)+1), ROW(47:47))), "")</f>
        <v>successful</v>
      </c>
      <c r="B48" cm="1">
        <f t="array" ref="B48">IFERROR(INDEX(Crowdfunding!H$2:'Crowdfunding'!H$1001, SMALL(IF(Crowdfunding!G$2:'Crowdfunding'!G$1001="Successful", ROW(Crowdfunding!G$2:'Crowdfunding'!G$1001)-ROW(Crowdfunding!G$2)+1), ROW(47:47))), "")</f>
        <v>88</v>
      </c>
      <c r="D48" t="str" cm="1">
        <f t="array" ref="D48">IFERROR(INDEX(Crowdfunding!G$2:'Crowdfunding'!G$1001, SMALL(IF(Crowdfunding!G$2:'Crowdfunding'!G$1001="Failed", ROW(Crowdfunding!G$2:'Crowdfunding'!G$1001)-ROW(Crowdfunding!G$2)+1), ROW(47:47))), "")</f>
        <v>failed</v>
      </c>
      <c r="E48" cm="1">
        <f t="array" ref="E48">IFERROR(INDEX(Crowdfunding!H$2:'Crowdfunding'!H$1001, SMALL(IF(Crowdfunding!G$2:'Crowdfunding'!G$1001="Failed", ROW(Crowdfunding!G$2:'Crowdfunding'!G$1001)-ROW(Crowdfunding!G$2)+1), ROW(47:47))), "")</f>
        <v>1467</v>
      </c>
    </row>
    <row r="49" spans="1:5" x14ac:dyDescent="0.25">
      <c r="A49" t="str" cm="1">
        <f t="array" ref="A49">IFERROR(INDEX(Crowdfunding!G$2:'Crowdfunding'!G$1001, SMALL(IF(Crowdfunding!G$2:'Crowdfunding'!G$1001="Successful", ROW(Crowdfunding!G$2:'Crowdfunding'!G$1001)-ROW(Crowdfunding!G$2)+1), ROW(48:48))), "")</f>
        <v>successful</v>
      </c>
      <c r="B49" cm="1">
        <f t="array" ref="B49">IFERROR(INDEX(Crowdfunding!H$2:'Crowdfunding'!H$1001, SMALL(IF(Crowdfunding!G$2:'Crowdfunding'!G$1001="Successful", ROW(Crowdfunding!G$2:'Crowdfunding'!G$1001)-ROW(Crowdfunding!G$2)+1), ROW(48:48))), "")</f>
        <v>85</v>
      </c>
      <c r="D49" t="str" cm="1">
        <f t="array" ref="D49">IFERROR(INDEX(Crowdfunding!G$2:'Crowdfunding'!G$1001, SMALL(IF(Crowdfunding!G$2:'Crowdfunding'!G$1001="Failed", ROW(Crowdfunding!G$2:'Crowdfunding'!G$1001)-ROW(Crowdfunding!G$2)+1), ROW(48:48))), "")</f>
        <v>failed</v>
      </c>
      <c r="E49" cm="1">
        <f t="array" ref="E49">IFERROR(INDEX(Crowdfunding!H$2:'Crowdfunding'!H$1001, SMALL(IF(Crowdfunding!G$2:'Crowdfunding'!G$1001="Failed", ROW(Crowdfunding!G$2:'Crowdfunding'!G$1001)-ROW(Crowdfunding!G$2)+1), ROW(48:48))), "")</f>
        <v>5681</v>
      </c>
    </row>
    <row r="50" spans="1:5" x14ac:dyDescent="0.25">
      <c r="A50" t="str" cm="1">
        <f t="array" ref="A50">IFERROR(INDEX(Crowdfunding!G$2:'Crowdfunding'!G$1001, SMALL(IF(Crowdfunding!G$2:'Crowdfunding'!G$1001="Successful", ROW(Crowdfunding!G$2:'Crowdfunding'!G$1001)-ROW(Crowdfunding!G$2)+1), ROW(49:49))), "")</f>
        <v>successful</v>
      </c>
      <c r="B50" cm="1">
        <f t="array" ref="B50">IFERROR(INDEX(Crowdfunding!H$2:'Crowdfunding'!H$1001, SMALL(IF(Crowdfunding!G$2:'Crowdfunding'!G$1001="Successful", ROW(Crowdfunding!G$2:'Crowdfunding'!G$1001)-ROW(Crowdfunding!G$2)+1), ROW(49:49))), "")</f>
        <v>170</v>
      </c>
      <c r="D50" t="str" cm="1">
        <f t="array" ref="D50">IFERROR(INDEX(Crowdfunding!G$2:'Crowdfunding'!G$1001, SMALL(IF(Crowdfunding!G$2:'Crowdfunding'!G$1001="Failed", ROW(Crowdfunding!G$2:'Crowdfunding'!G$1001)-ROW(Crowdfunding!G$2)+1), ROW(49:49))), "")</f>
        <v>failed</v>
      </c>
      <c r="E50" cm="1">
        <f t="array" ref="E50">IFERROR(INDEX(Crowdfunding!H$2:'Crowdfunding'!H$1001, SMALL(IF(Crowdfunding!G$2:'Crowdfunding'!G$1001="Failed", ROW(Crowdfunding!G$2:'Crowdfunding'!G$1001)-ROW(Crowdfunding!G$2)+1), ROW(49:49))), "")</f>
        <v>1059</v>
      </c>
    </row>
    <row r="51" spans="1:5" x14ac:dyDescent="0.25">
      <c r="A51" t="str" cm="1">
        <f t="array" ref="A51">IFERROR(INDEX(Crowdfunding!G$2:'Crowdfunding'!G$1001, SMALL(IF(Crowdfunding!G$2:'Crowdfunding'!G$1001="Successful", ROW(Crowdfunding!G$2:'Crowdfunding'!G$1001)-ROW(Crowdfunding!G$2)+1), ROW(50:50))), "")</f>
        <v>successful</v>
      </c>
      <c r="B51" cm="1">
        <f t="array" ref="B51">IFERROR(INDEX(Crowdfunding!H$2:'Crowdfunding'!H$1001, SMALL(IF(Crowdfunding!G$2:'Crowdfunding'!G$1001="Successful", ROW(Crowdfunding!G$2:'Crowdfunding'!G$1001)-ROW(Crowdfunding!G$2)+1), ROW(50:50))), "")</f>
        <v>330</v>
      </c>
      <c r="D51" t="str" cm="1">
        <f t="array" ref="D51">IFERROR(INDEX(Crowdfunding!G$2:'Crowdfunding'!G$1001, SMALL(IF(Crowdfunding!G$2:'Crowdfunding'!G$1001="Failed", ROW(Crowdfunding!G$2:'Crowdfunding'!G$1001)-ROW(Crowdfunding!G$2)+1), ROW(50:50))), "")</f>
        <v>failed</v>
      </c>
      <c r="E51" cm="1">
        <f t="array" ref="E51">IFERROR(INDEX(Crowdfunding!H$2:'Crowdfunding'!H$1001, SMALL(IF(Crowdfunding!G$2:'Crowdfunding'!G$1001="Failed", ROW(Crowdfunding!G$2:'Crowdfunding'!G$1001)-ROW(Crowdfunding!G$2)+1), ROW(50:50))), "")</f>
        <v>1194</v>
      </c>
    </row>
    <row r="52" spans="1:5" x14ac:dyDescent="0.25">
      <c r="A52" t="str" cm="1">
        <f t="array" ref="A52">IFERROR(INDEX(Crowdfunding!G$2:'Crowdfunding'!G$1001, SMALL(IF(Crowdfunding!G$2:'Crowdfunding'!G$1001="Successful", ROW(Crowdfunding!G$2:'Crowdfunding'!G$1001)-ROW(Crowdfunding!G$2)+1), ROW(51:51))), "")</f>
        <v>successful</v>
      </c>
      <c r="B52" cm="1">
        <f t="array" ref="B52">IFERROR(INDEX(Crowdfunding!H$2:'Crowdfunding'!H$1001, SMALL(IF(Crowdfunding!G$2:'Crowdfunding'!G$1001="Successful", ROW(Crowdfunding!G$2:'Crowdfunding'!G$1001)-ROW(Crowdfunding!G$2)+1), ROW(51:51))), "")</f>
        <v>127</v>
      </c>
      <c r="D52" t="str" cm="1">
        <f t="array" ref="D52">IFERROR(INDEX(Crowdfunding!G$2:'Crowdfunding'!G$1001, SMALL(IF(Crowdfunding!G$2:'Crowdfunding'!G$1001="Failed", ROW(Crowdfunding!G$2:'Crowdfunding'!G$1001)-ROW(Crowdfunding!G$2)+1), ROW(51:51))), "")</f>
        <v>failed</v>
      </c>
      <c r="E52" cm="1">
        <f t="array" ref="E52">IFERROR(INDEX(Crowdfunding!H$2:'Crowdfunding'!H$1001, SMALL(IF(Crowdfunding!G$2:'Crowdfunding'!G$1001="Failed", ROW(Crowdfunding!G$2:'Crowdfunding'!G$1001)-ROW(Crowdfunding!G$2)+1), ROW(51:51))), "")</f>
        <v>30</v>
      </c>
    </row>
    <row r="53" spans="1:5" x14ac:dyDescent="0.25">
      <c r="A53" t="str" cm="1">
        <f t="array" ref="A53">IFERROR(INDEX(Crowdfunding!G$2:'Crowdfunding'!G$1001, SMALL(IF(Crowdfunding!G$2:'Crowdfunding'!G$1001="Successful", ROW(Crowdfunding!G$2:'Crowdfunding'!G$1001)-ROW(Crowdfunding!G$2)+1), ROW(52:52))), "")</f>
        <v>successful</v>
      </c>
      <c r="B53" cm="1">
        <f t="array" ref="B53">IFERROR(INDEX(Crowdfunding!H$2:'Crowdfunding'!H$1001, SMALL(IF(Crowdfunding!G$2:'Crowdfunding'!G$1001="Successful", ROW(Crowdfunding!G$2:'Crowdfunding'!G$1001)-ROW(Crowdfunding!G$2)+1), ROW(52:52))), "")</f>
        <v>411</v>
      </c>
      <c r="D53" t="str" cm="1">
        <f t="array" ref="D53">IFERROR(INDEX(Crowdfunding!G$2:'Crowdfunding'!G$1001, SMALL(IF(Crowdfunding!G$2:'Crowdfunding'!G$1001="Failed", ROW(Crowdfunding!G$2:'Crowdfunding'!G$1001)-ROW(Crowdfunding!G$2)+1), ROW(52:52))), "")</f>
        <v>failed</v>
      </c>
      <c r="E53" cm="1">
        <f t="array" ref="E53">IFERROR(INDEX(Crowdfunding!H$2:'Crowdfunding'!H$1001, SMALL(IF(Crowdfunding!G$2:'Crowdfunding'!G$1001="Failed", ROW(Crowdfunding!G$2:'Crowdfunding'!G$1001)-ROW(Crowdfunding!G$2)+1), ROW(52:52))), "")</f>
        <v>75</v>
      </c>
    </row>
    <row r="54" spans="1:5" x14ac:dyDescent="0.25">
      <c r="A54" t="str" cm="1">
        <f t="array" ref="A54">IFERROR(INDEX(Crowdfunding!G$2:'Crowdfunding'!G$1001, SMALL(IF(Crowdfunding!G$2:'Crowdfunding'!G$1001="Successful", ROW(Crowdfunding!G$2:'Crowdfunding'!G$1001)-ROW(Crowdfunding!G$2)+1), ROW(53:53))), "")</f>
        <v>successful</v>
      </c>
      <c r="B54" cm="1">
        <f t="array" ref="B54">IFERROR(INDEX(Crowdfunding!H$2:'Crowdfunding'!H$1001, SMALL(IF(Crowdfunding!G$2:'Crowdfunding'!G$1001="Successful", ROW(Crowdfunding!G$2:'Crowdfunding'!G$1001)-ROW(Crowdfunding!G$2)+1), ROW(53:53))), "")</f>
        <v>180</v>
      </c>
      <c r="D54" t="str" cm="1">
        <f t="array" ref="D54">IFERROR(INDEX(Crowdfunding!G$2:'Crowdfunding'!G$1001, SMALL(IF(Crowdfunding!G$2:'Crowdfunding'!G$1001="Failed", ROW(Crowdfunding!G$2:'Crowdfunding'!G$1001)-ROW(Crowdfunding!G$2)+1), ROW(53:53))), "")</f>
        <v>failed</v>
      </c>
      <c r="E54" cm="1">
        <f t="array" ref="E54">IFERROR(INDEX(Crowdfunding!H$2:'Crowdfunding'!H$1001, SMALL(IF(Crowdfunding!G$2:'Crowdfunding'!G$1001="Failed", ROW(Crowdfunding!G$2:'Crowdfunding'!G$1001)-ROW(Crowdfunding!G$2)+1), ROW(53:53))), "")</f>
        <v>955</v>
      </c>
    </row>
    <row r="55" spans="1:5" x14ac:dyDescent="0.25">
      <c r="A55" t="str" cm="1">
        <f t="array" ref="A55">IFERROR(INDEX(Crowdfunding!G$2:'Crowdfunding'!G$1001, SMALL(IF(Crowdfunding!G$2:'Crowdfunding'!G$1001="Successful", ROW(Crowdfunding!G$2:'Crowdfunding'!G$1001)-ROW(Crowdfunding!G$2)+1), ROW(54:54))), "")</f>
        <v>successful</v>
      </c>
      <c r="B55" cm="1">
        <f t="array" ref="B55">IFERROR(INDEX(Crowdfunding!H$2:'Crowdfunding'!H$1001, SMALL(IF(Crowdfunding!G$2:'Crowdfunding'!G$1001="Successful", ROW(Crowdfunding!G$2:'Crowdfunding'!G$1001)-ROW(Crowdfunding!G$2)+1), ROW(54:54))), "")</f>
        <v>374</v>
      </c>
      <c r="D55" t="str" cm="1">
        <f t="array" ref="D55">IFERROR(INDEX(Crowdfunding!G$2:'Crowdfunding'!G$1001, SMALL(IF(Crowdfunding!G$2:'Crowdfunding'!G$1001="Failed", ROW(Crowdfunding!G$2:'Crowdfunding'!G$1001)-ROW(Crowdfunding!G$2)+1), ROW(54:54))), "")</f>
        <v>failed</v>
      </c>
      <c r="E55" cm="1">
        <f t="array" ref="E55">IFERROR(INDEX(Crowdfunding!H$2:'Crowdfunding'!H$1001, SMALL(IF(Crowdfunding!G$2:'Crowdfunding'!G$1001="Failed", ROW(Crowdfunding!G$2:'Crowdfunding'!G$1001)-ROW(Crowdfunding!G$2)+1), ROW(54:54))), "")</f>
        <v>67</v>
      </c>
    </row>
    <row r="56" spans="1:5" x14ac:dyDescent="0.25">
      <c r="A56" t="str" cm="1">
        <f t="array" ref="A56">IFERROR(INDEX(Crowdfunding!G$2:'Crowdfunding'!G$1001, SMALL(IF(Crowdfunding!G$2:'Crowdfunding'!G$1001="Successful", ROW(Crowdfunding!G$2:'Crowdfunding'!G$1001)-ROW(Crowdfunding!G$2)+1), ROW(55:55))), "")</f>
        <v>successful</v>
      </c>
      <c r="B56" cm="1">
        <f t="array" ref="B56">IFERROR(INDEX(Crowdfunding!H$2:'Crowdfunding'!H$1001, SMALL(IF(Crowdfunding!G$2:'Crowdfunding'!G$1001="Successful", ROW(Crowdfunding!G$2:'Crowdfunding'!G$1001)-ROW(Crowdfunding!G$2)+1), ROW(55:55))), "")</f>
        <v>71</v>
      </c>
      <c r="D56" t="str" cm="1">
        <f t="array" ref="D56">IFERROR(INDEX(Crowdfunding!G$2:'Crowdfunding'!G$1001, SMALL(IF(Crowdfunding!G$2:'Crowdfunding'!G$1001="Failed", ROW(Crowdfunding!G$2:'Crowdfunding'!G$1001)-ROW(Crowdfunding!G$2)+1), ROW(55:55))), "")</f>
        <v>failed</v>
      </c>
      <c r="E56" cm="1">
        <f t="array" ref="E56">IFERROR(INDEX(Crowdfunding!H$2:'Crowdfunding'!H$1001, SMALL(IF(Crowdfunding!G$2:'Crowdfunding'!G$1001="Failed", ROW(Crowdfunding!G$2:'Crowdfunding'!G$1001)-ROW(Crowdfunding!G$2)+1), ROW(55:55))), "")</f>
        <v>5</v>
      </c>
    </row>
    <row r="57" spans="1:5" x14ac:dyDescent="0.25">
      <c r="A57" t="str" cm="1">
        <f t="array" ref="A57">IFERROR(INDEX(Crowdfunding!G$2:'Crowdfunding'!G$1001, SMALL(IF(Crowdfunding!G$2:'Crowdfunding'!G$1001="Successful", ROW(Crowdfunding!G$2:'Crowdfunding'!G$1001)-ROW(Crowdfunding!G$2)+1), ROW(56:56))), "")</f>
        <v>successful</v>
      </c>
      <c r="B57" cm="1">
        <f t="array" ref="B57">IFERROR(INDEX(Crowdfunding!H$2:'Crowdfunding'!H$1001, SMALL(IF(Crowdfunding!G$2:'Crowdfunding'!G$1001="Successful", ROW(Crowdfunding!G$2:'Crowdfunding'!G$1001)-ROW(Crowdfunding!G$2)+1), ROW(56:56))), "")</f>
        <v>203</v>
      </c>
      <c r="D57" t="str" cm="1">
        <f t="array" ref="D57">IFERROR(INDEX(Crowdfunding!G$2:'Crowdfunding'!G$1001, SMALL(IF(Crowdfunding!G$2:'Crowdfunding'!G$1001="Failed", ROW(Crowdfunding!G$2:'Crowdfunding'!G$1001)-ROW(Crowdfunding!G$2)+1), ROW(56:56))), "")</f>
        <v>failed</v>
      </c>
      <c r="E57" cm="1">
        <f t="array" ref="E57">IFERROR(INDEX(Crowdfunding!H$2:'Crowdfunding'!H$1001, SMALL(IF(Crowdfunding!G$2:'Crowdfunding'!G$1001="Failed", ROW(Crowdfunding!G$2:'Crowdfunding'!G$1001)-ROW(Crowdfunding!G$2)+1), ROW(56:56))), "")</f>
        <v>26</v>
      </c>
    </row>
    <row r="58" spans="1:5" x14ac:dyDescent="0.25">
      <c r="A58" t="str" cm="1">
        <f t="array" ref="A58">IFERROR(INDEX(Crowdfunding!G$2:'Crowdfunding'!G$1001, SMALL(IF(Crowdfunding!G$2:'Crowdfunding'!G$1001="Successful", ROW(Crowdfunding!G$2:'Crowdfunding'!G$1001)-ROW(Crowdfunding!G$2)+1), ROW(57:57))), "")</f>
        <v>successful</v>
      </c>
      <c r="B58" cm="1">
        <f t="array" ref="B58">IFERROR(INDEX(Crowdfunding!H$2:'Crowdfunding'!H$1001, SMALL(IF(Crowdfunding!G$2:'Crowdfunding'!G$1001="Successful", ROW(Crowdfunding!G$2:'Crowdfunding'!G$1001)-ROW(Crowdfunding!G$2)+1), ROW(57:57))), "")</f>
        <v>113</v>
      </c>
      <c r="D58" t="str" cm="1">
        <f t="array" ref="D58">IFERROR(INDEX(Crowdfunding!G$2:'Crowdfunding'!G$1001, SMALL(IF(Crowdfunding!G$2:'Crowdfunding'!G$1001="Failed", ROW(Crowdfunding!G$2:'Crowdfunding'!G$1001)-ROW(Crowdfunding!G$2)+1), ROW(57:57))), "")</f>
        <v>failed</v>
      </c>
      <c r="E58" cm="1">
        <f t="array" ref="E58">IFERROR(INDEX(Crowdfunding!H$2:'Crowdfunding'!H$1001, SMALL(IF(Crowdfunding!G$2:'Crowdfunding'!G$1001="Failed", ROW(Crowdfunding!G$2:'Crowdfunding'!G$1001)-ROW(Crowdfunding!G$2)+1), ROW(57:57))), "")</f>
        <v>1130</v>
      </c>
    </row>
    <row r="59" spans="1:5" x14ac:dyDescent="0.25">
      <c r="A59" t="str" cm="1">
        <f t="array" ref="A59">IFERROR(INDEX(Crowdfunding!G$2:'Crowdfunding'!G$1001, SMALL(IF(Crowdfunding!G$2:'Crowdfunding'!G$1001="Successful", ROW(Crowdfunding!G$2:'Crowdfunding'!G$1001)-ROW(Crowdfunding!G$2)+1), ROW(58:58))), "")</f>
        <v>successful</v>
      </c>
      <c r="B59" cm="1">
        <f t="array" ref="B59">IFERROR(INDEX(Crowdfunding!H$2:'Crowdfunding'!H$1001, SMALL(IF(Crowdfunding!G$2:'Crowdfunding'!G$1001="Successful", ROW(Crowdfunding!G$2:'Crowdfunding'!G$1001)-ROW(Crowdfunding!G$2)+1), ROW(58:58))), "")</f>
        <v>96</v>
      </c>
      <c r="D59" t="str" cm="1">
        <f t="array" ref="D59">IFERROR(INDEX(Crowdfunding!G$2:'Crowdfunding'!G$1001, SMALL(IF(Crowdfunding!G$2:'Crowdfunding'!G$1001="Failed", ROW(Crowdfunding!G$2:'Crowdfunding'!G$1001)-ROW(Crowdfunding!G$2)+1), ROW(58:58))), "")</f>
        <v>failed</v>
      </c>
      <c r="E59" cm="1">
        <f t="array" ref="E59">IFERROR(INDEX(Crowdfunding!H$2:'Crowdfunding'!H$1001, SMALL(IF(Crowdfunding!G$2:'Crowdfunding'!G$1001="Failed", ROW(Crowdfunding!G$2:'Crowdfunding'!G$1001)-ROW(Crowdfunding!G$2)+1), ROW(58:58))), "")</f>
        <v>782</v>
      </c>
    </row>
    <row r="60" spans="1:5" x14ac:dyDescent="0.25">
      <c r="A60" t="str" cm="1">
        <f t="array" ref="A60">IFERROR(INDEX(Crowdfunding!G$2:'Crowdfunding'!G$1001, SMALL(IF(Crowdfunding!G$2:'Crowdfunding'!G$1001="Successful", ROW(Crowdfunding!G$2:'Crowdfunding'!G$1001)-ROW(Crowdfunding!G$2)+1), ROW(59:59))), "")</f>
        <v>successful</v>
      </c>
      <c r="B60" cm="1">
        <f t="array" ref="B60">IFERROR(INDEX(Crowdfunding!H$2:'Crowdfunding'!H$1001, SMALL(IF(Crowdfunding!G$2:'Crowdfunding'!G$1001="Successful", ROW(Crowdfunding!G$2:'Crowdfunding'!G$1001)-ROW(Crowdfunding!G$2)+1), ROW(59:59))), "")</f>
        <v>498</v>
      </c>
      <c r="D60" t="str" cm="1">
        <f t="array" ref="D60">IFERROR(INDEX(Crowdfunding!G$2:'Crowdfunding'!G$1001, SMALL(IF(Crowdfunding!G$2:'Crowdfunding'!G$1001="Failed", ROW(Crowdfunding!G$2:'Crowdfunding'!G$1001)-ROW(Crowdfunding!G$2)+1), ROW(59:59))), "")</f>
        <v>failed</v>
      </c>
      <c r="E60" cm="1">
        <f t="array" ref="E60">IFERROR(INDEX(Crowdfunding!H$2:'Crowdfunding'!H$1001, SMALL(IF(Crowdfunding!G$2:'Crowdfunding'!G$1001="Failed", ROW(Crowdfunding!G$2:'Crowdfunding'!G$1001)-ROW(Crowdfunding!G$2)+1), ROW(59:59))), "")</f>
        <v>210</v>
      </c>
    </row>
    <row r="61" spans="1:5" x14ac:dyDescent="0.25">
      <c r="A61" t="str" cm="1">
        <f t="array" ref="A61">IFERROR(INDEX(Crowdfunding!G$2:'Crowdfunding'!G$1001, SMALL(IF(Crowdfunding!G$2:'Crowdfunding'!G$1001="Successful", ROW(Crowdfunding!G$2:'Crowdfunding'!G$1001)-ROW(Crowdfunding!G$2)+1), ROW(60:60))), "")</f>
        <v>successful</v>
      </c>
      <c r="B61" cm="1">
        <f t="array" ref="B61">IFERROR(INDEX(Crowdfunding!H$2:'Crowdfunding'!H$1001, SMALL(IF(Crowdfunding!G$2:'Crowdfunding'!G$1001="Successful", ROW(Crowdfunding!G$2:'Crowdfunding'!G$1001)-ROW(Crowdfunding!G$2)+1), ROW(60:60))), "")</f>
        <v>180</v>
      </c>
      <c r="D61" t="str" cm="1">
        <f t="array" ref="D61">IFERROR(INDEX(Crowdfunding!G$2:'Crowdfunding'!G$1001, SMALL(IF(Crowdfunding!G$2:'Crowdfunding'!G$1001="Failed", ROW(Crowdfunding!G$2:'Crowdfunding'!G$1001)-ROW(Crowdfunding!G$2)+1), ROW(60:60))), "")</f>
        <v>failed</v>
      </c>
      <c r="E61" cm="1">
        <f t="array" ref="E61">IFERROR(INDEX(Crowdfunding!H$2:'Crowdfunding'!H$1001, SMALL(IF(Crowdfunding!G$2:'Crowdfunding'!G$1001="Failed", ROW(Crowdfunding!G$2:'Crowdfunding'!G$1001)-ROW(Crowdfunding!G$2)+1), ROW(60:60))), "")</f>
        <v>136</v>
      </c>
    </row>
    <row r="62" spans="1:5" x14ac:dyDescent="0.25">
      <c r="A62" t="str" cm="1">
        <f t="array" ref="A62">IFERROR(INDEX(Crowdfunding!G$2:'Crowdfunding'!G$1001, SMALL(IF(Crowdfunding!G$2:'Crowdfunding'!G$1001="Successful", ROW(Crowdfunding!G$2:'Crowdfunding'!G$1001)-ROW(Crowdfunding!G$2)+1), ROW(61:61))), "")</f>
        <v>successful</v>
      </c>
      <c r="B62" cm="1">
        <f t="array" ref="B62">IFERROR(INDEX(Crowdfunding!H$2:'Crowdfunding'!H$1001, SMALL(IF(Crowdfunding!G$2:'Crowdfunding'!G$1001="Successful", ROW(Crowdfunding!G$2:'Crowdfunding'!G$1001)-ROW(Crowdfunding!G$2)+1), ROW(61:61))), "")</f>
        <v>27</v>
      </c>
      <c r="D62" t="str" cm="1">
        <f t="array" ref="D62">IFERROR(INDEX(Crowdfunding!G$2:'Crowdfunding'!G$1001, SMALL(IF(Crowdfunding!G$2:'Crowdfunding'!G$1001="Failed", ROW(Crowdfunding!G$2:'Crowdfunding'!G$1001)-ROW(Crowdfunding!G$2)+1), ROW(61:61))), "")</f>
        <v>failed</v>
      </c>
      <c r="E62" cm="1">
        <f t="array" ref="E62">IFERROR(INDEX(Crowdfunding!H$2:'Crowdfunding'!H$1001, SMALL(IF(Crowdfunding!G$2:'Crowdfunding'!G$1001="Failed", ROW(Crowdfunding!G$2:'Crowdfunding'!G$1001)-ROW(Crowdfunding!G$2)+1), ROW(61:61))), "")</f>
        <v>86</v>
      </c>
    </row>
    <row r="63" spans="1:5" x14ac:dyDescent="0.25">
      <c r="A63" t="str" cm="1">
        <f t="array" ref="A63">IFERROR(INDEX(Crowdfunding!G$2:'Crowdfunding'!G$1001, SMALL(IF(Crowdfunding!G$2:'Crowdfunding'!G$1001="Successful", ROW(Crowdfunding!G$2:'Crowdfunding'!G$1001)-ROW(Crowdfunding!G$2)+1), ROW(62:62))), "")</f>
        <v>successful</v>
      </c>
      <c r="B63" cm="1">
        <f t="array" ref="B63">IFERROR(INDEX(Crowdfunding!H$2:'Crowdfunding'!H$1001, SMALL(IF(Crowdfunding!G$2:'Crowdfunding'!G$1001="Successful", ROW(Crowdfunding!G$2:'Crowdfunding'!G$1001)-ROW(Crowdfunding!G$2)+1), ROW(62:62))), "")</f>
        <v>2331</v>
      </c>
      <c r="D63" t="str" cm="1">
        <f t="array" ref="D63">IFERROR(INDEX(Crowdfunding!G$2:'Crowdfunding'!G$1001, SMALL(IF(Crowdfunding!G$2:'Crowdfunding'!G$1001="Failed", ROW(Crowdfunding!G$2:'Crowdfunding'!G$1001)-ROW(Crowdfunding!G$2)+1), ROW(62:62))), "")</f>
        <v>failed</v>
      </c>
      <c r="E63" cm="1">
        <f t="array" ref="E63">IFERROR(INDEX(Crowdfunding!H$2:'Crowdfunding'!H$1001, SMALL(IF(Crowdfunding!G$2:'Crowdfunding'!G$1001="Failed", ROW(Crowdfunding!G$2:'Crowdfunding'!G$1001)-ROW(Crowdfunding!G$2)+1), ROW(62:62))), "")</f>
        <v>19</v>
      </c>
    </row>
    <row r="64" spans="1:5" x14ac:dyDescent="0.25">
      <c r="A64" t="str" cm="1">
        <f t="array" ref="A64">IFERROR(INDEX(Crowdfunding!G$2:'Crowdfunding'!G$1001, SMALL(IF(Crowdfunding!G$2:'Crowdfunding'!G$1001="Successful", ROW(Crowdfunding!G$2:'Crowdfunding'!G$1001)-ROW(Crowdfunding!G$2)+1), ROW(63:63))), "")</f>
        <v>successful</v>
      </c>
      <c r="B64" cm="1">
        <f t="array" ref="B64">IFERROR(INDEX(Crowdfunding!H$2:'Crowdfunding'!H$1001, SMALL(IF(Crowdfunding!G$2:'Crowdfunding'!G$1001="Successful", ROW(Crowdfunding!G$2:'Crowdfunding'!G$1001)-ROW(Crowdfunding!G$2)+1), ROW(63:63))), "")</f>
        <v>113</v>
      </c>
      <c r="D64" t="str" cm="1">
        <f t="array" ref="D64">IFERROR(INDEX(Crowdfunding!G$2:'Crowdfunding'!G$1001, SMALL(IF(Crowdfunding!G$2:'Crowdfunding'!G$1001="Failed", ROW(Crowdfunding!G$2:'Crowdfunding'!G$1001)-ROW(Crowdfunding!G$2)+1), ROW(63:63))), "")</f>
        <v>failed</v>
      </c>
      <c r="E64" cm="1">
        <f t="array" ref="E64">IFERROR(INDEX(Crowdfunding!H$2:'Crowdfunding'!H$1001, SMALL(IF(Crowdfunding!G$2:'Crowdfunding'!G$1001="Failed", ROW(Crowdfunding!G$2:'Crowdfunding'!G$1001)-ROW(Crowdfunding!G$2)+1), ROW(63:63))), "")</f>
        <v>886</v>
      </c>
    </row>
    <row r="65" spans="1:5" x14ac:dyDescent="0.25">
      <c r="A65" t="str" cm="1">
        <f t="array" ref="A65">IFERROR(INDEX(Crowdfunding!G$2:'Crowdfunding'!G$1001, SMALL(IF(Crowdfunding!G$2:'Crowdfunding'!G$1001="Successful", ROW(Crowdfunding!G$2:'Crowdfunding'!G$1001)-ROW(Crowdfunding!G$2)+1), ROW(64:64))), "")</f>
        <v>successful</v>
      </c>
      <c r="B65" cm="1">
        <f t="array" ref="B65">IFERROR(INDEX(Crowdfunding!H$2:'Crowdfunding'!H$1001, SMALL(IF(Crowdfunding!G$2:'Crowdfunding'!G$1001="Successful", ROW(Crowdfunding!G$2:'Crowdfunding'!G$1001)-ROW(Crowdfunding!G$2)+1), ROW(64:64))), "")</f>
        <v>164</v>
      </c>
      <c r="D65" t="str" cm="1">
        <f t="array" ref="D65">IFERROR(INDEX(Crowdfunding!G$2:'Crowdfunding'!G$1001, SMALL(IF(Crowdfunding!G$2:'Crowdfunding'!G$1001="Failed", ROW(Crowdfunding!G$2:'Crowdfunding'!G$1001)-ROW(Crowdfunding!G$2)+1), ROW(64:64))), "")</f>
        <v>failed</v>
      </c>
      <c r="E65" cm="1">
        <f t="array" ref="E65">IFERROR(INDEX(Crowdfunding!H$2:'Crowdfunding'!H$1001, SMALL(IF(Crowdfunding!G$2:'Crowdfunding'!G$1001="Failed", ROW(Crowdfunding!G$2:'Crowdfunding'!G$1001)-ROW(Crowdfunding!G$2)+1), ROW(64:64))), "")</f>
        <v>35</v>
      </c>
    </row>
    <row r="66" spans="1:5" x14ac:dyDescent="0.25">
      <c r="A66" t="str" cm="1">
        <f t="array" ref="A66">IFERROR(INDEX(Crowdfunding!G$2:'Crowdfunding'!G$1001, SMALL(IF(Crowdfunding!G$2:'Crowdfunding'!G$1001="Successful", ROW(Crowdfunding!G$2:'Crowdfunding'!G$1001)-ROW(Crowdfunding!G$2)+1), ROW(65:65))), "")</f>
        <v>successful</v>
      </c>
      <c r="B66" cm="1">
        <f t="array" ref="B66">IFERROR(INDEX(Crowdfunding!H$2:'Crowdfunding'!H$1001, SMALL(IF(Crowdfunding!G$2:'Crowdfunding'!G$1001="Successful", ROW(Crowdfunding!G$2:'Crowdfunding'!G$1001)-ROW(Crowdfunding!G$2)+1), ROW(65:65))), "")</f>
        <v>164</v>
      </c>
      <c r="D66" t="str" cm="1">
        <f t="array" ref="D66">IFERROR(INDEX(Crowdfunding!G$2:'Crowdfunding'!G$1001, SMALL(IF(Crowdfunding!G$2:'Crowdfunding'!G$1001="Failed", ROW(Crowdfunding!G$2:'Crowdfunding'!G$1001)-ROW(Crowdfunding!G$2)+1), ROW(65:65))), "")</f>
        <v>failed</v>
      </c>
      <c r="E66" cm="1">
        <f t="array" ref="E66">IFERROR(INDEX(Crowdfunding!H$2:'Crowdfunding'!H$1001, SMALL(IF(Crowdfunding!G$2:'Crowdfunding'!G$1001="Failed", ROW(Crowdfunding!G$2:'Crowdfunding'!G$1001)-ROW(Crowdfunding!G$2)+1), ROW(65:65))), "")</f>
        <v>24</v>
      </c>
    </row>
    <row r="67" spans="1:5" x14ac:dyDescent="0.25">
      <c r="A67" t="str" cm="1">
        <f t="array" ref="A67">IFERROR(INDEX(Crowdfunding!G$2:'Crowdfunding'!G$1001, SMALL(IF(Crowdfunding!G$2:'Crowdfunding'!G$1001="Successful", ROW(Crowdfunding!G$2:'Crowdfunding'!G$1001)-ROW(Crowdfunding!G$2)+1), ROW(66:66))), "")</f>
        <v>successful</v>
      </c>
      <c r="B67" cm="1">
        <f t="array" ref="B67">IFERROR(INDEX(Crowdfunding!H$2:'Crowdfunding'!H$1001, SMALL(IF(Crowdfunding!G$2:'Crowdfunding'!G$1001="Successful", ROW(Crowdfunding!G$2:'Crowdfunding'!G$1001)-ROW(Crowdfunding!G$2)+1), ROW(66:66))), "")</f>
        <v>336</v>
      </c>
      <c r="D67" t="str" cm="1">
        <f t="array" ref="D67">IFERROR(INDEX(Crowdfunding!G$2:'Crowdfunding'!G$1001, SMALL(IF(Crowdfunding!G$2:'Crowdfunding'!G$1001="Failed", ROW(Crowdfunding!G$2:'Crowdfunding'!G$1001)-ROW(Crowdfunding!G$2)+1), ROW(66:66))), "")</f>
        <v>failed</v>
      </c>
      <c r="E67" cm="1">
        <f t="array" ref="E67">IFERROR(INDEX(Crowdfunding!H$2:'Crowdfunding'!H$1001, SMALL(IF(Crowdfunding!G$2:'Crowdfunding'!G$1001="Failed", ROW(Crowdfunding!G$2:'Crowdfunding'!G$1001)-ROW(Crowdfunding!G$2)+1), ROW(66:66))), "")</f>
        <v>86</v>
      </c>
    </row>
    <row r="68" spans="1:5" x14ac:dyDescent="0.25">
      <c r="A68" t="str" cm="1">
        <f t="array" ref="A68">IFERROR(INDEX(Crowdfunding!G$2:'Crowdfunding'!G$1001, SMALL(IF(Crowdfunding!G$2:'Crowdfunding'!G$1001="Successful", ROW(Crowdfunding!G$2:'Crowdfunding'!G$1001)-ROW(Crowdfunding!G$2)+1), ROW(67:67))), "")</f>
        <v>successful</v>
      </c>
      <c r="B68" cm="1">
        <f t="array" ref="B68">IFERROR(INDEX(Crowdfunding!H$2:'Crowdfunding'!H$1001, SMALL(IF(Crowdfunding!G$2:'Crowdfunding'!G$1001="Successful", ROW(Crowdfunding!G$2:'Crowdfunding'!G$1001)-ROW(Crowdfunding!G$2)+1), ROW(67:67))), "")</f>
        <v>1917</v>
      </c>
      <c r="D68" t="str" cm="1">
        <f t="array" ref="D68">IFERROR(INDEX(Crowdfunding!G$2:'Crowdfunding'!G$1001, SMALL(IF(Crowdfunding!G$2:'Crowdfunding'!G$1001="Failed", ROW(Crowdfunding!G$2:'Crowdfunding'!G$1001)-ROW(Crowdfunding!G$2)+1), ROW(67:67))), "")</f>
        <v>failed</v>
      </c>
      <c r="E68" cm="1">
        <f t="array" ref="E68">IFERROR(INDEX(Crowdfunding!H$2:'Crowdfunding'!H$1001, SMALL(IF(Crowdfunding!G$2:'Crowdfunding'!G$1001="Failed", ROW(Crowdfunding!G$2:'Crowdfunding'!G$1001)-ROW(Crowdfunding!G$2)+1), ROW(67:67))), "")</f>
        <v>243</v>
      </c>
    </row>
    <row r="69" spans="1:5" x14ac:dyDescent="0.25">
      <c r="A69" t="str" cm="1">
        <f t="array" ref="A69">IFERROR(INDEX(Crowdfunding!G$2:'Crowdfunding'!G$1001, SMALL(IF(Crowdfunding!G$2:'Crowdfunding'!G$1001="Successful", ROW(Crowdfunding!G$2:'Crowdfunding'!G$1001)-ROW(Crowdfunding!G$2)+1), ROW(68:68))), "")</f>
        <v>successful</v>
      </c>
      <c r="B69" cm="1">
        <f t="array" ref="B69">IFERROR(INDEX(Crowdfunding!H$2:'Crowdfunding'!H$1001, SMALL(IF(Crowdfunding!G$2:'Crowdfunding'!G$1001="Successful", ROW(Crowdfunding!G$2:'Crowdfunding'!G$1001)-ROW(Crowdfunding!G$2)+1), ROW(68:68))), "")</f>
        <v>95</v>
      </c>
      <c r="D69" t="str" cm="1">
        <f t="array" ref="D69">IFERROR(INDEX(Crowdfunding!G$2:'Crowdfunding'!G$1001, SMALL(IF(Crowdfunding!G$2:'Crowdfunding'!G$1001="Failed", ROW(Crowdfunding!G$2:'Crowdfunding'!G$1001)-ROW(Crowdfunding!G$2)+1), ROW(68:68))), "")</f>
        <v>failed</v>
      </c>
      <c r="E69" cm="1">
        <f t="array" ref="E69">IFERROR(INDEX(Crowdfunding!H$2:'Crowdfunding'!H$1001, SMALL(IF(Crowdfunding!G$2:'Crowdfunding'!G$1001="Failed", ROW(Crowdfunding!G$2:'Crowdfunding'!G$1001)-ROW(Crowdfunding!G$2)+1), ROW(68:68))), "")</f>
        <v>65</v>
      </c>
    </row>
    <row r="70" spans="1:5" x14ac:dyDescent="0.25">
      <c r="A70" t="str" cm="1">
        <f t="array" ref="A70">IFERROR(INDEX(Crowdfunding!G$2:'Crowdfunding'!G$1001, SMALL(IF(Crowdfunding!G$2:'Crowdfunding'!G$1001="Successful", ROW(Crowdfunding!G$2:'Crowdfunding'!G$1001)-ROW(Crowdfunding!G$2)+1), ROW(69:69))), "")</f>
        <v>successful</v>
      </c>
      <c r="B70" cm="1">
        <f t="array" ref="B70">IFERROR(INDEX(Crowdfunding!H$2:'Crowdfunding'!H$1001, SMALL(IF(Crowdfunding!G$2:'Crowdfunding'!G$1001="Successful", ROW(Crowdfunding!G$2:'Crowdfunding'!G$1001)-ROW(Crowdfunding!G$2)+1), ROW(69:69))), "")</f>
        <v>147</v>
      </c>
      <c r="D70" t="str" cm="1">
        <f t="array" ref="D70">IFERROR(INDEX(Crowdfunding!G$2:'Crowdfunding'!G$1001, SMALL(IF(Crowdfunding!G$2:'Crowdfunding'!G$1001="Failed", ROW(Crowdfunding!G$2:'Crowdfunding'!G$1001)-ROW(Crowdfunding!G$2)+1), ROW(69:69))), "")</f>
        <v>failed</v>
      </c>
      <c r="E70" cm="1">
        <f t="array" ref="E70">IFERROR(INDEX(Crowdfunding!H$2:'Crowdfunding'!H$1001, SMALL(IF(Crowdfunding!G$2:'Crowdfunding'!G$1001="Failed", ROW(Crowdfunding!G$2:'Crowdfunding'!G$1001)-ROW(Crowdfunding!G$2)+1), ROW(69:69))), "")</f>
        <v>100</v>
      </c>
    </row>
    <row r="71" spans="1:5" x14ac:dyDescent="0.25">
      <c r="A71" t="str" cm="1">
        <f t="array" ref="A71">IFERROR(INDEX(Crowdfunding!G$2:'Crowdfunding'!G$1001, SMALL(IF(Crowdfunding!G$2:'Crowdfunding'!G$1001="Successful", ROW(Crowdfunding!G$2:'Crowdfunding'!G$1001)-ROW(Crowdfunding!G$2)+1), ROW(70:70))), "")</f>
        <v>successful</v>
      </c>
      <c r="B71" cm="1">
        <f t="array" ref="B71">IFERROR(INDEX(Crowdfunding!H$2:'Crowdfunding'!H$1001, SMALL(IF(Crowdfunding!G$2:'Crowdfunding'!G$1001="Successful", ROW(Crowdfunding!G$2:'Crowdfunding'!G$1001)-ROW(Crowdfunding!G$2)+1), ROW(70:70))), "")</f>
        <v>86</v>
      </c>
      <c r="D71" t="str" cm="1">
        <f t="array" ref="D71">IFERROR(INDEX(Crowdfunding!G$2:'Crowdfunding'!G$1001, SMALL(IF(Crowdfunding!G$2:'Crowdfunding'!G$1001="Failed", ROW(Crowdfunding!G$2:'Crowdfunding'!G$1001)-ROW(Crowdfunding!G$2)+1), ROW(70:70))), "")</f>
        <v>failed</v>
      </c>
      <c r="E71" cm="1">
        <f t="array" ref="E71">IFERROR(INDEX(Crowdfunding!H$2:'Crowdfunding'!H$1001, SMALL(IF(Crowdfunding!G$2:'Crowdfunding'!G$1001="Failed", ROW(Crowdfunding!G$2:'Crowdfunding'!G$1001)-ROW(Crowdfunding!G$2)+1), ROW(70:70))), "")</f>
        <v>168</v>
      </c>
    </row>
    <row r="72" spans="1:5" x14ac:dyDescent="0.25">
      <c r="A72" t="str" cm="1">
        <f t="array" ref="A72">IFERROR(INDEX(Crowdfunding!G$2:'Crowdfunding'!G$1001, SMALL(IF(Crowdfunding!G$2:'Crowdfunding'!G$1001="Successful", ROW(Crowdfunding!G$2:'Crowdfunding'!G$1001)-ROW(Crowdfunding!G$2)+1), ROW(71:71))), "")</f>
        <v>successful</v>
      </c>
      <c r="B72" cm="1">
        <f t="array" ref="B72">IFERROR(INDEX(Crowdfunding!H$2:'Crowdfunding'!H$1001, SMALL(IF(Crowdfunding!G$2:'Crowdfunding'!G$1001="Successful", ROW(Crowdfunding!G$2:'Crowdfunding'!G$1001)-ROW(Crowdfunding!G$2)+1), ROW(71:71))), "")</f>
        <v>83</v>
      </c>
      <c r="D72" t="str" cm="1">
        <f t="array" ref="D72">IFERROR(INDEX(Crowdfunding!G$2:'Crowdfunding'!G$1001, SMALL(IF(Crowdfunding!G$2:'Crowdfunding'!G$1001="Failed", ROW(Crowdfunding!G$2:'Crowdfunding'!G$1001)-ROW(Crowdfunding!G$2)+1), ROW(71:71))), "")</f>
        <v>failed</v>
      </c>
      <c r="E72" cm="1">
        <f t="array" ref="E72">IFERROR(INDEX(Crowdfunding!H$2:'Crowdfunding'!H$1001, SMALL(IF(Crowdfunding!G$2:'Crowdfunding'!G$1001="Failed", ROW(Crowdfunding!G$2:'Crowdfunding'!G$1001)-ROW(Crowdfunding!G$2)+1), ROW(71:71))), "")</f>
        <v>13</v>
      </c>
    </row>
    <row r="73" spans="1:5" x14ac:dyDescent="0.25">
      <c r="A73" t="str" cm="1">
        <f t="array" ref="A73">IFERROR(INDEX(Crowdfunding!G$2:'Crowdfunding'!G$1001, SMALL(IF(Crowdfunding!G$2:'Crowdfunding'!G$1001="Successful", ROW(Crowdfunding!G$2:'Crowdfunding'!G$1001)-ROW(Crowdfunding!G$2)+1), ROW(72:72))), "")</f>
        <v>successful</v>
      </c>
      <c r="B73" cm="1">
        <f t="array" ref="B73">IFERROR(INDEX(Crowdfunding!H$2:'Crowdfunding'!H$1001, SMALL(IF(Crowdfunding!G$2:'Crowdfunding'!G$1001="Successful", ROW(Crowdfunding!G$2:'Crowdfunding'!G$1001)-ROW(Crowdfunding!G$2)+1), ROW(72:72))), "")</f>
        <v>676</v>
      </c>
      <c r="D73" t="str" cm="1">
        <f t="array" ref="D73">IFERROR(INDEX(Crowdfunding!G$2:'Crowdfunding'!G$1001, SMALL(IF(Crowdfunding!G$2:'Crowdfunding'!G$1001="Failed", ROW(Crowdfunding!G$2:'Crowdfunding'!G$1001)-ROW(Crowdfunding!G$2)+1), ROW(72:72))), "")</f>
        <v>failed</v>
      </c>
      <c r="E73" cm="1">
        <f t="array" ref="E73">IFERROR(INDEX(Crowdfunding!H$2:'Crowdfunding'!H$1001, SMALL(IF(Crowdfunding!G$2:'Crowdfunding'!G$1001="Failed", ROW(Crowdfunding!G$2:'Crowdfunding'!G$1001)-ROW(Crowdfunding!G$2)+1), ROW(72:72))), "")</f>
        <v>1</v>
      </c>
    </row>
    <row r="74" spans="1:5" x14ac:dyDescent="0.25">
      <c r="A74" t="str" cm="1">
        <f t="array" ref="A74">IFERROR(INDEX(Crowdfunding!G$2:'Crowdfunding'!G$1001, SMALL(IF(Crowdfunding!G$2:'Crowdfunding'!G$1001="Successful", ROW(Crowdfunding!G$2:'Crowdfunding'!G$1001)-ROW(Crowdfunding!G$2)+1), ROW(73:73))), "")</f>
        <v>successful</v>
      </c>
      <c r="B74" cm="1">
        <f t="array" ref="B74">IFERROR(INDEX(Crowdfunding!H$2:'Crowdfunding'!H$1001, SMALL(IF(Crowdfunding!G$2:'Crowdfunding'!G$1001="Successful", ROW(Crowdfunding!G$2:'Crowdfunding'!G$1001)-ROW(Crowdfunding!G$2)+1), ROW(73:73))), "")</f>
        <v>361</v>
      </c>
      <c r="D74" t="str" cm="1">
        <f t="array" ref="D74">IFERROR(INDEX(Crowdfunding!G$2:'Crowdfunding'!G$1001, SMALL(IF(Crowdfunding!G$2:'Crowdfunding'!G$1001="Failed", ROW(Crowdfunding!G$2:'Crowdfunding'!G$1001)-ROW(Crowdfunding!G$2)+1), ROW(73:73))), "")</f>
        <v>failed</v>
      </c>
      <c r="E74" cm="1">
        <f t="array" ref="E74">IFERROR(INDEX(Crowdfunding!H$2:'Crowdfunding'!H$1001, SMALL(IF(Crowdfunding!G$2:'Crowdfunding'!G$1001="Failed", ROW(Crowdfunding!G$2:'Crowdfunding'!G$1001)-ROW(Crowdfunding!G$2)+1), ROW(73:73))), "")</f>
        <v>40</v>
      </c>
    </row>
    <row r="75" spans="1:5" x14ac:dyDescent="0.25">
      <c r="A75" t="str" cm="1">
        <f t="array" ref="A75">IFERROR(INDEX(Crowdfunding!G$2:'Crowdfunding'!G$1001, SMALL(IF(Crowdfunding!G$2:'Crowdfunding'!G$1001="Successful", ROW(Crowdfunding!G$2:'Crowdfunding'!G$1001)-ROW(Crowdfunding!G$2)+1), ROW(74:74))), "")</f>
        <v>successful</v>
      </c>
      <c r="B75" cm="1">
        <f t="array" ref="B75">IFERROR(INDEX(Crowdfunding!H$2:'Crowdfunding'!H$1001, SMALL(IF(Crowdfunding!G$2:'Crowdfunding'!G$1001="Successful", ROW(Crowdfunding!G$2:'Crowdfunding'!G$1001)-ROW(Crowdfunding!G$2)+1), ROW(74:74))), "")</f>
        <v>131</v>
      </c>
      <c r="D75" t="str" cm="1">
        <f t="array" ref="D75">IFERROR(INDEX(Crowdfunding!G$2:'Crowdfunding'!G$1001, SMALL(IF(Crowdfunding!G$2:'Crowdfunding'!G$1001="Failed", ROW(Crowdfunding!G$2:'Crowdfunding'!G$1001)-ROW(Crowdfunding!G$2)+1), ROW(74:74))), "")</f>
        <v>failed</v>
      </c>
      <c r="E75" cm="1">
        <f t="array" ref="E75">IFERROR(INDEX(Crowdfunding!H$2:'Crowdfunding'!H$1001, SMALL(IF(Crowdfunding!G$2:'Crowdfunding'!G$1001="Failed", ROW(Crowdfunding!G$2:'Crowdfunding'!G$1001)-ROW(Crowdfunding!G$2)+1), ROW(74:74))), "")</f>
        <v>226</v>
      </c>
    </row>
    <row r="76" spans="1:5" x14ac:dyDescent="0.25">
      <c r="A76" t="str" cm="1">
        <f t="array" ref="A76">IFERROR(INDEX(Crowdfunding!G$2:'Crowdfunding'!G$1001, SMALL(IF(Crowdfunding!G$2:'Crowdfunding'!G$1001="Successful", ROW(Crowdfunding!G$2:'Crowdfunding'!G$1001)-ROW(Crowdfunding!G$2)+1), ROW(75:75))), "")</f>
        <v>successful</v>
      </c>
      <c r="B76" cm="1">
        <f t="array" ref="B76">IFERROR(INDEX(Crowdfunding!H$2:'Crowdfunding'!H$1001, SMALL(IF(Crowdfunding!G$2:'Crowdfunding'!G$1001="Successful", ROW(Crowdfunding!G$2:'Crowdfunding'!G$1001)-ROW(Crowdfunding!G$2)+1), ROW(75:75))), "")</f>
        <v>126</v>
      </c>
      <c r="D76" t="str" cm="1">
        <f t="array" ref="D76">IFERROR(INDEX(Crowdfunding!G$2:'Crowdfunding'!G$1001, SMALL(IF(Crowdfunding!G$2:'Crowdfunding'!G$1001="Failed", ROW(Crowdfunding!G$2:'Crowdfunding'!G$1001)-ROW(Crowdfunding!G$2)+1), ROW(75:75))), "")</f>
        <v>failed</v>
      </c>
      <c r="E76" cm="1">
        <f t="array" ref="E76">IFERROR(INDEX(Crowdfunding!H$2:'Crowdfunding'!H$1001, SMALL(IF(Crowdfunding!G$2:'Crowdfunding'!G$1001="Failed", ROW(Crowdfunding!G$2:'Crowdfunding'!G$1001)-ROW(Crowdfunding!G$2)+1), ROW(75:75))), "")</f>
        <v>1625</v>
      </c>
    </row>
    <row r="77" spans="1:5" x14ac:dyDescent="0.25">
      <c r="A77" t="str" cm="1">
        <f t="array" ref="A77">IFERROR(INDEX(Crowdfunding!G$2:'Crowdfunding'!G$1001, SMALL(IF(Crowdfunding!G$2:'Crowdfunding'!G$1001="Successful", ROW(Crowdfunding!G$2:'Crowdfunding'!G$1001)-ROW(Crowdfunding!G$2)+1), ROW(76:76))), "")</f>
        <v>successful</v>
      </c>
      <c r="B77" cm="1">
        <f t="array" ref="B77">IFERROR(INDEX(Crowdfunding!H$2:'Crowdfunding'!H$1001, SMALL(IF(Crowdfunding!G$2:'Crowdfunding'!G$1001="Successful", ROW(Crowdfunding!G$2:'Crowdfunding'!G$1001)-ROW(Crowdfunding!G$2)+1), ROW(76:76))), "")</f>
        <v>275</v>
      </c>
      <c r="D77" t="str" cm="1">
        <f t="array" ref="D77">IFERROR(INDEX(Crowdfunding!G$2:'Crowdfunding'!G$1001, SMALL(IF(Crowdfunding!G$2:'Crowdfunding'!G$1001="Failed", ROW(Crowdfunding!G$2:'Crowdfunding'!G$1001)-ROW(Crowdfunding!G$2)+1), ROW(76:76))), "")</f>
        <v>failed</v>
      </c>
      <c r="E77" cm="1">
        <f t="array" ref="E77">IFERROR(INDEX(Crowdfunding!H$2:'Crowdfunding'!H$1001, SMALL(IF(Crowdfunding!G$2:'Crowdfunding'!G$1001="Failed", ROW(Crowdfunding!G$2:'Crowdfunding'!G$1001)-ROW(Crowdfunding!G$2)+1), ROW(76:76))), "")</f>
        <v>143</v>
      </c>
    </row>
    <row r="78" spans="1:5" x14ac:dyDescent="0.25">
      <c r="A78" t="str" cm="1">
        <f t="array" ref="A78">IFERROR(INDEX(Crowdfunding!G$2:'Crowdfunding'!G$1001, SMALL(IF(Crowdfunding!G$2:'Crowdfunding'!G$1001="Successful", ROW(Crowdfunding!G$2:'Crowdfunding'!G$1001)-ROW(Crowdfunding!G$2)+1), ROW(77:77))), "")</f>
        <v>successful</v>
      </c>
      <c r="B78" cm="1">
        <f t="array" ref="B78">IFERROR(INDEX(Crowdfunding!H$2:'Crowdfunding'!H$1001, SMALL(IF(Crowdfunding!G$2:'Crowdfunding'!G$1001="Successful", ROW(Crowdfunding!G$2:'Crowdfunding'!G$1001)-ROW(Crowdfunding!G$2)+1), ROW(77:77))), "")</f>
        <v>67</v>
      </c>
      <c r="D78" t="str" cm="1">
        <f t="array" ref="D78">IFERROR(INDEX(Crowdfunding!G$2:'Crowdfunding'!G$1001, SMALL(IF(Crowdfunding!G$2:'Crowdfunding'!G$1001="Failed", ROW(Crowdfunding!G$2:'Crowdfunding'!G$1001)-ROW(Crowdfunding!G$2)+1), ROW(77:77))), "")</f>
        <v>failed</v>
      </c>
      <c r="E78" cm="1">
        <f t="array" ref="E78">IFERROR(INDEX(Crowdfunding!H$2:'Crowdfunding'!H$1001, SMALL(IF(Crowdfunding!G$2:'Crowdfunding'!G$1001="Failed", ROW(Crowdfunding!G$2:'Crowdfunding'!G$1001)-ROW(Crowdfunding!G$2)+1), ROW(77:77))), "")</f>
        <v>934</v>
      </c>
    </row>
    <row r="79" spans="1:5" x14ac:dyDescent="0.25">
      <c r="A79" t="str" cm="1">
        <f t="array" ref="A79">IFERROR(INDEX(Crowdfunding!G$2:'Crowdfunding'!G$1001, SMALL(IF(Crowdfunding!G$2:'Crowdfunding'!G$1001="Successful", ROW(Crowdfunding!G$2:'Crowdfunding'!G$1001)-ROW(Crowdfunding!G$2)+1), ROW(78:78))), "")</f>
        <v>successful</v>
      </c>
      <c r="B79" cm="1">
        <f t="array" ref="B79">IFERROR(INDEX(Crowdfunding!H$2:'Crowdfunding'!H$1001, SMALL(IF(Crowdfunding!G$2:'Crowdfunding'!G$1001="Successful", ROW(Crowdfunding!G$2:'Crowdfunding'!G$1001)-ROW(Crowdfunding!G$2)+1), ROW(78:78))), "")</f>
        <v>154</v>
      </c>
      <c r="D79" t="str" cm="1">
        <f t="array" ref="D79">IFERROR(INDEX(Crowdfunding!G$2:'Crowdfunding'!G$1001, SMALL(IF(Crowdfunding!G$2:'Crowdfunding'!G$1001="Failed", ROW(Crowdfunding!G$2:'Crowdfunding'!G$1001)-ROW(Crowdfunding!G$2)+1), ROW(78:78))), "")</f>
        <v>failed</v>
      </c>
      <c r="E79" cm="1">
        <f t="array" ref="E79">IFERROR(INDEX(Crowdfunding!H$2:'Crowdfunding'!H$1001, SMALL(IF(Crowdfunding!G$2:'Crowdfunding'!G$1001="Failed", ROW(Crowdfunding!G$2:'Crowdfunding'!G$1001)-ROW(Crowdfunding!G$2)+1), ROW(78:78))), "")</f>
        <v>17</v>
      </c>
    </row>
    <row r="80" spans="1:5" x14ac:dyDescent="0.25">
      <c r="A80" t="str" cm="1">
        <f t="array" ref="A80">IFERROR(INDEX(Crowdfunding!G$2:'Crowdfunding'!G$1001, SMALL(IF(Crowdfunding!G$2:'Crowdfunding'!G$1001="Successful", ROW(Crowdfunding!G$2:'Crowdfunding'!G$1001)-ROW(Crowdfunding!G$2)+1), ROW(79:79))), "")</f>
        <v>successful</v>
      </c>
      <c r="B80" cm="1">
        <f t="array" ref="B80">IFERROR(INDEX(Crowdfunding!H$2:'Crowdfunding'!H$1001, SMALL(IF(Crowdfunding!G$2:'Crowdfunding'!G$1001="Successful", ROW(Crowdfunding!G$2:'Crowdfunding'!G$1001)-ROW(Crowdfunding!G$2)+1), ROW(79:79))), "")</f>
        <v>1782</v>
      </c>
      <c r="D80" t="str" cm="1">
        <f t="array" ref="D80">IFERROR(INDEX(Crowdfunding!G$2:'Crowdfunding'!G$1001, SMALL(IF(Crowdfunding!G$2:'Crowdfunding'!G$1001="Failed", ROW(Crowdfunding!G$2:'Crowdfunding'!G$1001)-ROW(Crowdfunding!G$2)+1), ROW(79:79))), "")</f>
        <v>failed</v>
      </c>
      <c r="E80" cm="1">
        <f t="array" ref="E80">IFERROR(INDEX(Crowdfunding!H$2:'Crowdfunding'!H$1001, SMALL(IF(Crowdfunding!G$2:'Crowdfunding'!G$1001="Failed", ROW(Crowdfunding!G$2:'Crowdfunding'!G$1001)-ROW(Crowdfunding!G$2)+1), ROW(79:79))), "")</f>
        <v>2179</v>
      </c>
    </row>
    <row r="81" spans="1:5" x14ac:dyDescent="0.25">
      <c r="A81" t="str" cm="1">
        <f t="array" ref="A81">IFERROR(INDEX(Crowdfunding!G$2:'Crowdfunding'!G$1001, SMALL(IF(Crowdfunding!G$2:'Crowdfunding'!G$1001="Successful", ROW(Crowdfunding!G$2:'Crowdfunding'!G$1001)-ROW(Crowdfunding!G$2)+1), ROW(80:80))), "")</f>
        <v>successful</v>
      </c>
      <c r="B81" cm="1">
        <f t="array" ref="B81">IFERROR(INDEX(Crowdfunding!H$2:'Crowdfunding'!H$1001, SMALL(IF(Crowdfunding!G$2:'Crowdfunding'!G$1001="Successful", ROW(Crowdfunding!G$2:'Crowdfunding'!G$1001)-ROW(Crowdfunding!G$2)+1), ROW(80:80))), "")</f>
        <v>903</v>
      </c>
      <c r="D81" t="str" cm="1">
        <f t="array" ref="D81">IFERROR(INDEX(Crowdfunding!G$2:'Crowdfunding'!G$1001, SMALL(IF(Crowdfunding!G$2:'Crowdfunding'!G$1001="Failed", ROW(Crowdfunding!G$2:'Crowdfunding'!G$1001)-ROW(Crowdfunding!G$2)+1), ROW(80:80))), "")</f>
        <v>failed</v>
      </c>
      <c r="E81" cm="1">
        <f t="array" ref="E81">IFERROR(INDEX(Crowdfunding!H$2:'Crowdfunding'!H$1001, SMALL(IF(Crowdfunding!G$2:'Crowdfunding'!G$1001="Failed", ROW(Crowdfunding!G$2:'Crowdfunding'!G$1001)-ROW(Crowdfunding!G$2)+1), ROW(80:80))), "")</f>
        <v>931</v>
      </c>
    </row>
    <row r="82" spans="1:5" x14ac:dyDescent="0.25">
      <c r="A82" t="str" cm="1">
        <f t="array" ref="A82">IFERROR(INDEX(Crowdfunding!G$2:'Crowdfunding'!G$1001, SMALL(IF(Crowdfunding!G$2:'Crowdfunding'!G$1001="Successful", ROW(Crowdfunding!G$2:'Crowdfunding'!G$1001)-ROW(Crowdfunding!G$2)+1), ROW(81:81))), "")</f>
        <v>successful</v>
      </c>
      <c r="B82" cm="1">
        <f t="array" ref="B82">IFERROR(INDEX(Crowdfunding!H$2:'Crowdfunding'!H$1001, SMALL(IF(Crowdfunding!G$2:'Crowdfunding'!G$1001="Successful", ROW(Crowdfunding!G$2:'Crowdfunding'!G$1001)-ROW(Crowdfunding!G$2)+1), ROW(81:81))), "")</f>
        <v>94</v>
      </c>
      <c r="D82" t="str" cm="1">
        <f t="array" ref="D82">IFERROR(INDEX(Crowdfunding!G$2:'Crowdfunding'!G$1001, SMALL(IF(Crowdfunding!G$2:'Crowdfunding'!G$1001="Failed", ROW(Crowdfunding!G$2:'Crowdfunding'!G$1001)-ROW(Crowdfunding!G$2)+1), ROW(81:81))), "")</f>
        <v>failed</v>
      </c>
      <c r="E82" cm="1">
        <f t="array" ref="E82">IFERROR(INDEX(Crowdfunding!H$2:'Crowdfunding'!H$1001, SMALL(IF(Crowdfunding!G$2:'Crowdfunding'!G$1001="Failed", ROW(Crowdfunding!G$2:'Crowdfunding'!G$1001)-ROW(Crowdfunding!G$2)+1), ROW(81:81))), "")</f>
        <v>92</v>
      </c>
    </row>
    <row r="83" spans="1:5" x14ac:dyDescent="0.25">
      <c r="A83" t="str" cm="1">
        <f t="array" ref="A83">IFERROR(INDEX(Crowdfunding!G$2:'Crowdfunding'!G$1001, SMALL(IF(Crowdfunding!G$2:'Crowdfunding'!G$1001="Successful", ROW(Crowdfunding!G$2:'Crowdfunding'!G$1001)-ROW(Crowdfunding!G$2)+1), ROW(82:82))), "")</f>
        <v>successful</v>
      </c>
      <c r="B83" cm="1">
        <f t="array" ref="B83">IFERROR(INDEX(Crowdfunding!H$2:'Crowdfunding'!H$1001, SMALL(IF(Crowdfunding!G$2:'Crowdfunding'!G$1001="Successful", ROW(Crowdfunding!G$2:'Crowdfunding'!G$1001)-ROW(Crowdfunding!G$2)+1), ROW(82:82))), "")</f>
        <v>180</v>
      </c>
      <c r="D83" t="str" cm="1">
        <f t="array" ref="D83">IFERROR(INDEX(Crowdfunding!G$2:'Crowdfunding'!G$1001, SMALL(IF(Crowdfunding!G$2:'Crowdfunding'!G$1001="Failed", ROW(Crowdfunding!G$2:'Crowdfunding'!G$1001)-ROW(Crowdfunding!G$2)+1), ROW(82:82))), "")</f>
        <v>failed</v>
      </c>
      <c r="E83" cm="1">
        <f t="array" ref="E83">IFERROR(INDEX(Crowdfunding!H$2:'Crowdfunding'!H$1001, SMALL(IF(Crowdfunding!G$2:'Crowdfunding'!G$1001="Failed", ROW(Crowdfunding!G$2:'Crowdfunding'!G$1001)-ROW(Crowdfunding!G$2)+1), ROW(82:82))), "")</f>
        <v>57</v>
      </c>
    </row>
    <row r="84" spans="1:5" x14ac:dyDescent="0.25">
      <c r="A84" t="str" cm="1">
        <f t="array" ref="A84">IFERROR(INDEX(Crowdfunding!G$2:'Crowdfunding'!G$1001, SMALL(IF(Crowdfunding!G$2:'Crowdfunding'!G$1001="Successful", ROW(Crowdfunding!G$2:'Crowdfunding'!G$1001)-ROW(Crowdfunding!G$2)+1), ROW(83:83))), "")</f>
        <v>successful</v>
      </c>
      <c r="B84" cm="1">
        <f t="array" ref="B84">IFERROR(INDEX(Crowdfunding!H$2:'Crowdfunding'!H$1001, SMALL(IF(Crowdfunding!G$2:'Crowdfunding'!G$1001="Successful", ROW(Crowdfunding!G$2:'Crowdfunding'!G$1001)-ROW(Crowdfunding!G$2)+1), ROW(83:83))), "")</f>
        <v>533</v>
      </c>
      <c r="D84" t="str" cm="1">
        <f t="array" ref="D84">IFERROR(INDEX(Crowdfunding!G$2:'Crowdfunding'!G$1001, SMALL(IF(Crowdfunding!G$2:'Crowdfunding'!G$1001="Failed", ROW(Crowdfunding!G$2:'Crowdfunding'!G$1001)-ROW(Crowdfunding!G$2)+1), ROW(83:83))), "")</f>
        <v>failed</v>
      </c>
      <c r="E84" cm="1">
        <f t="array" ref="E84">IFERROR(INDEX(Crowdfunding!H$2:'Crowdfunding'!H$1001, SMALL(IF(Crowdfunding!G$2:'Crowdfunding'!G$1001="Failed", ROW(Crowdfunding!G$2:'Crowdfunding'!G$1001)-ROW(Crowdfunding!G$2)+1), ROW(83:83))), "")</f>
        <v>41</v>
      </c>
    </row>
    <row r="85" spans="1:5" x14ac:dyDescent="0.25">
      <c r="A85" t="str" cm="1">
        <f t="array" ref="A85">IFERROR(INDEX(Crowdfunding!G$2:'Crowdfunding'!G$1001, SMALL(IF(Crowdfunding!G$2:'Crowdfunding'!G$1001="Successful", ROW(Crowdfunding!G$2:'Crowdfunding'!G$1001)-ROW(Crowdfunding!G$2)+1), ROW(84:84))), "")</f>
        <v>successful</v>
      </c>
      <c r="B85" cm="1">
        <f t="array" ref="B85">IFERROR(INDEX(Crowdfunding!H$2:'Crowdfunding'!H$1001, SMALL(IF(Crowdfunding!G$2:'Crowdfunding'!G$1001="Successful", ROW(Crowdfunding!G$2:'Crowdfunding'!G$1001)-ROW(Crowdfunding!G$2)+1), ROW(84:84))), "")</f>
        <v>2443</v>
      </c>
      <c r="D85" t="str" cm="1">
        <f t="array" ref="D85">IFERROR(INDEX(Crowdfunding!G$2:'Crowdfunding'!G$1001, SMALL(IF(Crowdfunding!G$2:'Crowdfunding'!G$1001="Failed", ROW(Crowdfunding!G$2:'Crowdfunding'!G$1001)-ROW(Crowdfunding!G$2)+1), ROW(84:84))), "")</f>
        <v>failed</v>
      </c>
      <c r="E85" cm="1">
        <f t="array" ref="E85">IFERROR(INDEX(Crowdfunding!H$2:'Crowdfunding'!H$1001, SMALL(IF(Crowdfunding!G$2:'Crowdfunding'!G$1001="Failed", ROW(Crowdfunding!G$2:'Crowdfunding'!G$1001)-ROW(Crowdfunding!G$2)+1), ROW(84:84))), "")</f>
        <v>1</v>
      </c>
    </row>
    <row r="86" spans="1:5" x14ac:dyDescent="0.25">
      <c r="A86" t="str" cm="1">
        <f t="array" ref="A86">IFERROR(INDEX(Crowdfunding!G$2:'Crowdfunding'!G$1001, SMALL(IF(Crowdfunding!G$2:'Crowdfunding'!G$1001="Successful", ROW(Crowdfunding!G$2:'Crowdfunding'!G$1001)-ROW(Crowdfunding!G$2)+1), ROW(85:85))), "")</f>
        <v>successful</v>
      </c>
      <c r="B86" cm="1">
        <f t="array" ref="B86">IFERROR(INDEX(Crowdfunding!H$2:'Crowdfunding'!H$1001, SMALL(IF(Crowdfunding!G$2:'Crowdfunding'!G$1001="Successful", ROW(Crowdfunding!G$2:'Crowdfunding'!G$1001)-ROW(Crowdfunding!G$2)+1), ROW(85:85))), "")</f>
        <v>89</v>
      </c>
      <c r="D86" t="str" cm="1">
        <f t="array" ref="D86">IFERROR(INDEX(Crowdfunding!G$2:'Crowdfunding'!G$1001, SMALL(IF(Crowdfunding!G$2:'Crowdfunding'!G$1001="Failed", ROW(Crowdfunding!G$2:'Crowdfunding'!G$1001)-ROW(Crowdfunding!G$2)+1), ROW(85:85))), "")</f>
        <v>failed</v>
      </c>
      <c r="E86" cm="1">
        <f t="array" ref="E86">IFERROR(INDEX(Crowdfunding!H$2:'Crowdfunding'!H$1001, SMALL(IF(Crowdfunding!G$2:'Crowdfunding'!G$1001="Failed", ROW(Crowdfunding!G$2:'Crowdfunding'!G$1001)-ROW(Crowdfunding!G$2)+1), ROW(85:85))), "")</f>
        <v>101</v>
      </c>
    </row>
    <row r="87" spans="1:5" x14ac:dyDescent="0.25">
      <c r="A87" t="str" cm="1">
        <f t="array" ref="A87">IFERROR(INDEX(Crowdfunding!G$2:'Crowdfunding'!G$1001, SMALL(IF(Crowdfunding!G$2:'Crowdfunding'!G$1001="Successful", ROW(Crowdfunding!G$2:'Crowdfunding'!G$1001)-ROW(Crowdfunding!G$2)+1), ROW(86:86))), "")</f>
        <v>successful</v>
      </c>
      <c r="B87" cm="1">
        <f t="array" ref="B87">IFERROR(INDEX(Crowdfunding!H$2:'Crowdfunding'!H$1001, SMALL(IF(Crowdfunding!G$2:'Crowdfunding'!G$1001="Successful", ROW(Crowdfunding!G$2:'Crowdfunding'!G$1001)-ROW(Crowdfunding!G$2)+1), ROW(86:86))), "")</f>
        <v>159</v>
      </c>
      <c r="D87" t="str" cm="1">
        <f t="array" ref="D87">IFERROR(INDEX(Crowdfunding!G$2:'Crowdfunding'!G$1001, SMALL(IF(Crowdfunding!G$2:'Crowdfunding'!G$1001="Failed", ROW(Crowdfunding!G$2:'Crowdfunding'!G$1001)-ROW(Crowdfunding!G$2)+1), ROW(86:86))), "")</f>
        <v>failed</v>
      </c>
      <c r="E87" cm="1">
        <f t="array" ref="E87">IFERROR(INDEX(Crowdfunding!H$2:'Crowdfunding'!H$1001, SMALL(IF(Crowdfunding!G$2:'Crowdfunding'!G$1001="Failed", ROW(Crowdfunding!G$2:'Crowdfunding'!G$1001)-ROW(Crowdfunding!G$2)+1), ROW(86:86))), "")</f>
        <v>1335</v>
      </c>
    </row>
    <row r="88" spans="1:5" x14ac:dyDescent="0.25">
      <c r="A88" t="str" cm="1">
        <f t="array" ref="A88">IFERROR(INDEX(Crowdfunding!G$2:'Crowdfunding'!G$1001, SMALL(IF(Crowdfunding!G$2:'Crowdfunding'!G$1001="Successful", ROW(Crowdfunding!G$2:'Crowdfunding'!G$1001)-ROW(Crowdfunding!G$2)+1), ROW(87:87))), "")</f>
        <v>successful</v>
      </c>
      <c r="B88" cm="1">
        <f t="array" ref="B88">IFERROR(INDEX(Crowdfunding!H$2:'Crowdfunding'!H$1001, SMALL(IF(Crowdfunding!G$2:'Crowdfunding'!G$1001="Successful", ROW(Crowdfunding!G$2:'Crowdfunding'!G$1001)-ROW(Crowdfunding!G$2)+1), ROW(87:87))), "")</f>
        <v>50</v>
      </c>
      <c r="D88" t="str" cm="1">
        <f t="array" ref="D88">IFERROR(INDEX(Crowdfunding!G$2:'Crowdfunding'!G$1001, SMALL(IF(Crowdfunding!G$2:'Crowdfunding'!G$1001="Failed", ROW(Crowdfunding!G$2:'Crowdfunding'!G$1001)-ROW(Crowdfunding!G$2)+1), ROW(87:87))), "")</f>
        <v>failed</v>
      </c>
      <c r="E88" cm="1">
        <f t="array" ref="E88">IFERROR(INDEX(Crowdfunding!H$2:'Crowdfunding'!H$1001, SMALL(IF(Crowdfunding!G$2:'Crowdfunding'!G$1001="Failed", ROW(Crowdfunding!G$2:'Crowdfunding'!G$1001)-ROW(Crowdfunding!G$2)+1), ROW(87:87))), "")</f>
        <v>15</v>
      </c>
    </row>
    <row r="89" spans="1:5" x14ac:dyDescent="0.25">
      <c r="A89" t="str" cm="1">
        <f t="array" ref="A89">IFERROR(INDEX(Crowdfunding!G$2:'Crowdfunding'!G$1001, SMALL(IF(Crowdfunding!G$2:'Crowdfunding'!G$1001="Successful", ROW(Crowdfunding!G$2:'Crowdfunding'!G$1001)-ROW(Crowdfunding!G$2)+1), ROW(88:88))), "")</f>
        <v>successful</v>
      </c>
      <c r="B89" cm="1">
        <f t="array" ref="B89">IFERROR(INDEX(Crowdfunding!H$2:'Crowdfunding'!H$1001, SMALL(IF(Crowdfunding!G$2:'Crowdfunding'!G$1001="Successful", ROW(Crowdfunding!G$2:'Crowdfunding'!G$1001)-ROW(Crowdfunding!G$2)+1), ROW(88:88))), "")</f>
        <v>186</v>
      </c>
      <c r="D89" t="str" cm="1">
        <f t="array" ref="D89">IFERROR(INDEX(Crowdfunding!G$2:'Crowdfunding'!G$1001, SMALL(IF(Crowdfunding!G$2:'Crowdfunding'!G$1001="Failed", ROW(Crowdfunding!G$2:'Crowdfunding'!G$1001)-ROW(Crowdfunding!G$2)+1), ROW(88:88))), "")</f>
        <v>failed</v>
      </c>
      <c r="E89" cm="1">
        <f t="array" ref="E89">IFERROR(INDEX(Crowdfunding!H$2:'Crowdfunding'!H$1001, SMALL(IF(Crowdfunding!G$2:'Crowdfunding'!G$1001="Failed", ROW(Crowdfunding!G$2:'Crowdfunding'!G$1001)-ROW(Crowdfunding!G$2)+1), ROW(88:88))), "")</f>
        <v>454</v>
      </c>
    </row>
    <row r="90" spans="1:5" x14ac:dyDescent="0.25">
      <c r="A90" t="str" cm="1">
        <f t="array" ref="A90">IFERROR(INDEX(Crowdfunding!G$2:'Crowdfunding'!G$1001, SMALL(IF(Crowdfunding!G$2:'Crowdfunding'!G$1001="Successful", ROW(Crowdfunding!G$2:'Crowdfunding'!G$1001)-ROW(Crowdfunding!G$2)+1), ROW(89:89))), "")</f>
        <v>successful</v>
      </c>
      <c r="B90" cm="1">
        <f t="array" ref="B90">IFERROR(INDEX(Crowdfunding!H$2:'Crowdfunding'!H$1001, SMALL(IF(Crowdfunding!G$2:'Crowdfunding'!G$1001="Successful", ROW(Crowdfunding!G$2:'Crowdfunding'!G$1001)-ROW(Crowdfunding!G$2)+1), ROW(89:89))), "")</f>
        <v>1071</v>
      </c>
      <c r="D90" t="str" cm="1">
        <f t="array" ref="D90">IFERROR(INDEX(Crowdfunding!G$2:'Crowdfunding'!G$1001, SMALL(IF(Crowdfunding!G$2:'Crowdfunding'!G$1001="Failed", ROW(Crowdfunding!G$2:'Crowdfunding'!G$1001)-ROW(Crowdfunding!G$2)+1), ROW(89:89))), "")</f>
        <v>failed</v>
      </c>
      <c r="E90" cm="1">
        <f t="array" ref="E90">IFERROR(INDEX(Crowdfunding!H$2:'Crowdfunding'!H$1001, SMALL(IF(Crowdfunding!G$2:'Crowdfunding'!G$1001="Failed", ROW(Crowdfunding!G$2:'Crowdfunding'!G$1001)-ROW(Crowdfunding!G$2)+1), ROW(89:89))), "")</f>
        <v>3182</v>
      </c>
    </row>
    <row r="91" spans="1:5" x14ac:dyDescent="0.25">
      <c r="A91" t="str" cm="1">
        <f t="array" ref="A91">IFERROR(INDEX(Crowdfunding!G$2:'Crowdfunding'!G$1001, SMALL(IF(Crowdfunding!G$2:'Crowdfunding'!G$1001="Successful", ROW(Crowdfunding!G$2:'Crowdfunding'!G$1001)-ROW(Crowdfunding!G$2)+1), ROW(90:90))), "")</f>
        <v>successful</v>
      </c>
      <c r="B91" cm="1">
        <f t="array" ref="B91">IFERROR(INDEX(Crowdfunding!H$2:'Crowdfunding'!H$1001, SMALL(IF(Crowdfunding!G$2:'Crowdfunding'!G$1001="Successful", ROW(Crowdfunding!G$2:'Crowdfunding'!G$1001)-ROW(Crowdfunding!G$2)+1), ROW(90:90))), "")</f>
        <v>117</v>
      </c>
      <c r="D91" t="str" cm="1">
        <f t="array" ref="D91">IFERROR(INDEX(Crowdfunding!G$2:'Crowdfunding'!G$1001, SMALL(IF(Crowdfunding!G$2:'Crowdfunding'!G$1001="Failed", ROW(Crowdfunding!G$2:'Crowdfunding'!G$1001)-ROW(Crowdfunding!G$2)+1), ROW(90:90))), "")</f>
        <v>failed</v>
      </c>
      <c r="E91" cm="1">
        <f t="array" ref="E91">IFERROR(INDEX(Crowdfunding!H$2:'Crowdfunding'!H$1001, SMALL(IF(Crowdfunding!G$2:'Crowdfunding'!G$1001="Failed", ROW(Crowdfunding!G$2:'Crowdfunding'!G$1001)-ROW(Crowdfunding!G$2)+1), ROW(90:90))), "")</f>
        <v>15</v>
      </c>
    </row>
    <row r="92" spans="1:5" x14ac:dyDescent="0.25">
      <c r="A92" t="str" cm="1">
        <f t="array" ref="A92">IFERROR(INDEX(Crowdfunding!G$2:'Crowdfunding'!G$1001, SMALL(IF(Crowdfunding!G$2:'Crowdfunding'!G$1001="Successful", ROW(Crowdfunding!G$2:'Crowdfunding'!G$1001)-ROW(Crowdfunding!G$2)+1), ROW(91:91))), "")</f>
        <v>successful</v>
      </c>
      <c r="B92" cm="1">
        <f t="array" ref="B92">IFERROR(INDEX(Crowdfunding!H$2:'Crowdfunding'!H$1001, SMALL(IF(Crowdfunding!G$2:'Crowdfunding'!G$1001="Successful", ROW(Crowdfunding!G$2:'Crowdfunding'!G$1001)-ROW(Crowdfunding!G$2)+1), ROW(91:91))), "")</f>
        <v>70</v>
      </c>
      <c r="D92" t="str" cm="1">
        <f t="array" ref="D92">IFERROR(INDEX(Crowdfunding!G$2:'Crowdfunding'!G$1001, SMALL(IF(Crowdfunding!G$2:'Crowdfunding'!G$1001="Failed", ROW(Crowdfunding!G$2:'Crowdfunding'!G$1001)-ROW(Crowdfunding!G$2)+1), ROW(91:91))), "")</f>
        <v>failed</v>
      </c>
      <c r="E92" cm="1">
        <f t="array" ref="E92">IFERROR(INDEX(Crowdfunding!H$2:'Crowdfunding'!H$1001, SMALL(IF(Crowdfunding!G$2:'Crowdfunding'!G$1001="Failed", ROW(Crowdfunding!G$2:'Crowdfunding'!G$1001)-ROW(Crowdfunding!G$2)+1), ROW(91:91))), "")</f>
        <v>133</v>
      </c>
    </row>
    <row r="93" spans="1:5" x14ac:dyDescent="0.25">
      <c r="A93" t="str" cm="1">
        <f t="array" ref="A93">IFERROR(INDEX(Crowdfunding!G$2:'Crowdfunding'!G$1001, SMALL(IF(Crowdfunding!G$2:'Crowdfunding'!G$1001="Successful", ROW(Crowdfunding!G$2:'Crowdfunding'!G$1001)-ROW(Crowdfunding!G$2)+1), ROW(92:92))), "")</f>
        <v>successful</v>
      </c>
      <c r="B93" cm="1">
        <f t="array" ref="B93">IFERROR(INDEX(Crowdfunding!H$2:'Crowdfunding'!H$1001, SMALL(IF(Crowdfunding!G$2:'Crowdfunding'!G$1001="Successful", ROW(Crowdfunding!G$2:'Crowdfunding'!G$1001)-ROW(Crowdfunding!G$2)+1), ROW(92:92))), "")</f>
        <v>135</v>
      </c>
      <c r="D93" t="str" cm="1">
        <f t="array" ref="D93">IFERROR(INDEX(Crowdfunding!G$2:'Crowdfunding'!G$1001, SMALL(IF(Crowdfunding!G$2:'Crowdfunding'!G$1001="Failed", ROW(Crowdfunding!G$2:'Crowdfunding'!G$1001)-ROW(Crowdfunding!G$2)+1), ROW(92:92))), "")</f>
        <v>failed</v>
      </c>
      <c r="E93" cm="1">
        <f t="array" ref="E93">IFERROR(INDEX(Crowdfunding!H$2:'Crowdfunding'!H$1001, SMALL(IF(Crowdfunding!G$2:'Crowdfunding'!G$1001="Failed", ROW(Crowdfunding!G$2:'Crowdfunding'!G$1001)-ROW(Crowdfunding!G$2)+1), ROW(92:92))), "")</f>
        <v>2062</v>
      </c>
    </row>
    <row r="94" spans="1:5" x14ac:dyDescent="0.25">
      <c r="A94" t="str" cm="1">
        <f t="array" ref="A94">IFERROR(INDEX(Crowdfunding!G$2:'Crowdfunding'!G$1001, SMALL(IF(Crowdfunding!G$2:'Crowdfunding'!G$1001="Successful", ROW(Crowdfunding!G$2:'Crowdfunding'!G$1001)-ROW(Crowdfunding!G$2)+1), ROW(93:93))), "")</f>
        <v>successful</v>
      </c>
      <c r="B94" cm="1">
        <f t="array" ref="B94">IFERROR(INDEX(Crowdfunding!H$2:'Crowdfunding'!H$1001, SMALL(IF(Crowdfunding!G$2:'Crowdfunding'!G$1001="Successful", ROW(Crowdfunding!G$2:'Crowdfunding'!G$1001)-ROW(Crowdfunding!G$2)+1), ROW(93:93))), "")</f>
        <v>768</v>
      </c>
      <c r="D94" t="str" cm="1">
        <f t="array" ref="D94">IFERROR(INDEX(Crowdfunding!G$2:'Crowdfunding'!G$1001, SMALL(IF(Crowdfunding!G$2:'Crowdfunding'!G$1001="Failed", ROW(Crowdfunding!G$2:'Crowdfunding'!G$1001)-ROW(Crowdfunding!G$2)+1), ROW(93:93))), "")</f>
        <v>failed</v>
      </c>
      <c r="E94" cm="1">
        <f t="array" ref="E94">IFERROR(INDEX(Crowdfunding!H$2:'Crowdfunding'!H$1001, SMALL(IF(Crowdfunding!G$2:'Crowdfunding'!G$1001="Failed", ROW(Crowdfunding!G$2:'Crowdfunding'!G$1001)-ROW(Crowdfunding!G$2)+1), ROW(93:93))), "")</f>
        <v>29</v>
      </c>
    </row>
    <row r="95" spans="1:5" x14ac:dyDescent="0.25">
      <c r="A95" t="str" cm="1">
        <f t="array" ref="A95">IFERROR(INDEX(Crowdfunding!G$2:'Crowdfunding'!G$1001, SMALL(IF(Crowdfunding!G$2:'Crowdfunding'!G$1001="Successful", ROW(Crowdfunding!G$2:'Crowdfunding'!G$1001)-ROW(Crowdfunding!G$2)+1), ROW(94:94))), "")</f>
        <v>successful</v>
      </c>
      <c r="B95" cm="1">
        <f t="array" ref="B95">IFERROR(INDEX(Crowdfunding!H$2:'Crowdfunding'!H$1001, SMALL(IF(Crowdfunding!G$2:'Crowdfunding'!G$1001="Successful", ROW(Crowdfunding!G$2:'Crowdfunding'!G$1001)-ROW(Crowdfunding!G$2)+1), ROW(94:94))), "")</f>
        <v>199</v>
      </c>
      <c r="D95" t="str" cm="1">
        <f t="array" ref="D95">IFERROR(INDEX(Crowdfunding!G$2:'Crowdfunding'!G$1001, SMALL(IF(Crowdfunding!G$2:'Crowdfunding'!G$1001="Failed", ROW(Crowdfunding!G$2:'Crowdfunding'!G$1001)-ROW(Crowdfunding!G$2)+1), ROW(94:94))), "")</f>
        <v>failed</v>
      </c>
      <c r="E95" cm="1">
        <f t="array" ref="E95">IFERROR(INDEX(Crowdfunding!H$2:'Crowdfunding'!H$1001, SMALL(IF(Crowdfunding!G$2:'Crowdfunding'!G$1001="Failed", ROW(Crowdfunding!G$2:'Crowdfunding'!G$1001)-ROW(Crowdfunding!G$2)+1), ROW(94:94))), "")</f>
        <v>132</v>
      </c>
    </row>
    <row r="96" spans="1:5" x14ac:dyDescent="0.25">
      <c r="A96" t="str" cm="1">
        <f t="array" ref="A96">IFERROR(INDEX(Crowdfunding!G$2:'Crowdfunding'!G$1001, SMALL(IF(Crowdfunding!G$2:'Crowdfunding'!G$1001="Successful", ROW(Crowdfunding!G$2:'Crowdfunding'!G$1001)-ROW(Crowdfunding!G$2)+1), ROW(95:95))), "")</f>
        <v>successful</v>
      </c>
      <c r="B96" cm="1">
        <f t="array" ref="B96">IFERROR(INDEX(Crowdfunding!H$2:'Crowdfunding'!H$1001, SMALL(IF(Crowdfunding!G$2:'Crowdfunding'!G$1001="Successful", ROW(Crowdfunding!G$2:'Crowdfunding'!G$1001)-ROW(Crowdfunding!G$2)+1), ROW(95:95))), "")</f>
        <v>107</v>
      </c>
      <c r="D96" t="str" cm="1">
        <f t="array" ref="D96">IFERROR(INDEX(Crowdfunding!G$2:'Crowdfunding'!G$1001, SMALL(IF(Crowdfunding!G$2:'Crowdfunding'!G$1001="Failed", ROW(Crowdfunding!G$2:'Crowdfunding'!G$1001)-ROW(Crowdfunding!G$2)+1), ROW(95:95))), "")</f>
        <v>failed</v>
      </c>
      <c r="E96" cm="1">
        <f t="array" ref="E96">IFERROR(INDEX(Crowdfunding!H$2:'Crowdfunding'!H$1001, SMALL(IF(Crowdfunding!G$2:'Crowdfunding'!G$1001="Failed", ROW(Crowdfunding!G$2:'Crowdfunding'!G$1001)-ROW(Crowdfunding!G$2)+1), ROW(95:95))), "")</f>
        <v>137</v>
      </c>
    </row>
    <row r="97" spans="1:5" x14ac:dyDescent="0.25">
      <c r="A97" t="str" cm="1">
        <f t="array" ref="A97">IFERROR(INDEX(Crowdfunding!G$2:'Crowdfunding'!G$1001, SMALL(IF(Crowdfunding!G$2:'Crowdfunding'!G$1001="Successful", ROW(Crowdfunding!G$2:'Crowdfunding'!G$1001)-ROW(Crowdfunding!G$2)+1), ROW(96:96))), "")</f>
        <v>successful</v>
      </c>
      <c r="B97" cm="1">
        <f t="array" ref="B97">IFERROR(INDEX(Crowdfunding!H$2:'Crowdfunding'!H$1001, SMALL(IF(Crowdfunding!G$2:'Crowdfunding'!G$1001="Successful", ROW(Crowdfunding!G$2:'Crowdfunding'!G$1001)-ROW(Crowdfunding!G$2)+1), ROW(96:96))), "")</f>
        <v>195</v>
      </c>
      <c r="D97" t="str" cm="1">
        <f t="array" ref="D97">IFERROR(INDEX(Crowdfunding!G$2:'Crowdfunding'!G$1001, SMALL(IF(Crowdfunding!G$2:'Crowdfunding'!G$1001="Failed", ROW(Crowdfunding!G$2:'Crowdfunding'!G$1001)-ROW(Crowdfunding!G$2)+1), ROW(96:96))), "")</f>
        <v>failed</v>
      </c>
      <c r="E97" cm="1">
        <f t="array" ref="E97">IFERROR(INDEX(Crowdfunding!H$2:'Crowdfunding'!H$1001, SMALL(IF(Crowdfunding!G$2:'Crowdfunding'!G$1001="Failed", ROW(Crowdfunding!G$2:'Crowdfunding'!G$1001)-ROW(Crowdfunding!G$2)+1), ROW(96:96))), "")</f>
        <v>908</v>
      </c>
    </row>
    <row r="98" spans="1:5" x14ac:dyDescent="0.25">
      <c r="A98" t="str" cm="1">
        <f t="array" ref="A98">IFERROR(INDEX(Crowdfunding!G$2:'Crowdfunding'!G$1001, SMALL(IF(Crowdfunding!G$2:'Crowdfunding'!G$1001="Successful", ROW(Crowdfunding!G$2:'Crowdfunding'!G$1001)-ROW(Crowdfunding!G$2)+1), ROW(97:97))), "")</f>
        <v>successful</v>
      </c>
      <c r="B98" cm="1">
        <f t="array" ref="B98">IFERROR(INDEX(Crowdfunding!H$2:'Crowdfunding'!H$1001, SMALL(IF(Crowdfunding!G$2:'Crowdfunding'!G$1001="Successful", ROW(Crowdfunding!G$2:'Crowdfunding'!G$1001)-ROW(Crowdfunding!G$2)+1), ROW(97:97))), "")</f>
        <v>3376</v>
      </c>
      <c r="D98" t="str" cm="1">
        <f t="array" ref="D98">IFERROR(INDEX(Crowdfunding!G$2:'Crowdfunding'!G$1001, SMALL(IF(Crowdfunding!G$2:'Crowdfunding'!G$1001="Failed", ROW(Crowdfunding!G$2:'Crowdfunding'!G$1001)-ROW(Crowdfunding!G$2)+1), ROW(97:97))), "")</f>
        <v>failed</v>
      </c>
      <c r="E98" cm="1">
        <f t="array" ref="E98">IFERROR(INDEX(Crowdfunding!H$2:'Crowdfunding'!H$1001, SMALL(IF(Crowdfunding!G$2:'Crowdfunding'!G$1001="Failed", ROW(Crowdfunding!G$2:'Crowdfunding'!G$1001)-ROW(Crowdfunding!G$2)+1), ROW(97:97))), "")</f>
        <v>10</v>
      </c>
    </row>
    <row r="99" spans="1:5" x14ac:dyDescent="0.25">
      <c r="A99" t="str" cm="1">
        <f t="array" ref="A99">IFERROR(INDEX(Crowdfunding!G$2:'Crowdfunding'!G$1001, SMALL(IF(Crowdfunding!G$2:'Crowdfunding'!G$1001="Successful", ROW(Crowdfunding!G$2:'Crowdfunding'!G$1001)-ROW(Crowdfunding!G$2)+1), ROW(98:98))), "")</f>
        <v>successful</v>
      </c>
      <c r="B99" cm="1">
        <f t="array" ref="B99">IFERROR(INDEX(Crowdfunding!H$2:'Crowdfunding'!H$1001, SMALL(IF(Crowdfunding!G$2:'Crowdfunding'!G$1001="Successful", ROW(Crowdfunding!G$2:'Crowdfunding'!G$1001)-ROW(Crowdfunding!G$2)+1), ROW(98:98))), "")</f>
        <v>41</v>
      </c>
      <c r="D99" t="str" cm="1">
        <f t="array" ref="D99">IFERROR(INDEX(Crowdfunding!G$2:'Crowdfunding'!G$1001, SMALL(IF(Crowdfunding!G$2:'Crowdfunding'!G$1001="Failed", ROW(Crowdfunding!G$2:'Crowdfunding'!G$1001)-ROW(Crowdfunding!G$2)+1), ROW(98:98))), "")</f>
        <v>failed</v>
      </c>
      <c r="E99" cm="1">
        <f t="array" ref="E99">IFERROR(INDEX(Crowdfunding!H$2:'Crowdfunding'!H$1001, SMALL(IF(Crowdfunding!G$2:'Crowdfunding'!G$1001="Failed", ROW(Crowdfunding!G$2:'Crowdfunding'!G$1001)-ROW(Crowdfunding!G$2)+1), ROW(98:98))), "")</f>
        <v>1910</v>
      </c>
    </row>
    <row r="100" spans="1:5" x14ac:dyDescent="0.25">
      <c r="A100" t="str" cm="1">
        <f t="array" ref="A100">IFERROR(INDEX(Crowdfunding!G$2:'Crowdfunding'!G$1001, SMALL(IF(Crowdfunding!G$2:'Crowdfunding'!G$1001="Successful", ROW(Crowdfunding!G$2:'Crowdfunding'!G$1001)-ROW(Crowdfunding!G$2)+1), ROW(99:99))), "")</f>
        <v>successful</v>
      </c>
      <c r="B100" cm="1">
        <f t="array" ref="B100">IFERROR(INDEX(Crowdfunding!H$2:'Crowdfunding'!H$1001, SMALL(IF(Crowdfunding!G$2:'Crowdfunding'!G$1001="Successful", ROW(Crowdfunding!G$2:'Crowdfunding'!G$1001)-ROW(Crowdfunding!G$2)+1), ROW(99:99))), "")</f>
        <v>1821</v>
      </c>
      <c r="D100" t="str" cm="1">
        <f t="array" ref="D100">IFERROR(INDEX(Crowdfunding!G$2:'Crowdfunding'!G$1001, SMALL(IF(Crowdfunding!G$2:'Crowdfunding'!G$1001="Failed", ROW(Crowdfunding!G$2:'Crowdfunding'!G$1001)-ROW(Crowdfunding!G$2)+1), ROW(99:99))), "")</f>
        <v>failed</v>
      </c>
      <c r="E100" cm="1">
        <f t="array" ref="E100">IFERROR(INDEX(Crowdfunding!H$2:'Crowdfunding'!H$1001, SMALL(IF(Crowdfunding!G$2:'Crowdfunding'!G$1001="Failed", ROW(Crowdfunding!G$2:'Crowdfunding'!G$1001)-ROW(Crowdfunding!G$2)+1), ROW(99:99))), "")</f>
        <v>38</v>
      </c>
    </row>
    <row r="101" spans="1:5" x14ac:dyDescent="0.25">
      <c r="A101" t="str" cm="1">
        <f t="array" ref="A101">IFERROR(INDEX(Crowdfunding!G$2:'Crowdfunding'!G$1001, SMALL(IF(Crowdfunding!G$2:'Crowdfunding'!G$1001="Successful", ROW(Crowdfunding!G$2:'Crowdfunding'!G$1001)-ROW(Crowdfunding!G$2)+1), ROW(100:100))), "")</f>
        <v>successful</v>
      </c>
      <c r="B101" cm="1">
        <f t="array" ref="B101">IFERROR(INDEX(Crowdfunding!H$2:'Crowdfunding'!H$1001, SMALL(IF(Crowdfunding!G$2:'Crowdfunding'!G$1001="Successful", ROW(Crowdfunding!G$2:'Crowdfunding'!G$1001)-ROW(Crowdfunding!G$2)+1), ROW(100:100))), "")</f>
        <v>164</v>
      </c>
      <c r="D101" t="str" cm="1">
        <f t="array" ref="D101">IFERROR(INDEX(Crowdfunding!G$2:'Crowdfunding'!G$1001, SMALL(IF(Crowdfunding!G$2:'Crowdfunding'!G$1001="Failed", ROW(Crowdfunding!G$2:'Crowdfunding'!G$1001)-ROW(Crowdfunding!G$2)+1), ROW(100:100))), "")</f>
        <v>failed</v>
      </c>
      <c r="E101" cm="1">
        <f t="array" ref="E101">IFERROR(INDEX(Crowdfunding!H$2:'Crowdfunding'!H$1001, SMALL(IF(Crowdfunding!G$2:'Crowdfunding'!G$1001="Failed", ROW(Crowdfunding!G$2:'Crowdfunding'!G$1001)-ROW(Crowdfunding!G$2)+1), ROW(100:100))), "")</f>
        <v>104</v>
      </c>
    </row>
    <row r="102" spans="1:5" x14ac:dyDescent="0.25">
      <c r="A102" t="str" cm="1">
        <f t="array" ref="A102">IFERROR(INDEX(Crowdfunding!G$2:'Crowdfunding'!G$1001, SMALL(IF(Crowdfunding!G$2:'Crowdfunding'!G$1001="Successful", ROW(Crowdfunding!G$2:'Crowdfunding'!G$1001)-ROW(Crowdfunding!G$2)+1), ROW(101:101))), "")</f>
        <v>successful</v>
      </c>
      <c r="B102" cm="1">
        <f t="array" ref="B102">IFERROR(INDEX(Crowdfunding!H$2:'Crowdfunding'!H$1001, SMALL(IF(Crowdfunding!G$2:'Crowdfunding'!G$1001="Successful", ROW(Crowdfunding!G$2:'Crowdfunding'!G$1001)-ROW(Crowdfunding!G$2)+1), ROW(101:101))), "")</f>
        <v>157</v>
      </c>
      <c r="D102" t="str" cm="1">
        <f t="array" ref="D102">IFERROR(INDEX(Crowdfunding!G$2:'Crowdfunding'!G$1001, SMALL(IF(Crowdfunding!G$2:'Crowdfunding'!G$1001="Failed", ROW(Crowdfunding!G$2:'Crowdfunding'!G$1001)-ROW(Crowdfunding!G$2)+1), ROW(101:101))), "")</f>
        <v>failed</v>
      </c>
      <c r="E102" cm="1">
        <f t="array" ref="E102">IFERROR(INDEX(Crowdfunding!H$2:'Crowdfunding'!H$1001, SMALL(IF(Crowdfunding!G$2:'Crowdfunding'!G$1001="Failed", ROW(Crowdfunding!G$2:'Crowdfunding'!G$1001)-ROW(Crowdfunding!G$2)+1), ROW(101:101))), "")</f>
        <v>49</v>
      </c>
    </row>
    <row r="103" spans="1:5" x14ac:dyDescent="0.25">
      <c r="A103" t="str" cm="1">
        <f t="array" ref="A103">IFERROR(INDEX(Crowdfunding!G$2:'Crowdfunding'!G$1001, SMALL(IF(Crowdfunding!G$2:'Crowdfunding'!G$1001="Successful", ROW(Crowdfunding!G$2:'Crowdfunding'!G$1001)-ROW(Crowdfunding!G$2)+1), ROW(102:102))), "")</f>
        <v>successful</v>
      </c>
      <c r="B103" cm="1">
        <f t="array" ref="B103">IFERROR(INDEX(Crowdfunding!H$2:'Crowdfunding'!H$1001, SMALL(IF(Crowdfunding!G$2:'Crowdfunding'!G$1001="Successful", ROW(Crowdfunding!G$2:'Crowdfunding'!G$1001)-ROW(Crowdfunding!G$2)+1), ROW(102:102))), "")</f>
        <v>246</v>
      </c>
      <c r="D103" t="str" cm="1">
        <f t="array" ref="D103">IFERROR(INDEX(Crowdfunding!G$2:'Crowdfunding'!G$1001, SMALL(IF(Crowdfunding!G$2:'Crowdfunding'!G$1001="Failed", ROW(Crowdfunding!G$2:'Crowdfunding'!G$1001)-ROW(Crowdfunding!G$2)+1), ROW(102:102))), "")</f>
        <v>failed</v>
      </c>
      <c r="E103" cm="1">
        <f t="array" ref="E103">IFERROR(INDEX(Crowdfunding!H$2:'Crowdfunding'!H$1001, SMALL(IF(Crowdfunding!G$2:'Crowdfunding'!G$1001="Failed", ROW(Crowdfunding!G$2:'Crowdfunding'!G$1001)-ROW(Crowdfunding!G$2)+1), ROW(102:102))), "")</f>
        <v>1</v>
      </c>
    </row>
    <row r="104" spans="1:5" x14ac:dyDescent="0.25">
      <c r="A104" t="str" cm="1">
        <f t="array" ref="A104">IFERROR(INDEX(Crowdfunding!G$2:'Crowdfunding'!G$1001, SMALL(IF(Crowdfunding!G$2:'Crowdfunding'!G$1001="Successful", ROW(Crowdfunding!G$2:'Crowdfunding'!G$1001)-ROW(Crowdfunding!G$2)+1), ROW(103:103))), "")</f>
        <v>successful</v>
      </c>
      <c r="B104" cm="1">
        <f t="array" ref="B104">IFERROR(INDEX(Crowdfunding!H$2:'Crowdfunding'!H$1001, SMALL(IF(Crowdfunding!G$2:'Crowdfunding'!G$1001="Successful", ROW(Crowdfunding!G$2:'Crowdfunding'!G$1001)-ROW(Crowdfunding!G$2)+1), ROW(103:103))), "")</f>
        <v>1396</v>
      </c>
      <c r="D104" t="str" cm="1">
        <f t="array" ref="D104">IFERROR(INDEX(Crowdfunding!G$2:'Crowdfunding'!G$1001, SMALL(IF(Crowdfunding!G$2:'Crowdfunding'!G$1001="Failed", ROW(Crowdfunding!G$2:'Crowdfunding'!G$1001)-ROW(Crowdfunding!G$2)+1), ROW(103:103))), "")</f>
        <v>failed</v>
      </c>
      <c r="E104" cm="1">
        <f t="array" ref="E104">IFERROR(INDEX(Crowdfunding!H$2:'Crowdfunding'!H$1001, SMALL(IF(Crowdfunding!G$2:'Crowdfunding'!G$1001="Failed", ROW(Crowdfunding!G$2:'Crowdfunding'!G$1001)-ROW(Crowdfunding!G$2)+1), ROW(103:103))), "")</f>
        <v>245</v>
      </c>
    </row>
    <row r="105" spans="1:5" x14ac:dyDescent="0.25">
      <c r="A105" t="str" cm="1">
        <f t="array" ref="A105">IFERROR(INDEX(Crowdfunding!G$2:'Crowdfunding'!G$1001, SMALL(IF(Crowdfunding!G$2:'Crowdfunding'!G$1001="Successful", ROW(Crowdfunding!G$2:'Crowdfunding'!G$1001)-ROW(Crowdfunding!G$2)+1), ROW(104:104))), "")</f>
        <v>successful</v>
      </c>
      <c r="B105" cm="1">
        <f t="array" ref="B105">IFERROR(INDEX(Crowdfunding!H$2:'Crowdfunding'!H$1001, SMALL(IF(Crowdfunding!G$2:'Crowdfunding'!G$1001="Successful", ROW(Crowdfunding!G$2:'Crowdfunding'!G$1001)-ROW(Crowdfunding!G$2)+1), ROW(104:104))), "")</f>
        <v>2506</v>
      </c>
      <c r="D105" t="str" cm="1">
        <f t="array" ref="D105">IFERROR(INDEX(Crowdfunding!G$2:'Crowdfunding'!G$1001, SMALL(IF(Crowdfunding!G$2:'Crowdfunding'!G$1001="Failed", ROW(Crowdfunding!G$2:'Crowdfunding'!G$1001)-ROW(Crowdfunding!G$2)+1), ROW(104:104))), "")</f>
        <v>failed</v>
      </c>
      <c r="E105" cm="1">
        <f t="array" ref="E105">IFERROR(INDEX(Crowdfunding!H$2:'Crowdfunding'!H$1001, SMALL(IF(Crowdfunding!G$2:'Crowdfunding'!G$1001="Failed", ROW(Crowdfunding!G$2:'Crowdfunding'!G$1001)-ROW(Crowdfunding!G$2)+1), ROW(104:104))), "")</f>
        <v>32</v>
      </c>
    </row>
    <row r="106" spans="1:5" x14ac:dyDescent="0.25">
      <c r="A106" t="str" cm="1">
        <f t="array" ref="A106">IFERROR(INDEX(Crowdfunding!G$2:'Crowdfunding'!G$1001, SMALL(IF(Crowdfunding!G$2:'Crowdfunding'!G$1001="Successful", ROW(Crowdfunding!G$2:'Crowdfunding'!G$1001)-ROW(Crowdfunding!G$2)+1), ROW(105:105))), "")</f>
        <v>successful</v>
      </c>
      <c r="B106" cm="1">
        <f t="array" ref="B106">IFERROR(INDEX(Crowdfunding!H$2:'Crowdfunding'!H$1001, SMALL(IF(Crowdfunding!G$2:'Crowdfunding'!G$1001="Successful", ROW(Crowdfunding!G$2:'Crowdfunding'!G$1001)-ROW(Crowdfunding!G$2)+1), ROW(105:105))), "")</f>
        <v>244</v>
      </c>
      <c r="D106" t="str" cm="1">
        <f t="array" ref="D106">IFERROR(INDEX(Crowdfunding!G$2:'Crowdfunding'!G$1001, SMALL(IF(Crowdfunding!G$2:'Crowdfunding'!G$1001="Failed", ROW(Crowdfunding!G$2:'Crowdfunding'!G$1001)-ROW(Crowdfunding!G$2)+1), ROW(105:105))), "")</f>
        <v>failed</v>
      </c>
      <c r="E106" cm="1">
        <f t="array" ref="E106">IFERROR(INDEX(Crowdfunding!H$2:'Crowdfunding'!H$1001, SMALL(IF(Crowdfunding!G$2:'Crowdfunding'!G$1001="Failed", ROW(Crowdfunding!G$2:'Crowdfunding'!G$1001)-ROW(Crowdfunding!G$2)+1), ROW(105:105))), "")</f>
        <v>7</v>
      </c>
    </row>
    <row r="107" spans="1:5" x14ac:dyDescent="0.25">
      <c r="A107" t="str" cm="1">
        <f t="array" ref="A107">IFERROR(INDEX(Crowdfunding!G$2:'Crowdfunding'!G$1001, SMALL(IF(Crowdfunding!G$2:'Crowdfunding'!G$1001="Successful", ROW(Crowdfunding!G$2:'Crowdfunding'!G$1001)-ROW(Crowdfunding!G$2)+1), ROW(106:106))), "")</f>
        <v>successful</v>
      </c>
      <c r="B107" cm="1">
        <f t="array" ref="B107">IFERROR(INDEX(Crowdfunding!H$2:'Crowdfunding'!H$1001, SMALL(IF(Crowdfunding!G$2:'Crowdfunding'!G$1001="Successful", ROW(Crowdfunding!G$2:'Crowdfunding'!G$1001)-ROW(Crowdfunding!G$2)+1), ROW(106:106))), "")</f>
        <v>146</v>
      </c>
      <c r="D107" t="str" cm="1">
        <f t="array" ref="D107">IFERROR(INDEX(Crowdfunding!G$2:'Crowdfunding'!G$1001, SMALL(IF(Crowdfunding!G$2:'Crowdfunding'!G$1001="Failed", ROW(Crowdfunding!G$2:'Crowdfunding'!G$1001)-ROW(Crowdfunding!G$2)+1), ROW(106:106))), "")</f>
        <v>failed</v>
      </c>
      <c r="E107" cm="1">
        <f t="array" ref="E107">IFERROR(INDEX(Crowdfunding!H$2:'Crowdfunding'!H$1001, SMALL(IF(Crowdfunding!G$2:'Crowdfunding'!G$1001="Failed", ROW(Crowdfunding!G$2:'Crowdfunding'!G$1001)-ROW(Crowdfunding!G$2)+1), ROW(106:106))), "")</f>
        <v>803</v>
      </c>
    </row>
    <row r="108" spans="1:5" x14ac:dyDescent="0.25">
      <c r="A108" t="str" cm="1">
        <f t="array" ref="A108">IFERROR(INDEX(Crowdfunding!G$2:'Crowdfunding'!G$1001, SMALL(IF(Crowdfunding!G$2:'Crowdfunding'!G$1001="Successful", ROW(Crowdfunding!G$2:'Crowdfunding'!G$1001)-ROW(Crowdfunding!G$2)+1), ROW(107:107))), "")</f>
        <v>successful</v>
      </c>
      <c r="B108" cm="1">
        <f t="array" ref="B108">IFERROR(INDEX(Crowdfunding!H$2:'Crowdfunding'!H$1001, SMALL(IF(Crowdfunding!G$2:'Crowdfunding'!G$1001="Successful", ROW(Crowdfunding!G$2:'Crowdfunding'!G$1001)-ROW(Crowdfunding!G$2)+1), ROW(107:107))), "")</f>
        <v>1267</v>
      </c>
      <c r="D108" t="str" cm="1">
        <f t="array" ref="D108">IFERROR(INDEX(Crowdfunding!G$2:'Crowdfunding'!G$1001, SMALL(IF(Crowdfunding!G$2:'Crowdfunding'!G$1001="Failed", ROW(Crowdfunding!G$2:'Crowdfunding'!G$1001)-ROW(Crowdfunding!G$2)+1), ROW(107:107))), "")</f>
        <v>failed</v>
      </c>
      <c r="E108" cm="1">
        <f t="array" ref="E108">IFERROR(INDEX(Crowdfunding!H$2:'Crowdfunding'!H$1001, SMALL(IF(Crowdfunding!G$2:'Crowdfunding'!G$1001="Failed", ROW(Crowdfunding!G$2:'Crowdfunding'!G$1001)-ROW(Crowdfunding!G$2)+1), ROW(107:107))), "")</f>
        <v>16</v>
      </c>
    </row>
    <row r="109" spans="1:5" x14ac:dyDescent="0.25">
      <c r="A109" t="str" cm="1">
        <f t="array" ref="A109">IFERROR(INDEX(Crowdfunding!G$2:'Crowdfunding'!G$1001, SMALL(IF(Crowdfunding!G$2:'Crowdfunding'!G$1001="Successful", ROW(Crowdfunding!G$2:'Crowdfunding'!G$1001)-ROW(Crowdfunding!G$2)+1), ROW(108:108))), "")</f>
        <v>successful</v>
      </c>
      <c r="B109" cm="1">
        <f t="array" ref="B109">IFERROR(INDEX(Crowdfunding!H$2:'Crowdfunding'!H$1001, SMALL(IF(Crowdfunding!G$2:'Crowdfunding'!G$1001="Successful", ROW(Crowdfunding!G$2:'Crowdfunding'!G$1001)-ROW(Crowdfunding!G$2)+1), ROW(108:108))), "")</f>
        <v>1561</v>
      </c>
      <c r="D109" t="str" cm="1">
        <f t="array" ref="D109">IFERROR(INDEX(Crowdfunding!G$2:'Crowdfunding'!G$1001, SMALL(IF(Crowdfunding!G$2:'Crowdfunding'!G$1001="Failed", ROW(Crowdfunding!G$2:'Crowdfunding'!G$1001)-ROW(Crowdfunding!G$2)+1), ROW(108:108))), "")</f>
        <v>failed</v>
      </c>
      <c r="E109" cm="1">
        <f t="array" ref="E109">IFERROR(INDEX(Crowdfunding!H$2:'Crowdfunding'!H$1001, SMALL(IF(Crowdfunding!G$2:'Crowdfunding'!G$1001="Failed", ROW(Crowdfunding!G$2:'Crowdfunding'!G$1001)-ROW(Crowdfunding!G$2)+1), ROW(108:108))), "")</f>
        <v>31</v>
      </c>
    </row>
    <row r="110" spans="1:5" x14ac:dyDescent="0.25">
      <c r="A110" t="str" cm="1">
        <f t="array" ref="A110">IFERROR(INDEX(Crowdfunding!G$2:'Crowdfunding'!G$1001, SMALL(IF(Crowdfunding!G$2:'Crowdfunding'!G$1001="Successful", ROW(Crowdfunding!G$2:'Crowdfunding'!G$1001)-ROW(Crowdfunding!G$2)+1), ROW(109:109))), "")</f>
        <v>successful</v>
      </c>
      <c r="B110" cm="1">
        <f t="array" ref="B110">IFERROR(INDEX(Crowdfunding!H$2:'Crowdfunding'!H$1001, SMALL(IF(Crowdfunding!G$2:'Crowdfunding'!G$1001="Successful", ROW(Crowdfunding!G$2:'Crowdfunding'!G$1001)-ROW(Crowdfunding!G$2)+1), ROW(109:109))), "")</f>
        <v>48</v>
      </c>
      <c r="D110" t="str" cm="1">
        <f t="array" ref="D110">IFERROR(INDEX(Crowdfunding!G$2:'Crowdfunding'!G$1001, SMALL(IF(Crowdfunding!G$2:'Crowdfunding'!G$1001="Failed", ROW(Crowdfunding!G$2:'Crowdfunding'!G$1001)-ROW(Crowdfunding!G$2)+1), ROW(109:109))), "")</f>
        <v>failed</v>
      </c>
      <c r="E110" cm="1">
        <f t="array" ref="E110">IFERROR(INDEX(Crowdfunding!H$2:'Crowdfunding'!H$1001, SMALL(IF(Crowdfunding!G$2:'Crowdfunding'!G$1001="Failed", ROW(Crowdfunding!G$2:'Crowdfunding'!G$1001)-ROW(Crowdfunding!G$2)+1), ROW(109:109))), "")</f>
        <v>108</v>
      </c>
    </row>
    <row r="111" spans="1:5" x14ac:dyDescent="0.25">
      <c r="A111" t="str" cm="1">
        <f t="array" ref="A111">IFERROR(INDEX(Crowdfunding!G$2:'Crowdfunding'!G$1001, SMALL(IF(Crowdfunding!G$2:'Crowdfunding'!G$1001="Successful", ROW(Crowdfunding!G$2:'Crowdfunding'!G$1001)-ROW(Crowdfunding!G$2)+1), ROW(110:110))), "")</f>
        <v>successful</v>
      </c>
      <c r="B111" cm="1">
        <f t="array" ref="B111">IFERROR(INDEX(Crowdfunding!H$2:'Crowdfunding'!H$1001, SMALL(IF(Crowdfunding!G$2:'Crowdfunding'!G$1001="Successful", ROW(Crowdfunding!G$2:'Crowdfunding'!G$1001)-ROW(Crowdfunding!G$2)+1), ROW(110:110))), "")</f>
        <v>2739</v>
      </c>
      <c r="D111" t="str" cm="1">
        <f t="array" ref="D111">IFERROR(INDEX(Crowdfunding!G$2:'Crowdfunding'!G$1001, SMALL(IF(Crowdfunding!G$2:'Crowdfunding'!G$1001="Failed", ROW(Crowdfunding!G$2:'Crowdfunding'!G$1001)-ROW(Crowdfunding!G$2)+1), ROW(110:110))), "")</f>
        <v>failed</v>
      </c>
      <c r="E111" cm="1">
        <f t="array" ref="E111">IFERROR(INDEX(Crowdfunding!H$2:'Crowdfunding'!H$1001, SMALL(IF(Crowdfunding!G$2:'Crowdfunding'!G$1001="Failed", ROW(Crowdfunding!G$2:'Crowdfunding'!G$1001)-ROW(Crowdfunding!G$2)+1), ROW(110:110))), "")</f>
        <v>30</v>
      </c>
    </row>
    <row r="112" spans="1:5" x14ac:dyDescent="0.25">
      <c r="A112" t="str" cm="1">
        <f t="array" ref="A112">IFERROR(INDEX(Crowdfunding!G$2:'Crowdfunding'!G$1001, SMALL(IF(Crowdfunding!G$2:'Crowdfunding'!G$1001="Successful", ROW(Crowdfunding!G$2:'Crowdfunding'!G$1001)-ROW(Crowdfunding!G$2)+1), ROW(111:111))), "")</f>
        <v>successful</v>
      </c>
      <c r="B112" cm="1">
        <f t="array" ref="B112">IFERROR(INDEX(Crowdfunding!H$2:'Crowdfunding'!H$1001, SMALL(IF(Crowdfunding!G$2:'Crowdfunding'!G$1001="Successful", ROW(Crowdfunding!G$2:'Crowdfunding'!G$1001)-ROW(Crowdfunding!G$2)+1), ROW(111:111))), "")</f>
        <v>3537</v>
      </c>
      <c r="D112" t="str" cm="1">
        <f t="array" ref="D112">IFERROR(INDEX(Crowdfunding!G$2:'Crowdfunding'!G$1001, SMALL(IF(Crowdfunding!G$2:'Crowdfunding'!G$1001="Failed", ROW(Crowdfunding!G$2:'Crowdfunding'!G$1001)-ROW(Crowdfunding!G$2)+1), ROW(111:111))), "")</f>
        <v>failed</v>
      </c>
      <c r="E112" cm="1">
        <f t="array" ref="E112">IFERROR(INDEX(Crowdfunding!H$2:'Crowdfunding'!H$1001, SMALL(IF(Crowdfunding!G$2:'Crowdfunding'!G$1001="Failed", ROW(Crowdfunding!G$2:'Crowdfunding'!G$1001)-ROW(Crowdfunding!G$2)+1), ROW(111:111))), "")</f>
        <v>17</v>
      </c>
    </row>
    <row r="113" spans="1:5" x14ac:dyDescent="0.25">
      <c r="A113" t="str" cm="1">
        <f t="array" ref="A113">IFERROR(INDEX(Crowdfunding!G$2:'Crowdfunding'!G$1001, SMALL(IF(Crowdfunding!G$2:'Crowdfunding'!G$1001="Successful", ROW(Crowdfunding!G$2:'Crowdfunding'!G$1001)-ROW(Crowdfunding!G$2)+1), ROW(112:112))), "")</f>
        <v>successful</v>
      </c>
      <c r="B113" cm="1">
        <f t="array" ref="B113">IFERROR(INDEX(Crowdfunding!H$2:'Crowdfunding'!H$1001, SMALL(IF(Crowdfunding!G$2:'Crowdfunding'!G$1001="Successful", ROW(Crowdfunding!G$2:'Crowdfunding'!G$1001)-ROW(Crowdfunding!G$2)+1), ROW(112:112))), "")</f>
        <v>2107</v>
      </c>
      <c r="D113" t="str" cm="1">
        <f t="array" ref="D113">IFERROR(INDEX(Crowdfunding!G$2:'Crowdfunding'!G$1001, SMALL(IF(Crowdfunding!G$2:'Crowdfunding'!G$1001="Failed", ROW(Crowdfunding!G$2:'Crowdfunding'!G$1001)-ROW(Crowdfunding!G$2)+1), ROW(112:112))), "")</f>
        <v>failed</v>
      </c>
      <c r="E113" cm="1">
        <f t="array" ref="E113">IFERROR(INDEX(Crowdfunding!H$2:'Crowdfunding'!H$1001, SMALL(IF(Crowdfunding!G$2:'Crowdfunding'!G$1001="Failed", ROW(Crowdfunding!G$2:'Crowdfunding'!G$1001)-ROW(Crowdfunding!G$2)+1), ROW(112:112))), "")</f>
        <v>80</v>
      </c>
    </row>
    <row r="114" spans="1:5" x14ac:dyDescent="0.25">
      <c r="A114" t="str" cm="1">
        <f t="array" ref="A114">IFERROR(INDEX(Crowdfunding!G$2:'Crowdfunding'!G$1001, SMALL(IF(Crowdfunding!G$2:'Crowdfunding'!G$1001="Successful", ROW(Crowdfunding!G$2:'Crowdfunding'!G$1001)-ROW(Crowdfunding!G$2)+1), ROW(113:113))), "")</f>
        <v>successful</v>
      </c>
      <c r="B114" cm="1">
        <f t="array" ref="B114">IFERROR(INDEX(Crowdfunding!H$2:'Crowdfunding'!H$1001, SMALL(IF(Crowdfunding!G$2:'Crowdfunding'!G$1001="Successful", ROW(Crowdfunding!G$2:'Crowdfunding'!G$1001)-ROW(Crowdfunding!G$2)+1), ROW(113:113))), "")</f>
        <v>3318</v>
      </c>
      <c r="D114" t="str" cm="1">
        <f t="array" ref="D114">IFERROR(INDEX(Crowdfunding!G$2:'Crowdfunding'!G$1001, SMALL(IF(Crowdfunding!G$2:'Crowdfunding'!G$1001="Failed", ROW(Crowdfunding!G$2:'Crowdfunding'!G$1001)-ROW(Crowdfunding!G$2)+1), ROW(113:113))), "")</f>
        <v>failed</v>
      </c>
      <c r="E114" cm="1">
        <f t="array" ref="E114">IFERROR(INDEX(Crowdfunding!H$2:'Crowdfunding'!H$1001, SMALL(IF(Crowdfunding!G$2:'Crowdfunding'!G$1001="Failed", ROW(Crowdfunding!G$2:'Crowdfunding'!G$1001)-ROW(Crowdfunding!G$2)+1), ROW(113:113))), "")</f>
        <v>2468</v>
      </c>
    </row>
    <row r="115" spans="1:5" x14ac:dyDescent="0.25">
      <c r="A115" t="str" cm="1">
        <f t="array" ref="A115">IFERROR(INDEX(Crowdfunding!G$2:'Crowdfunding'!G$1001, SMALL(IF(Crowdfunding!G$2:'Crowdfunding'!G$1001="Successful", ROW(Crowdfunding!G$2:'Crowdfunding'!G$1001)-ROW(Crowdfunding!G$2)+1), ROW(114:114))), "")</f>
        <v>successful</v>
      </c>
      <c r="B115" cm="1">
        <f t="array" ref="B115">IFERROR(INDEX(Crowdfunding!H$2:'Crowdfunding'!H$1001, SMALL(IF(Crowdfunding!G$2:'Crowdfunding'!G$1001="Successful", ROW(Crowdfunding!G$2:'Crowdfunding'!G$1001)-ROW(Crowdfunding!G$2)+1), ROW(114:114))), "")</f>
        <v>340</v>
      </c>
      <c r="D115" t="str" cm="1">
        <f t="array" ref="D115">IFERROR(INDEX(Crowdfunding!G$2:'Crowdfunding'!G$1001, SMALL(IF(Crowdfunding!G$2:'Crowdfunding'!G$1001="Failed", ROW(Crowdfunding!G$2:'Crowdfunding'!G$1001)-ROW(Crowdfunding!G$2)+1), ROW(114:114))), "")</f>
        <v>failed</v>
      </c>
      <c r="E115" cm="1">
        <f t="array" ref="E115">IFERROR(INDEX(Crowdfunding!H$2:'Crowdfunding'!H$1001, SMALL(IF(Crowdfunding!G$2:'Crowdfunding'!G$1001="Failed", ROW(Crowdfunding!G$2:'Crowdfunding'!G$1001)-ROW(Crowdfunding!G$2)+1), ROW(114:114))), "")</f>
        <v>26</v>
      </c>
    </row>
    <row r="116" spans="1:5" x14ac:dyDescent="0.25">
      <c r="A116" t="str" cm="1">
        <f t="array" ref="A116">IFERROR(INDEX(Crowdfunding!G$2:'Crowdfunding'!G$1001, SMALL(IF(Crowdfunding!G$2:'Crowdfunding'!G$1001="Successful", ROW(Crowdfunding!G$2:'Crowdfunding'!G$1001)-ROW(Crowdfunding!G$2)+1), ROW(115:115))), "")</f>
        <v>successful</v>
      </c>
      <c r="B116" cm="1">
        <f t="array" ref="B116">IFERROR(INDEX(Crowdfunding!H$2:'Crowdfunding'!H$1001, SMALL(IF(Crowdfunding!G$2:'Crowdfunding'!G$1001="Successful", ROW(Crowdfunding!G$2:'Crowdfunding'!G$1001)-ROW(Crowdfunding!G$2)+1), ROW(115:115))), "")</f>
        <v>1442</v>
      </c>
      <c r="D116" t="str" cm="1">
        <f t="array" ref="D116">IFERROR(INDEX(Crowdfunding!G$2:'Crowdfunding'!G$1001, SMALL(IF(Crowdfunding!G$2:'Crowdfunding'!G$1001="Failed", ROW(Crowdfunding!G$2:'Crowdfunding'!G$1001)-ROW(Crowdfunding!G$2)+1), ROW(115:115))), "")</f>
        <v>failed</v>
      </c>
      <c r="E116" cm="1">
        <f t="array" ref="E116">IFERROR(INDEX(Crowdfunding!H$2:'Crowdfunding'!H$1001, SMALL(IF(Crowdfunding!G$2:'Crowdfunding'!G$1001="Failed", ROW(Crowdfunding!G$2:'Crowdfunding'!G$1001)-ROW(Crowdfunding!G$2)+1), ROW(115:115))), "")</f>
        <v>73</v>
      </c>
    </row>
    <row r="117" spans="1:5" x14ac:dyDescent="0.25">
      <c r="A117" t="str" cm="1">
        <f t="array" ref="A117">IFERROR(INDEX(Crowdfunding!G$2:'Crowdfunding'!G$1001, SMALL(IF(Crowdfunding!G$2:'Crowdfunding'!G$1001="Successful", ROW(Crowdfunding!G$2:'Crowdfunding'!G$1001)-ROW(Crowdfunding!G$2)+1), ROW(116:116))), "")</f>
        <v>successful</v>
      </c>
      <c r="B117" cm="1">
        <f t="array" ref="B117">IFERROR(INDEX(Crowdfunding!H$2:'Crowdfunding'!H$1001, SMALL(IF(Crowdfunding!G$2:'Crowdfunding'!G$1001="Successful", ROW(Crowdfunding!G$2:'Crowdfunding'!G$1001)-ROW(Crowdfunding!G$2)+1), ROW(116:116))), "")</f>
        <v>126</v>
      </c>
      <c r="D117" t="str" cm="1">
        <f t="array" ref="D117">IFERROR(INDEX(Crowdfunding!G$2:'Crowdfunding'!G$1001, SMALL(IF(Crowdfunding!G$2:'Crowdfunding'!G$1001="Failed", ROW(Crowdfunding!G$2:'Crowdfunding'!G$1001)-ROW(Crowdfunding!G$2)+1), ROW(116:116))), "")</f>
        <v>failed</v>
      </c>
      <c r="E117" cm="1">
        <f t="array" ref="E117">IFERROR(INDEX(Crowdfunding!H$2:'Crowdfunding'!H$1001, SMALL(IF(Crowdfunding!G$2:'Crowdfunding'!G$1001="Failed", ROW(Crowdfunding!G$2:'Crowdfunding'!G$1001)-ROW(Crowdfunding!G$2)+1), ROW(116:116))), "")</f>
        <v>128</v>
      </c>
    </row>
    <row r="118" spans="1:5" x14ac:dyDescent="0.25">
      <c r="A118" t="str" cm="1">
        <f t="array" ref="A118">IFERROR(INDEX(Crowdfunding!G$2:'Crowdfunding'!G$1001, SMALL(IF(Crowdfunding!G$2:'Crowdfunding'!G$1001="Successful", ROW(Crowdfunding!G$2:'Crowdfunding'!G$1001)-ROW(Crowdfunding!G$2)+1), ROW(117:117))), "")</f>
        <v>successful</v>
      </c>
      <c r="B118" cm="1">
        <f t="array" ref="B118">IFERROR(INDEX(Crowdfunding!H$2:'Crowdfunding'!H$1001, SMALL(IF(Crowdfunding!G$2:'Crowdfunding'!G$1001="Successful", ROW(Crowdfunding!G$2:'Crowdfunding'!G$1001)-ROW(Crowdfunding!G$2)+1), ROW(117:117))), "")</f>
        <v>524</v>
      </c>
      <c r="D118" t="str" cm="1">
        <f t="array" ref="D118">IFERROR(INDEX(Crowdfunding!G$2:'Crowdfunding'!G$1001, SMALL(IF(Crowdfunding!G$2:'Crowdfunding'!G$1001="Failed", ROW(Crowdfunding!G$2:'Crowdfunding'!G$1001)-ROW(Crowdfunding!G$2)+1), ROW(117:117))), "")</f>
        <v>failed</v>
      </c>
      <c r="E118" cm="1">
        <f t="array" ref="E118">IFERROR(INDEX(Crowdfunding!H$2:'Crowdfunding'!H$1001, SMALL(IF(Crowdfunding!G$2:'Crowdfunding'!G$1001="Failed", ROW(Crowdfunding!G$2:'Crowdfunding'!G$1001)-ROW(Crowdfunding!G$2)+1), ROW(117:117))), "")</f>
        <v>33</v>
      </c>
    </row>
    <row r="119" spans="1:5" x14ac:dyDescent="0.25">
      <c r="A119" t="str" cm="1">
        <f t="array" ref="A119">IFERROR(INDEX(Crowdfunding!G$2:'Crowdfunding'!G$1001, SMALL(IF(Crowdfunding!G$2:'Crowdfunding'!G$1001="Successful", ROW(Crowdfunding!G$2:'Crowdfunding'!G$1001)-ROW(Crowdfunding!G$2)+1), ROW(118:118))), "")</f>
        <v>successful</v>
      </c>
      <c r="B119" cm="1">
        <f t="array" ref="B119">IFERROR(INDEX(Crowdfunding!H$2:'Crowdfunding'!H$1001, SMALL(IF(Crowdfunding!G$2:'Crowdfunding'!G$1001="Successful", ROW(Crowdfunding!G$2:'Crowdfunding'!G$1001)-ROW(Crowdfunding!G$2)+1), ROW(118:118))), "")</f>
        <v>1989</v>
      </c>
      <c r="D119" t="str" cm="1">
        <f t="array" ref="D119">IFERROR(INDEX(Crowdfunding!G$2:'Crowdfunding'!G$1001, SMALL(IF(Crowdfunding!G$2:'Crowdfunding'!G$1001="Failed", ROW(Crowdfunding!G$2:'Crowdfunding'!G$1001)-ROW(Crowdfunding!G$2)+1), ROW(118:118))), "")</f>
        <v>failed</v>
      </c>
      <c r="E119" cm="1">
        <f t="array" ref="E119">IFERROR(INDEX(Crowdfunding!H$2:'Crowdfunding'!H$1001, SMALL(IF(Crowdfunding!G$2:'Crowdfunding'!G$1001="Failed", ROW(Crowdfunding!G$2:'Crowdfunding'!G$1001)-ROW(Crowdfunding!G$2)+1), ROW(118:118))), "")</f>
        <v>1072</v>
      </c>
    </row>
    <row r="120" spans="1:5" x14ac:dyDescent="0.25">
      <c r="A120" t="str" cm="1">
        <f t="array" ref="A120">IFERROR(INDEX(Crowdfunding!G$2:'Crowdfunding'!G$1001, SMALL(IF(Crowdfunding!G$2:'Crowdfunding'!G$1001="Successful", ROW(Crowdfunding!G$2:'Crowdfunding'!G$1001)-ROW(Crowdfunding!G$2)+1), ROW(119:119))), "")</f>
        <v>successful</v>
      </c>
      <c r="B120" cm="1">
        <f t="array" ref="B120">IFERROR(INDEX(Crowdfunding!H$2:'Crowdfunding'!H$1001, SMALL(IF(Crowdfunding!G$2:'Crowdfunding'!G$1001="Successful", ROW(Crowdfunding!G$2:'Crowdfunding'!G$1001)-ROW(Crowdfunding!G$2)+1), ROW(119:119))), "")</f>
        <v>157</v>
      </c>
      <c r="D120" t="str" cm="1">
        <f t="array" ref="D120">IFERROR(INDEX(Crowdfunding!G$2:'Crowdfunding'!G$1001, SMALL(IF(Crowdfunding!G$2:'Crowdfunding'!G$1001="Failed", ROW(Crowdfunding!G$2:'Crowdfunding'!G$1001)-ROW(Crowdfunding!G$2)+1), ROW(119:119))), "")</f>
        <v>failed</v>
      </c>
      <c r="E120" cm="1">
        <f t="array" ref="E120">IFERROR(INDEX(Crowdfunding!H$2:'Crowdfunding'!H$1001, SMALL(IF(Crowdfunding!G$2:'Crowdfunding'!G$1001="Failed", ROW(Crowdfunding!G$2:'Crowdfunding'!G$1001)-ROW(Crowdfunding!G$2)+1), ROW(119:119))), "")</f>
        <v>393</v>
      </c>
    </row>
    <row r="121" spans="1:5" x14ac:dyDescent="0.25">
      <c r="A121" t="str" cm="1">
        <f t="array" ref="A121">IFERROR(INDEX(Crowdfunding!G$2:'Crowdfunding'!G$1001, SMALL(IF(Crowdfunding!G$2:'Crowdfunding'!G$1001="Successful", ROW(Crowdfunding!G$2:'Crowdfunding'!G$1001)-ROW(Crowdfunding!G$2)+1), ROW(120:120))), "")</f>
        <v>successful</v>
      </c>
      <c r="B121" cm="1">
        <f t="array" ref="B121">IFERROR(INDEX(Crowdfunding!H$2:'Crowdfunding'!H$1001, SMALL(IF(Crowdfunding!G$2:'Crowdfunding'!G$1001="Successful", ROW(Crowdfunding!G$2:'Crowdfunding'!G$1001)-ROW(Crowdfunding!G$2)+1), ROW(120:120))), "")</f>
        <v>4498</v>
      </c>
      <c r="D121" t="str" cm="1">
        <f t="array" ref="D121">IFERROR(INDEX(Crowdfunding!G$2:'Crowdfunding'!G$1001, SMALL(IF(Crowdfunding!G$2:'Crowdfunding'!G$1001="Failed", ROW(Crowdfunding!G$2:'Crowdfunding'!G$1001)-ROW(Crowdfunding!G$2)+1), ROW(120:120))), "")</f>
        <v>failed</v>
      </c>
      <c r="E121" cm="1">
        <f t="array" ref="E121">IFERROR(INDEX(Crowdfunding!H$2:'Crowdfunding'!H$1001, SMALL(IF(Crowdfunding!G$2:'Crowdfunding'!G$1001="Failed", ROW(Crowdfunding!G$2:'Crowdfunding'!G$1001)-ROW(Crowdfunding!G$2)+1), ROW(120:120))), "")</f>
        <v>1257</v>
      </c>
    </row>
    <row r="122" spans="1:5" x14ac:dyDescent="0.25">
      <c r="A122" t="str" cm="1">
        <f t="array" ref="A122">IFERROR(INDEX(Crowdfunding!G$2:'Crowdfunding'!G$1001, SMALL(IF(Crowdfunding!G$2:'Crowdfunding'!G$1001="Successful", ROW(Crowdfunding!G$2:'Crowdfunding'!G$1001)-ROW(Crowdfunding!G$2)+1), ROW(121:121))), "")</f>
        <v>successful</v>
      </c>
      <c r="B122" cm="1">
        <f t="array" ref="B122">IFERROR(INDEX(Crowdfunding!H$2:'Crowdfunding'!H$1001, SMALL(IF(Crowdfunding!G$2:'Crowdfunding'!G$1001="Successful", ROW(Crowdfunding!G$2:'Crowdfunding'!G$1001)-ROW(Crowdfunding!G$2)+1), ROW(121:121))), "")</f>
        <v>80</v>
      </c>
      <c r="D122" t="str" cm="1">
        <f t="array" ref="D122">IFERROR(INDEX(Crowdfunding!G$2:'Crowdfunding'!G$1001, SMALL(IF(Crowdfunding!G$2:'Crowdfunding'!G$1001="Failed", ROW(Crowdfunding!G$2:'Crowdfunding'!G$1001)-ROW(Crowdfunding!G$2)+1), ROW(121:121))), "")</f>
        <v>failed</v>
      </c>
      <c r="E122" cm="1">
        <f t="array" ref="E122">IFERROR(INDEX(Crowdfunding!H$2:'Crowdfunding'!H$1001, SMALL(IF(Crowdfunding!G$2:'Crowdfunding'!G$1001="Failed", ROW(Crowdfunding!G$2:'Crowdfunding'!G$1001)-ROW(Crowdfunding!G$2)+1), ROW(121:121))), "")</f>
        <v>328</v>
      </c>
    </row>
    <row r="123" spans="1:5" x14ac:dyDescent="0.25">
      <c r="A123" t="str" cm="1">
        <f t="array" ref="A123">IFERROR(INDEX(Crowdfunding!G$2:'Crowdfunding'!G$1001, SMALL(IF(Crowdfunding!G$2:'Crowdfunding'!G$1001="Successful", ROW(Crowdfunding!G$2:'Crowdfunding'!G$1001)-ROW(Crowdfunding!G$2)+1), ROW(122:122))), "")</f>
        <v>successful</v>
      </c>
      <c r="B123" cm="1">
        <f t="array" ref="B123">IFERROR(INDEX(Crowdfunding!H$2:'Crowdfunding'!H$1001, SMALL(IF(Crowdfunding!G$2:'Crowdfunding'!G$1001="Successful", ROW(Crowdfunding!G$2:'Crowdfunding'!G$1001)-ROW(Crowdfunding!G$2)+1), ROW(122:122))), "")</f>
        <v>43</v>
      </c>
      <c r="D123" t="str" cm="1">
        <f t="array" ref="D123">IFERROR(INDEX(Crowdfunding!G$2:'Crowdfunding'!G$1001, SMALL(IF(Crowdfunding!G$2:'Crowdfunding'!G$1001="Failed", ROW(Crowdfunding!G$2:'Crowdfunding'!G$1001)-ROW(Crowdfunding!G$2)+1), ROW(122:122))), "")</f>
        <v>failed</v>
      </c>
      <c r="E123" cm="1">
        <f t="array" ref="E123">IFERROR(INDEX(Crowdfunding!H$2:'Crowdfunding'!H$1001, SMALL(IF(Crowdfunding!G$2:'Crowdfunding'!G$1001="Failed", ROW(Crowdfunding!G$2:'Crowdfunding'!G$1001)-ROW(Crowdfunding!G$2)+1), ROW(122:122))), "")</f>
        <v>147</v>
      </c>
    </row>
    <row r="124" spans="1:5" x14ac:dyDescent="0.25">
      <c r="A124" t="str" cm="1">
        <f t="array" ref="A124">IFERROR(INDEX(Crowdfunding!G$2:'Crowdfunding'!G$1001, SMALL(IF(Crowdfunding!G$2:'Crowdfunding'!G$1001="Successful", ROW(Crowdfunding!G$2:'Crowdfunding'!G$1001)-ROW(Crowdfunding!G$2)+1), ROW(123:123))), "")</f>
        <v>successful</v>
      </c>
      <c r="B124" cm="1">
        <f t="array" ref="B124">IFERROR(INDEX(Crowdfunding!H$2:'Crowdfunding'!H$1001, SMALL(IF(Crowdfunding!G$2:'Crowdfunding'!G$1001="Successful", ROW(Crowdfunding!G$2:'Crowdfunding'!G$1001)-ROW(Crowdfunding!G$2)+1), ROW(123:123))), "")</f>
        <v>2053</v>
      </c>
      <c r="D124" t="str" cm="1">
        <f t="array" ref="D124">IFERROR(INDEX(Crowdfunding!G$2:'Crowdfunding'!G$1001, SMALL(IF(Crowdfunding!G$2:'Crowdfunding'!G$1001="Failed", ROW(Crowdfunding!G$2:'Crowdfunding'!G$1001)-ROW(Crowdfunding!G$2)+1), ROW(123:123))), "")</f>
        <v>failed</v>
      </c>
      <c r="E124" cm="1">
        <f t="array" ref="E124">IFERROR(INDEX(Crowdfunding!H$2:'Crowdfunding'!H$1001, SMALL(IF(Crowdfunding!G$2:'Crowdfunding'!G$1001="Failed", ROW(Crowdfunding!G$2:'Crowdfunding'!G$1001)-ROW(Crowdfunding!G$2)+1), ROW(123:123))), "")</f>
        <v>830</v>
      </c>
    </row>
    <row r="125" spans="1:5" x14ac:dyDescent="0.25">
      <c r="A125" t="str" cm="1">
        <f t="array" ref="A125">IFERROR(INDEX(Crowdfunding!G$2:'Crowdfunding'!G$1001, SMALL(IF(Crowdfunding!G$2:'Crowdfunding'!G$1001="Successful", ROW(Crowdfunding!G$2:'Crowdfunding'!G$1001)-ROW(Crowdfunding!G$2)+1), ROW(124:124))), "")</f>
        <v>successful</v>
      </c>
      <c r="B125" cm="1">
        <f t="array" ref="B125">IFERROR(INDEX(Crowdfunding!H$2:'Crowdfunding'!H$1001, SMALL(IF(Crowdfunding!G$2:'Crowdfunding'!G$1001="Successful", ROW(Crowdfunding!G$2:'Crowdfunding'!G$1001)-ROW(Crowdfunding!G$2)+1), ROW(124:124))), "")</f>
        <v>168</v>
      </c>
      <c r="D125" t="str" cm="1">
        <f t="array" ref="D125">IFERROR(INDEX(Crowdfunding!G$2:'Crowdfunding'!G$1001, SMALL(IF(Crowdfunding!G$2:'Crowdfunding'!G$1001="Failed", ROW(Crowdfunding!G$2:'Crowdfunding'!G$1001)-ROW(Crowdfunding!G$2)+1), ROW(124:124))), "")</f>
        <v>failed</v>
      </c>
      <c r="E125" cm="1">
        <f t="array" ref="E125">IFERROR(INDEX(Crowdfunding!H$2:'Crowdfunding'!H$1001, SMALL(IF(Crowdfunding!G$2:'Crowdfunding'!G$1001="Failed", ROW(Crowdfunding!G$2:'Crowdfunding'!G$1001)-ROW(Crowdfunding!G$2)+1), ROW(124:124))), "")</f>
        <v>331</v>
      </c>
    </row>
    <row r="126" spans="1:5" x14ac:dyDescent="0.25">
      <c r="A126" t="str" cm="1">
        <f t="array" ref="A126">IFERROR(INDEX(Crowdfunding!G$2:'Crowdfunding'!G$1001, SMALL(IF(Crowdfunding!G$2:'Crowdfunding'!G$1001="Successful", ROW(Crowdfunding!G$2:'Crowdfunding'!G$1001)-ROW(Crowdfunding!G$2)+1), ROW(125:125))), "")</f>
        <v>successful</v>
      </c>
      <c r="B126" cm="1">
        <f t="array" ref="B126">IFERROR(INDEX(Crowdfunding!H$2:'Crowdfunding'!H$1001, SMALL(IF(Crowdfunding!G$2:'Crowdfunding'!G$1001="Successful", ROW(Crowdfunding!G$2:'Crowdfunding'!G$1001)-ROW(Crowdfunding!G$2)+1), ROW(125:125))), "")</f>
        <v>4289</v>
      </c>
      <c r="D126" t="str" cm="1">
        <f t="array" ref="D126">IFERROR(INDEX(Crowdfunding!G$2:'Crowdfunding'!G$1001, SMALL(IF(Crowdfunding!G$2:'Crowdfunding'!G$1001="Failed", ROW(Crowdfunding!G$2:'Crowdfunding'!G$1001)-ROW(Crowdfunding!G$2)+1), ROW(125:125))), "")</f>
        <v>failed</v>
      </c>
      <c r="E126" cm="1">
        <f t="array" ref="E126">IFERROR(INDEX(Crowdfunding!H$2:'Crowdfunding'!H$1001, SMALL(IF(Crowdfunding!G$2:'Crowdfunding'!G$1001="Failed", ROW(Crowdfunding!G$2:'Crowdfunding'!G$1001)-ROW(Crowdfunding!G$2)+1), ROW(125:125))), "")</f>
        <v>25</v>
      </c>
    </row>
    <row r="127" spans="1:5" x14ac:dyDescent="0.25">
      <c r="A127" t="str" cm="1">
        <f t="array" ref="A127">IFERROR(INDEX(Crowdfunding!G$2:'Crowdfunding'!G$1001, SMALL(IF(Crowdfunding!G$2:'Crowdfunding'!G$1001="Successful", ROW(Crowdfunding!G$2:'Crowdfunding'!G$1001)-ROW(Crowdfunding!G$2)+1), ROW(126:126))), "")</f>
        <v>successful</v>
      </c>
      <c r="B127" cm="1">
        <f t="array" ref="B127">IFERROR(INDEX(Crowdfunding!H$2:'Crowdfunding'!H$1001, SMALL(IF(Crowdfunding!G$2:'Crowdfunding'!G$1001="Successful", ROW(Crowdfunding!G$2:'Crowdfunding'!G$1001)-ROW(Crowdfunding!G$2)+1), ROW(126:126))), "")</f>
        <v>165</v>
      </c>
      <c r="D127" t="str" cm="1">
        <f t="array" ref="D127">IFERROR(INDEX(Crowdfunding!G$2:'Crowdfunding'!G$1001, SMALL(IF(Crowdfunding!G$2:'Crowdfunding'!G$1001="Failed", ROW(Crowdfunding!G$2:'Crowdfunding'!G$1001)-ROW(Crowdfunding!G$2)+1), ROW(126:126))), "")</f>
        <v>failed</v>
      </c>
      <c r="E127" cm="1">
        <f t="array" ref="E127">IFERROR(INDEX(Crowdfunding!H$2:'Crowdfunding'!H$1001, SMALL(IF(Crowdfunding!G$2:'Crowdfunding'!G$1001="Failed", ROW(Crowdfunding!G$2:'Crowdfunding'!G$1001)-ROW(Crowdfunding!G$2)+1), ROW(126:126))), "")</f>
        <v>3483</v>
      </c>
    </row>
    <row r="128" spans="1:5" x14ac:dyDescent="0.25">
      <c r="A128" t="str" cm="1">
        <f t="array" ref="A128">IFERROR(INDEX(Crowdfunding!G$2:'Crowdfunding'!G$1001, SMALL(IF(Crowdfunding!G$2:'Crowdfunding'!G$1001="Successful", ROW(Crowdfunding!G$2:'Crowdfunding'!G$1001)-ROW(Crowdfunding!G$2)+1), ROW(127:127))), "")</f>
        <v>successful</v>
      </c>
      <c r="B128" cm="1">
        <f t="array" ref="B128">IFERROR(INDEX(Crowdfunding!H$2:'Crowdfunding'!H$1001, SMALL(IF(Crowdfunding!G$2:'Crowdfunding'!G$1001="Successful", ROW(Crowdfunding!G$2:'Crowdfunding'!G$1001)-ROW(Crowdfunding!G$2)+1), ROW(127:127))), "")</f>
        <v>1815</v>
      </c>
      <c r="D128" t="str" cm="1">
        <f t="array" ref="D128">IFERROR(INDEX(Crowdfunding!G$2:'Crowdfunding'!G$1001, SMALL(IF(Crowdfunding!G$2:'Crowdfunding'!G$1001="Failed", ROW(Crowdfunding!G$2:'Crowdfunding'!G$1001)-ROW(Crowdfunding!G$2)+1), ROW(127:127))), "")</f>
        <v>failed</v>
      </c>
      <c r="E128" cm="1">
        <f t="array" ref="E128">IFERROR(INDEX(Crowdfunding!H$2:'Crowdfunding'!H$1001, SMALL(IF(Crowdfunding!G$2:'Crowdfunding'!G$1001="Failed", ROW(Crowdfunding!G$2:'Crowdfunding'!G$1001)-ROW(Crowdfunding!G$2)+1), ROW(127:127))), "")</f>
        <v>923</v>
      </c>
    </row>
    <row r="129" spans="1:5" x14ac:dyDescent="0.25">
      <c r="A129" t="str" cm="1">
        <f t="array" ref="A129">IFERROR(INDEX(Crowdfunding!G$2:'Crowdfunding'!G$1001, SMALL(IF(Crowdfunding!G$2:'Crowdfunding'!G$1001="Successful", ROW(Crowdfunding!G$2:'Crowdfunding'!G$1001)-ROW(Crowdfunding!G$2)+1), ROW(128:128))), "")</f>
        <v>successful</v>
      </c>
      <c r="B129" cm="1">
        <f t="array" ref="B129">IFERROR(INDEX(Crowdfunding!H$2:'Crowdfunding'!H$1001, SMALL(IF(Crowdfunding!G$2:'Crowdfunding'!G$1001="Successful", ROW(Crowdfunding!G$2:'Crowdfunding'!G$1001)-ROW(Crowdfunding!G$2)+1), ROW(128:128))), "")</f>
        <v>397</v>
      </c>
      <c r="D129" t="str" cm="1">
        <f t="array" ref="D129">IFERROR(INDEX(Crowdfunding!G$2:'Crowdfunding'!G$1001, SMALL(IF(Crowdfunding!G$2:'Crowdfunding'!G$1001="Failed", ROW(Crowdfunding!G$2:'Crowdfunding'!G$1001)-ROW(Crowdfunding!G$2)+1), ROW(128:128))), "")</f>
        <v>failed</v>
      </c>
      <c r="E129" cm="1">
        <f t="array" ref="E129">IFERROR(INDEX(Crowdfunding!H$2:'Crowdfunding'!H$1001, SMALL(IF(Crowdfunding!G$2:'Crowdfunding'!G$1001="Failed", ROW(Crowdfunding!G$2:'Crowdfunding'!G$1001)-ROW(Crowdfunding!G$2)+1), ROW(128:128))), "")</f>
        <v>1</v>
      </c>
    </row>
    <row r="130" spans="1:5" x14ac:dyDescent="0.25">
      <c r="A130" t="str" cm="1">
        <f t="array" ref="A130">IFERROR(INDEX(Crowdfunding!G$2:'Crowdfunding'!G$1001, SMALL(IF(Crowdfunding!G$2:'Crowdfunding'!G$1001="Successful", ROW(Crowdfunding!G$2:'Crowdfunding'!G$1001)-ROW(Crowdfunding!G$2)+1), ROW(129:129))), "")</f>
        <v>successful</v>
      </c>
      <c r="B130" cm="1">
        <f t="array" ref="B130">IFERROR(INDEX(Crowdfunding!H$2:'Crowdfunding'!H$1001, SMALL(IF(Crowdfunding!G$2:'Crowdfunding'!G$1001="Successful", ROW(Crowdfunding!G$2:'Crowdfunding'!G$1001)-ROW(Crowdfunding!G$2)+1), ROW(129:129))), "")</f>
        <v>1539</v>
      </c>
      <c r="D130" t="str" cm="1">
        <f t="array" ref="D130">IFERROR(INDEX(Crowdfunding!G$2:'Crowdfunding'!G$1001, SMALL(IF(Crowdfunding!G$2:'Crowdfunding'!G$1001="Failed", ROW(Crowdfunding!G$2:'Crowdfunding'!G$1001)-ROW(Crowdfunding!G$2)+1), ROW(129:129))), "")</f>
        <v>failed</v>
      </c>
      <c r="E130" cm="1">
        <f t="array" ref="E130">IFERROR(INDEX(Crowdfunding!H$2:'Crowdfunding'!H$1001, SMALL(IF(Crowdfunding!G$2:'Crowdfunding'!G$1001="Failed", ROW(Crowdfunding!G$2:'Crowdfunding'!G$1001)-ROW(Crowdfunding!G$2)+1), ROW(129:129))), "")</f>
        <v>33</v>
      </c>
    </row>
    <row r="131" spans="1:5" x14ac:dyDescent="0.25">
      <c r="A131" t="str" cm="1">
        <f t="array" ref="A131">IFERROR(INDEX(Crowdfunding!G$2:'Crowdfunding'!G$1001, SMALL(IF(Crowdfunding!G$2:'Crowdfunding'!G$1001="Successful", ROW(Crowdfunding!G$2:'Crowdfunding'!G$1001)-ROW(Crowdfunding!G$2)+1), ROW(130:130))), "")</f>
        <v>successful</v>
      </c>
      <c r="B131" cm="1">
        <f t="array" ref="B131">IFERROR(INDEX(Crowdfunding!H$2:'Crowdfunding'!H$1001, SMALL(IF(Crowdfunding!G$2:'Crowdfunding'!G$1001="Successful", ROW(Crowdfunding!G$2:'Crowdfunding'!G$1001)-ROW(Crowdfunding!G$2)+1), ROW(130:130))), "")</f>
        <v>138</v>
      </c>
      <c r="D131" t="str" cm="1">
        <f t="array" ref="D131">IFERROR(INDEX(Crowdfunding!G$2:'Crowdfunding'!G$1001, SMALL(IF(Crowdfunding!G$2:'Crowdfunding'!G$1001="Failed", ROW(Crowdfunding!G$2:'Crowdfunding'!G$1001)-ROW(Crowdfunding!G$2)+1), ROW(130:130))), "")</f>
        <v>failed</v>
      </c>
      <c r="E131" cm="1">
        <f t="array" ref="E131">IFERROR(INDEX(Crowdfunding!H$2:'Crowdfunding'!H$1001, SMALL(IF(Crowdfunding!G$2:'Crowdfunding'!G$1001="Failed", ROW(Crowdfunding!G$2:'Crowdfunding'!G$1001)-ROW(Crowdfunding!G$2)+1), ROW(130:130))), "")</f>
        <v>40</v>
      </c>
    </row>
    <row r="132" spans="1:5" x14ac:dyDescent="0.25">
      <c r="A132" t="str" cm="1">
        <f t="array" ref="A132">IFERROR(INDEX(Crowdfunding!G$2:'Crowdfunding'!G$1001, SMALL(IF(Crowdfunding!G$2:'Crowdfunding'!G$1001="Successful", ROW(Crowdfunding!G$2:'Crowdfunding'!G$1001)-ROW(Crowdfunding!G$2)+1), ROW(131:131))), "")</f>
        <v>successful</v>
      </c>
      <c r="B132" cm="1">
        <f t="array" ref="B132">IFERROR(INDEX(Crowdfunding!H$2:'Crowdfunding'!H$1001, SMALL(IF(Crowdfunding!G$2:'Crowdfunding'!G$1001="Successful", ROW(Crowdfunding!G$2:'Crowdfunding'!G$1001)-ROW(Crowdfunding!G$2)+1), ROW(131:131))), "")</f>
        <v>3594</v>
      </c>
      <c r="D132" t="str" cm="1">
        <f t="array" ref="D132">IFERROR(INDEX(Crowdfunding!G$2:'Crowdfunding'!G$1001, SMALL(IF(Crowdfunding!G$2:'Crowdfunding'!G$1001="Failed", ROW(Crowdfunding!G$2:'Crowdfunding'!G$1001)-ROW(Crowdfunding!G$2)+1), ROW(131:131))), "")</f>
        <v>failed</v>
      </c>
      <c r="E132" cm="1">
        <f t="array" ref="E132">IFERROR(INDEX(Crowdfunding!H$2:'Crowdfunding'!H$1001, SMALL(IF(Crowdfunding!G$2:'Crowdfunding'!G$1001="Failed", ROW(Crowdfunding!G$2:'Crowdfunding'!G$1001)-ROW(Crowdfunding!G$2)+1), ROW(131:131))), "")</f>
        <v>23</v>
      </c>
    </row>
    <row r="133" spans="1:5" x14ac:dyDescent="0.25">
      <c r="A133" t="str" cm="1">
        <f t="array" ref="A133">IFERROR(INDEX(Crowdfunding!G$2:'Crowdfunding'!G$1001, SMALL(IF(Crowdfunding!G$2:'Crowdfunding'!G$1001="Successful", ROW(Crowdfunding!G$2:'Crowdfunding'!G$1001)-ROW(Crowdfunding!G$2)+1), ROW(132:132))), "")</f>
        <v>successful</v>
      </c>
      <c r="B133" cm="1">
        <f t="array" ref="B133">IFERROR(INDEX(Crowdfunding!H$2:'Crowdfunding'!H$1001, SMALL(IF(Crowdfunding!G$2:'Crowdfunding'!G$1001="Successful", ROW(Crowdfunding!G$2:'Crowdfunding'!G$1001)-ROW(Crowdfunding!G$2)+1), ROW(132:132))), "")</f>
        <v>5880</v>
      </c>
      <c r="D133" t="str" cm="1">
        <f t="array" ref="D133">IFERROR(INDEX(Crowdfunding!G$2:'Crowdfunding'!G$1001, SMALL(IF(Crowdfunding!G$2:'Crowdfunding'!G$1001="Failed", ROW(Crowdfunding!G$2:'Crowdfunding'!G$1001)-ROW(Crowdfunding!G$2)+1), ROW(132:132))), "")</f>
        <v>failed</v>
      </c>
      <c r="E133" cm="1">
        <f t="array" ref="E133">IFERROR(INDEX(Crowdfunding!H$2:'Crowdfunding'!H$1001, SMALL(IF(Crowdfunding!G$2:'Crowdfunding'!G$1001="Failed", ROW(Crowdfunding!G$2:'Crowdfunding'!G$1001)-ROW(Crowdfunding!G$2)+1), ROW(132:132))), "")</f>
        <v>75</v>
      </c>
    </row>
    <row r="134" spans="1:5" x14ac:dyDescent="0.25">
      <c r="A134" t="str" cm="1">
        <f t="array" ref="A134">IFERROR(INDEX(Crowdfunding!G$2:'Crowdfunding'!G$1001, SMALL(IF(Crowdfunding!G$2:'Crowdfunding'!G$1001="Successful", ROW(Crowdfunding!G$2:'Crowdfunding'!G$1001)-ROW(Crowdfunding!G$2)+1), ROW(133:133))), "")</f>
        <v>successful</v>
      </c>
      <c r="B134" cm="1">
        <f t="array" ref="B134">IFERROR(INDEX(Crowdfunding!H$2:'Crowdfunding'!H$1001, SMALL(IF(Crowdfunding!G$2:'Crowdfunding'!G$1001="Successful", ROW(Crowdfunding!G$2:'Crowdfunding'!G$1001)-ROW(Crowdfunding!G$2)+1), ROW(133:133))), "")</f>
        <v>112</v>
      </c>
      <c r="D134" t="str" cm="1">
        <f t="array" ref="D134">IFERROR(INDEX(Crowdfunding!G$2:'Crowdfunding'!G$1001, SMALL(IF(Crowdfunding!G$2:'Crowdfunding'!G$1001="Failed", ROW(Crowdfunding!G$2:'Crowdfunding'!G$1001)-ROW(Crowdfunding!G$2)+1), ROW(133:133))), "")</f>
        <v>failed</v>
      </c>
      <c r="E134" cm="1">
        <f t="array" ref="E134">IFERROR(INDEX(Crowdfunding!H$2:'Crowdfunding'!H$1001, SMALL(IF(Crowdfunding!G$2:'Crowdfunding'!G$1001="Failed", ROW(Crowdfunding!G$2:'Crowdfunding'!G$1001)-ROW(Crowdfunding!G$2)+1), ROW(133:133))), "")</f>
        <v>2176</v>
      </c>
    </row>
    <row r="135" spans="1:5" x14ac:dyDescent="0.25">
      <c r="A135" t="str" cm="1">
        <f t="array" ref="A135">IFERROR(INDEX(Crowdfunding!G$2:'Crowdfunding'!G$1001, SMALL(IF(Crowdfunding!G$2:'Crowdfunding'!G$1001="Successful", ROW(Crowdfunding!G$2:'Crowdfunding'!G$1001)-ROW(Crowdfunding!G$2)+1), ROW(134:134))), "")</f>
        <v>successful</v>
      </c>
      <c r="B135" cm="1">
        <f t="array" ref="B135">IFERROR(INDEX(Crowdfunding!H$2:'Crowdfunding'!H$1001, SMALL(IF(Crowdfunding!G$2:'Crowdfunding'!G$1001="Successful", ROW(Crowdfunding!G$2:'Crowdfunding'!G$1001)-ROW(Crowdfunding!G$2)+1), ROW(134:134))), "")</f>
        <v>943</v>
      </c>
      <c r="D135" t="str" cm="1">
        <f t="array" ref="D135">IFERROR(INDEX(Crowdfunding!G$2:'Crowdfunding'!G$1001, SMALL(IF(Crowdfunding!G$2:'Crowdfunding'!G$1001="Failed", ROW(Crowdfunding!G$2:'Crowdfunding'!G$1001)-ROW(Crowdfunding!G$2)+1), ROW(134:134))), "")</f>
        <v>failed</v>
      </c>
      <c r="E135" cm="1">
        <f t="array" ref="E135">IFERROR(INDEX(Crowdfunding!H$2:'Crowdfunding'!H$1001, SMALL(IF(Crowdfunding!G$2:'Crowdfunding'!G$1001="Failed", ROW(Crowdfunding!G$2:'Crowdfunding'!G$1001)-ROW(Crowdfunding!G$2)+1), ROW(134:134))), "")</f>
        <v>441</v>
      </c>
    </row>
    <row r="136" spans="1:5" x14ac:dyDescent="0.25">
      <c r="A136" t="str" cm="1">
        <f t="array" ref="A136">IFERROR(INDEX(Crowdfunding!G$2:'Crowdfunding'!G$1001, SMALL(IF(Crowdfunding!G$2:'Crowdfunding'!G$1001="Successful", ROW(Crowdfunding!G$2:'Crowdfunding'!G$1001)-ROW(Crowdfunding!G$2)+1), ROW(135:135))), "")</f>
        <v>successful</v>
      </c>
      <c r="B136" cm="1">
        <f t="array" ref="B136">IFERROR(INDEX(Crowdfunding!H$2:'Crowdfunding'!H$1001, SMALL(IF(Crowdfunding!G$2:'Crowdfunding'!G$1001="Successful", ROW(Crowdfunding!G$2:'Crowdfunding'!G$1001)-ROW(Crowdfunding!G$2)+1), ROW(135:135))), "")</f>
        <v>2468</v>
      </c>
      <c r="D136" t="str" cm="1">
        <f t="array" ref="D136">IFERROR(INDEX(Crowdfunding!G$2:'Crowdfunding'!G$1001, SMALL(IF(Crowdfunding!G$2:'Crowdfunding'!G$1001="Failed", ROW(Crowdfunding!G$2:'Crowdfunding'!G$1001)-ROW(Crowdfunding!G$2)+1), ROW(135:135))), "")</f>
        <v>failed</v>
      </c>
      <c r="E136" cm="1">
        <f t="array" ref="E136">IFERROR(INDEX(Crowdfunding!H$2:'Crowdfunding'!H$1001, SMALL(IF(Crowdfunding!G$2:'Crowdfunding'!G$1001="Failed", ROW(Crowdfunding!G$2:'Crowdfunding'!G$1001)-ROW(Crowdfunding!G$2)+1), ROW(135:135))), "")</f>
        <v>25</v>
      </c>
    </row>
    <row r="137" spans="1:5" x14ac:dyDescent="0.25">
      <c r="A137" t="str" cm="1">
        <f t="array" ref="A137">IFERROR(INDEX(Crowdfunding!G$2:'Crowdfunding'!G$1001, SMALL(IF(Crowdfunding!G$2:'Crowdfunding'!G$1001="Successful", ROW(Crowdfunding!G$2:'Crowdfunding'!G$1001)-ROW(Crowdfunding!G$2)+1), ROW(136:136))), "")</f>
        <v>successful</v>
      </c>
      <c r="B137" cm="1">
        <f t="array" ref="B137">IFERROR(INDEX(Crowdfunding!H$2:'Crowdfunding'!H$1001, SMALL(IF(Crowdfunding!G$2:'Crowdfunding'!G$1001="Successful", ROW(Crowdfunding!G$2:'Crowdfunding'!G$1001)-ROW(Crowdfunding!G$2)+1), ROW(136:136))), "")</f>
        <v>2551</v>
      </c>
      <c r="D137" t="str" cm="1">
        <f t="array" ref="D137">IFERROR(INDEX(Crowdfunding!G$2:'Crowdfunding'!G$1001, SMALL(IF(Crowdfunding!G$2:'Crowdfunding'!G$1001="Failed", ROW(Crowdfunding!G$2:'Crowdfunding'!G$1001)-ROW(Crowdfunding!G$2)+1), ROW(136:136))), "")</f>
        <v>failed</v>
      </c>
      <c r="E137" cm="1">
        <f t="array" ref="E137">IFERROR(INDEX(Crowdfunding!H$2:'Crowdfunding'!H$1001, SMALL(IF(Crowdfunding!G$2:'Crowdfunding'!G$1001="Failed", ROW(Crowdfunding!G$2:'Crowdfunding'!G$1001)-ROW(Crowdfunding!G$2)+1), ROW(136:136))), "")</f>
        <v>127</v>
      </c>
    </row>
    <row r="138" spans="1:5" x14ac:dyDescent="0.25">
      <c r="A138" t="str" cm="1">
        <f t="array" ref="A138">IFERROR(INDEX(Crowdfunding!G$2:'Crowdfunding'!G$1001, SMALL(IF(Crowdfunding!G$2:'Crowdfunding'!G$1001="Successful", ROW(Crowdfunding!G$2:'Crowdfunding'!G$1001)-ROW(Crowdfunding!G$2)+1), ROW(137:137))), "")</f>
        <v>successful</v>
      </c>
      <c r="B138" cm="1">
        <f t="array" ref="B138">IFERROR(INDEX(Crowdfunding!H$2:'Crowdfunding'!H$1001, SMALL(IF(Crowdfunding!G$2:'Crowdfunding'!G$1001="Successful", ROW(Crowdfunding!G$2:'Crowdfunding'!G$1001)-ROW(Crowdfunding!G$2)+1), ROW(137:137))), "")</f>
        <v>101</v>
      </c>
      <c r="D138" t="str" cm="1">
        <f t="array" ref="D138">IFERROR(INDEX(Crowdfunding!G$2:'Crowdfunding'!G$1001, SMALL(IF(Crowdfunding!G$2:'Crowdfunding'!G$1001="Failed", ROW(Crowdfunding!G$2:'Crowdfunding'!G$1001)-ROW(Crowdfunding!G$2)+1), ROW(137:137))), "")</f>
        <v>failed</v>
      </c>
      <c r="E138" cm="1">
        <f t="array" ref="E138">IFERROR(INDEX(Crowdfunding!H$2:'Crowdfunding'!H$1001, SMALL(IF(Crowdfunding!G$2:'Crowdfunding'!G$1001="Failed", ROW(Crowdfunding!G$2:'Crowdfunding'!G$1001)-ROW(Crowdfunding!G$2)+1), ROW(137:137))), "")</f>
        <v>355</v>
      </c>
    </row>
    <row r="139" spans="1:5" x14ac:dyDescent="0.25">
      <c r="A139" t="str" cm="1">
        <f t="array" ref="A139">IFERROR(INDEX(Crowdfunding!G$2:'Crowdfunding'!G$1001, SMALL(IF(Crowdfunding!G$2:'Crowdfunding'!G$1001="Successful", ROW(Crowdfunding!G$2:'Crowdfunding'!G$1001)-ROW(Crowdfunding!G$2)+1), ROW(138:138))), "")</f>
        <v>successful</v>
      </c>
      <c r="B139" cm="1">
        <f t="array" ref="B139">IFERROR(INDEX(Crowdfunding!H$2:'Crowdfunding'!H$1001, SMALL(IF(Crowdfunding!G$2:'Crowdfunding'!G$1001="Successful", ROW(Crowdfunding!G$2:'Crowdfunding'!G$1001)-ROW(Crowdfunding!G$2)+1), ROW(138:138))), "")</f>
        <v>92</v>
      </c>
      <c r="D139" t="str" cm="1">
        <f t="array" ref="D139">IFERROR(INDEX(Crowdfunding!G$2:'Crowdfunding'!G$1001, SMALL(IF(Crowdfunding!G$2:'Crowdfunding'!G$1001="Failed", ROW(Crowdfunding!G$2:'Crowdfunding'!G$1001)-ROW(Crowdfunding!G$2)+1), ROW(138:138))), "")</f>
        <v>failed</v>
      </c>
      <c r="E139" cm="1">
        <f t="array" ref="E139">IFERROR(INDEX(Crowdfunding!H$2:'Crowdfunding'!H$1001, SMALL(IF(Crowdfunding!G$2:'Crowdfunding'!G$1001="Failed", ROW(Crowdfunding!G$2:'Crowdfunding'!G$1001)-ROW(Crowdfunding!G$2)+1), ROW(138:138))), "")</f>
        <v>44</v>
      </c>
    </row>
    <row r="140" spans="1:5" x14ac:dyDescent="0.25">
      <c r="A140" t="str" cm="1">
        <f t="array" ref="A140">IFERROR(INDEX(Crowdfunding!G$2:'Crowdfunding'!G$1001, SMALL(IF(Crowdfunding!G$2:'Crowdfunding'!G$1001="Successful", ROW(Crowdfunding!G$2:'Crowdfunding'!G$1001)-ROW(Crowdfunding!G$2)+1), ROW(139:139))), "")</f>
        <v>successful</v>
      </c>
      <c r="B140" cm="1">
        <f t="array" ref="B140">IFERROR(INDEX(Crowdfunding!H$2:'Crowdfunding'!H$1001, SMALL(IF(Crowdfunding!G$2:'Crowdfunding'!G$1001="Successful", ROW(Crowdfunding!G$2:'Crowdfunding'!G$1001)-ROW(Crowdfunding!G$2)+1), ROW(139:139))), "")</f>
        <v>62</v>
      </c>
      <c r="D140" t="str" cm="1">
        <f t="array" ref="D140">IFERROR(INDEX(Crowdfunding!G$2:'Crowdfunding'!G$1001, SMALL(IF(Crowdfunding!G$2:'Crowdfunding'!G$1001="Failed", ROW(Crowdfunding!G$2:'Crowdfunding'!G$1001)-ROW(Crowdfunding!G$2)+1), ROW(139:139))), "")</f>
        <v>failed</v>
      </c>
      <c r="E140" cm="1">
        <f t="array" ref="E140">IFERROR(INDEX(Crowdfunding!H$2:'Crowdfunding'!H$1001, SMALL(IF(Crowdfunding!G$2:'Crowdfunding'!G$1001="Failed", ROW(Crowdfunding!G$2:'Crowdfunding'!G$1001)-ROW(Crowdfunding!G$2)+1), ROW(139:139))), "")</f>
        <v>67</v>
      </c>
    </row>
    <row r="141" spans="1:5" x14ac:dyDescent="0.25">
      <c r="A141" t="str" cm="1">
        <f t="array" ref="A141">IFERROR(INDEX(Crowdfunding!G$2:'Crowdfunding'!G$1001, SMALL(IF(Crowdfunding!G$2:'Crowdfunding'!G$1001="Successful", ROW(Crowdfunding!G$2:'Crowdfunding'!G$1001)-ROW(Crowdfunding!G$2)+1), ROW(140:140))), "")</f>
        <v>successful</v>
      </c>
      <c r="B141" cm="1">
        <f t="array" ref="B141">IFERROR(INDEX(Crowdfunding!H$2:'Crowdfunding'!H$1001, SMALL(IF(Crowdfunding!G$2:'Crowdfunding'!G$1001="Successful", ROW(Crowdfunding!G$2:'Crowdfunding'!G$1001)-ROW(Crowdfunding!G$2)+1), ROW(140:140))), "")</f>
        <v>149</v>
      </c>
      <c r="D141" t="str" cm="1">
        <f t="array" ref="D141">IFERROR(INDEX(Crowdfunding!G$2:'Crowdfunding'!G$1001, SMALL(IF(Crowdfunding!G$2:'Crowdfunding'!G$1001="Failed", ROW(Crowdfunding!G$2:'Crowdfunding'!G$1001)-ROW(Crowdfunding!G$2)+1), ROW(140:140))), "")</f>
        <v>failed</v>
      </c>
      <c r="E141" cm="1">
        <f t="array" ref="E141">IFERROR(INDEX(Crowdfunding!H$2:'Crowdfunding'!H$1001, SMALL(IF(Crowdfunding!G$2:'Crowdfunding'!G$1001="Failed", ROW(Crowdfunding!G$2:'Crowdfunding'!G$1001)-ROW(Crowdfunding!G$2)+1), ROW(140:140))), "")</f>
        <v>1068</v>
      </c>
    </row>
    <row r="142" spans="1:5" x14ac:dyDescent="0.25">
      <c r="A142" t="str" cm="1">
        <f t="array" ref="A142">IFERROR(INDEX(Crowdfunding!G$2:'Crowdfunding'!G$1001, SMALL(IF(Crowdfunding!G$2:'Crowdfunding'!G$1001="Successful", ROW(Crowdfunding!G$2:'Crowdfunding'!G$1001)-ROW(Crowdfunding!G$2)+1), ROW(141:141))), "")</f>
        <v>successful</v>
      </c>
      <c r="B142" cm="1">
        <f t="array" ref="B142">IFERROR(INDEX(Crowdfunding!H$2:'Crowdfunding'!H$1001, SMALL(IF(Crowdfunding!G$2:'Crowdfunding'!G$1001="Successful", ROW(Crowdfunding!G$2:'Crowdfunding'!G$1001)-ROW(Crowdfunding!G$2)+1), ROW(141:141))), "")</f>
        <v>329</v>
      </c>
      <c r="D142" t="str" cm="1">
        <f t="array" ref="D142">IFERROR(INDEX(Crowdfunding!G$2:'Crowdfunding'!G$1001, SMALL(IF(Crowdfunding!G$2:'Crowdfunding'!G$1001="Failed", ROW(Crowdfunding!G$2:'Crowdfunding'!G$1001)-ROW(Crowdfunding!G$2)+1), ROW(141:141))), "")</f>
        <v>failed</v>
      </c>
      <c r="E142" cm="1">
        <f t="array" ref="E142">IFERROR(INDEX(Crowdfunding!H$2:'Crowdfunding'!H$1001, SMALL(IF(Crowdfunding!G$2:'Crowdfunding'!G$1001="Failed", ROW(Crowdfunding!G$2:'Crowdfunding'!G$1001)-ROW(Crowdfunding!G$2)+1), ROW(141:141))), "")</f>
        <v>424</v>
      </c>
    </row>
    <row r="143" spans="1:5" x14ac:dyDescent="0.25">
      <c r="A143" t="str" cm="1">
        <f t="array" ref="A143">IFERROR(INDEX(Crowdfunding!G$2:'Crowdfunding'!G$1001, SMALL(IF(Crowdfunding!G$2:'Crowdfunding'!G$1001="Successful", ROW(Crowdfunding!G$2:'Crowdfunding'!G$1001)-ROW(Crowdfunding!G$2)+1), ROW(142:142))), "")</f>
        <v>successful</v>
      </c>
      <c r="B143" cm="1">
        <f t="array" ref="B143">IFERROR(INDEX(Crowdfunding!H$2:'Crowdfunding'!H$1001, SMALL(IF(Crowdfunding!G$2:'Crowdfunding'!G$1001="Successful", ROW(Crowdfunding!G$2:'Crowdfunding'!G$1001)-ROW(Crowdfunding!G$2)+1), ROW(142:142))), "")</f>
        <v>97</v>
      </c>
      <c r="D143" t="str" cm="1">
        <f t="array" ref="D143">IFERROR(INDEX(Crowdfunding!G$2:'Crowdfunding'!G$1001, SMALL(IF(Crowdfunding!G$2:'Crowdfunding'!G$1001="Failed", ROW(Crowdfunding!G$2:'Crowdfunding'!G$1001)-ROW(Crowdfunding!G$2)+1), ROW(142:142))), "")</f>
        <v>failed</v>
      </c>
      <c r="E143" cm="1">
        <f t="array" ref="E143">IFERROR(INDEX(Crowdfunding!H$2:'Crowdfunding'!H$1001, SMALL(IF(Crowdfunding!G$2:'Crowdfunding'!G$1001="Failed", ROW(Crowdfunding!G$2:'Crowdfunding'!G$1001)-ROW(Crowdfunding!G$2)+1), ROW(142:142))), "")</f>
        <v>151</v>
      </c>
    </row>
    <row r="144" spans="1:5" x14ac:dyDescent="0.25">
      <c r="A144" t="str" cm="1">
        <f t="array" ref="A144">IFERROR(INDEX(Crowdfunding!G$2:'Crowdfunding'!G$1001, SMALL(IF(Crowdfunding!G$2:'Crowdfunding'!G$1001="Successful", ROW(Crowdfunding!G$2:'Crowdfunding'!G$1001)-ROW(Crowdfunding!G$2)+1), ROW(143:143))), "")</f>
        <v>successful</v>
      </c>
      <c r="B144" cm="1">
        <f t="array" ref="B144">IFERROR(INDEX(Crowdfunding!H$2:'Crowdfunding'!H$1001, SMALL(IF(Crowdfunding!G$2:'Crowdfunding'!G$1001="Successful", ROW(Crowdfunding!G$2:'Crowdfunding'!G$1001)-ROW(Crowdfunding!G$2)+1), ROW(143:143))), "")</f>
        <v>1784</v>
      </c>
      <c r="D144" t="str" cm="1">
        <f t="array" ref="D144">IFERROR(INDEX(Crowdfunding!G$2:'Crowdfunding'!G$1001, SMALL(IF(Crowdfunding!G$2:'Crowdfunding'!G$1001="Failed", ROW(Crowdfunding!G$2:'Crowdfunding'!G$1001)-ROW(Crowdfunding!G$2)+1), ROW(143:143))), "")</f>
        <v>failed</v>
      </c>
      <c r="E144" cm="1">
        <f t="array" ref="E144">IFERROR(INDEX(Crowdfunding!H$2:'Crowdfunding'!H$1001, SMALL(IF(Crowdfunding!G$2:'Crowdfunding'!G$1001="Failed", ROW(Crowdfunding!G$2:'Crowdfunding'!G$1001)-ROW(Crowdfunding!G$2)+1), ROW(143:143))), "")</f>
        <v>1608</v>
      </c>
    </row>
    <row r="145" spans="1:5" x14ac:dyDescent="0.25">
      <c r="A145" t="str" cm="1">
        <f t="array" ref="A145">IFERROR(INDEX(Crowdfunding!G$2:'Crowdfunding'!G$1001, SMALL(IF(Crowdfunding!G$2:'Crowdfunding'!G$1001="Successful", ROW(Crowdfunding!G$2:'Crowdfunding'!G$1001)-ROW(Crowdfunding!G$2)+1), ROW(144:144))), "")</f>
        <v>successful</v>
      </c>
      <c r="B145" cm="1">
        <f t="array" ref="B145">IFERROR(INDEX(Crowdfunding!H$2:'Crowdfunding'!H$1001, SMALL(IF(Crowdfunding!G$2:'Crowdfunding'!G$1001="Successful", ROW(Crowdfunding!G$2:'Crowdfunding'!G$1001)-ROW(Crowdfunding!G$2)+1), ROW(144:144))), "")</f>
        <v>1684</v>
      </c>
      <c r="D145" t="str" cm="1">
        <f t="array" ref="D145">IFERROR(INDEX(Crowdfunding!G$2:'Crowdfunding'!G$1001, SMALL(IF(Crowdfunding!G$2:'Crowdfunding'!G$1001="Failed", ROW(Crowdfunding!G$2:'Crowdfunding'!G$1001)-ROW(Crowdfunding!G$2)+1), ROW(144:144))), "")</f>
        <v>failed</v>
      </c>
      <c r="E145" cm="1">
        <f t="array" ref="E145">IFERROR(INDEX(Crowdfunding!H$2:'Crowdfunding'!H$1001, SMALL(IF(Crowdfunding!G$2:'Crowdfunding'!G$1001="Failed", ROW(Crowdfunding!G$2:'Crowdfunding'!G$1001)-ROW(Crowdfunding!G$2)+1), ROW(144:144))), "")</f>
        <v>941</v>
      </c>
    </row>
    <row r="146" spans="1:5" x14ac:dyDescent="0.25">
      <c r="A146" t="str" cm="1">
        <f t="array" ref="A146">IFERROR(INDEX(Crowdfunding!G$2:'Crowdfunding'!G$1001, SMALL(IF(Crowdfunding!G$2:'Crowdfunding'!G$1001="Successful", ROW(Crowdfunding!G$2:'Crowdfunding'!G$1001)-ROW(Crowdfunding!G$2)+1), ROW(145:145))), "")</f>
        <v>successful</v>
      </c>
      <c r="B146" cm="1">
        <f t="array" ref="B146">IFERROR(INDEX(Crowdfunding!H$2:'Crowdfunding'!H$1001, SMALL(IF(Crowdfunding!G$2:'Crowdfunding'!G$1001="Successful", ROW(Crowdfunding!G$2:'Crowdfunding'!G$1001)-ROW(Crowdfunding!G$2)+1), ROW(145:145))), "")</f>
        <v>250</v>
      </c>
      <c r="D146" t="str" cm="1">
        <f t="array" ref="D146">IFERROR(INDEX(Crowdfunding!G$2:'Crowdfunding'!G$1001, SMALL(IF(Crowdfunding!G$2:'Crowdfunding'!G$1001="Failed", ROW(Crowdfunding!G$2:'Crowdfunding'!G$1001)-ROW(Crowdfunding!G$2)+1), ROW(145:145))), "")</f>
        <v>failed</v>
      </c>
      <c r="E146" cm="1">
        <f t="array" ref="E146">IFERROR(INDEX(Crowdfunding!H$2:'Crowdfunding'!H$1001, SMALL(IF(Crowdfunding!G$2:'Crowdfunding'!G$1001="Failed", ROW(Crowdfunding!G$2:'Crowdfunding'!G$1001)-ROW(Crowdfunding!G$2)+1), ROW(145:145))), "")</f>
        <v>1</v>
      </c>
    </row>
    <row r="147" spans="1:5" x14ac:dyDescent="0.25">
      <c r="A147" t="str" cm="1">
        <f t="array" ref="A147">IFERROR(INDEX(Crowdfunding!G$2:'Crowdfunding'!G$1001, SMALL(IF(Crowdfunding!G$2:'Crowdfunding'!G$1001="Successful", ROW(Crowdfunding!G$2:'Crowdfunding'!G$1001)-ROW(Crowdfunding!G$2)+1), ROW(146:146))), "")</f>
        <v>successful</v>
      </c>
      <c r="B147" cm="1">
        <f t="array" ref="B147">IFERROR(INDEX(Crowdfunding!H$2:'Crowdfunding'!H$1001, SMALL(IF(Crowdfunding!G$2:'Crowdfunding'!G$1001="Successful", ROW(Crowdfunding!G$2:'Crowdfunding'!G$1001)-ROW(Crowdfunding!G$2)+1), ROW(146:146))), "")</f>
        <v>238</v>
      </c>
      <c r="D147" t="str" cm="1">
        <f t="array" ref="D147">IFERROR(INDEX(Crowdfunding!G$2:'Crowdfunding'!G$1001, SMALL(IF(Crowdfunding!G$2:'Crowdfunding'!G$1001="Failed", ROW(Crowdfunding!G$2:'Crowdfunding'!G$1001)-ROW(Crowdfunding!G$2)+1), ROW(146:146))), "")</f>
        <v>failed</v>
      </c>
      <c r="E147" cm="1">
        <f t="array" ref="E147">IFERROR(INDEX(Crowdfunding!H$2:'Crowdfunding'!H$1001, SMALL(IF(Crowdfunding!G$2:'Crowdfunding'!G$1001="Failed", ROW(Crowdfunding!G$2:'Crowdfunding'!G$1001)-ROW(Crowdfunding!G$2)+1), ROW(146:146))), "")</f>
        <v>40</v>
      </c>
    </row>
    <row r="148" spans="1:5" x14ac:dyDescent="0.25">
      <c r="A148" t="str" cm="1">
        <f t="array" ref="A148">IFERROR(INDEX(Crowdfunding!G$2:'Crowdfunding'!G$1001, SMALL(IF(Crowdfunding!G$2:'Crowdfunding'!G$1001="Successful", ROW(Crowdfunding!G$2:'Crowdfunding'!G$1001)-ROW(Crowdfunding!G$2)+1), ROW(147:147))), "")</f>
        <v>successful</v>
      </c>
      <c r="B148" cm="1">
        <f t="array" ref="B148">IFERROR(INDEX(Crowdfunding!H$2:'Crowdfunding'!H$1001, SMALL(IF(Crowdfunding!G$2:'Crowdfunding'!G$1001="Successful", ROW(Crowdfunding!G$2:'Crowdfunding'!G$1001)-ROW(Crowdfunding!G$2)+1), ROW(147:147))), "")</f>
        <v>53</v>
      </c>
      <c r="D148" t="str" cm="1">
        <f t="array" ref="D148">IFERROR(INDEX(Crowdfunding!G$2:'Crowdfunding'!G$1001, SMALL(IF(Crowdfunding!G$2:'Crowdfunding'!G$1001="Failed", ROW(Crowdfunding!G$2:'Crowdfunding'!G$1001)-ROW(Crowdfunding!G$2)+1), ROW(147:147))), "")</f>
        <v>failed</v>
      </c>
      <c r="E148" cm="1">
        <f t="array" ref="E148">IFERROR(INDEX(Crowdfunding!H$2:'Crowdfunding'!H$1001, SMALL(IF(Crowdfunding!G$2:'Crowdfunding'!G$1001="Failed", ROW(Crowdfunding!G$2:'Crowdfunding'!G$1001)-ROW(Crowdfunding!G$2)+1), ROW(147:147))), "")</f>
        <v>3015</v>
      </c>
    </row>
    <row r="149" spans="1:5" x14ac:dyDescent="0.25">
      <c r="A149" t="str" cm="1">
        <f t="array" ref="A149">IFERROR(INDEX(Crowdfunding!G$2:'Crowdfunding'!G$1001, SMALL(IF(Crowdfunding!G$2:'Crowdfunding'!G$1001="Successful", ROW(Crowdfunding!G$2:'Crowdfunding'!G$1001)-ROW(Crowdfunding!G$2)+1), ROW(148:148))), "")</f>
        <v>successful</v>
      </c>
      <c r="B149" cm="1">
        <f t="array" ref="B149">IFERROR(INDEX(Crowdfunding!H$2:'Crowdfunding'!H$1001, SMALL(IF(Crowdfunding!G$2:'Crowdfunding'!G$1001="Successful", ROW(Crowdfunding!G$2:'Crowdfunding'!G$1001)-ROW(Crowdfunding!G$2)+1), ROW(148:148))), "")</f>
        <v>214</v>
      </c>
      <c r="D149" t="str" cm="1">
        <f t="array" ref="D149">IFERROR(INDEX(Crowdfunding!G$2:'Crowdfunding'!G$1001, SMALL(IF(Crowdfunding!G$2:'Crowdfunding'!G$1001="Failed", ROW(Crowdfunding!G$2:'Crowdfunding'!G$1001)-ROW(Crowdfunding!G$2)+1), ROW(148:148))), "")</f>
        <v>failed</v>
      </c>
      <c r="E149" cm="1">
        <f t="array" ref="E149">IFERROR(INDEX(Crowdfunding!H$2:'Crowdfunding'!H$1001, SMALL(IF(Crowdfunding!G$2:'Crowdfunding'!G$1001="Failed", ROW(Crowdfunding!G$2:'Crowdfunding'!G$1001)-ROW(Crowdfunding!G$2)+1), ROW(148:148))), "")</f>
        <v>435</v>
      </c>
    </row>
    <row r="150" spans="1:5" x14ac:dyDescent="0.25">
      <c r="A150" t="str" cm="1">
        <f t="array" ref="A150">IFERROR(INDEX(Crowdfunding!G$2:'Crowdfunding'!G$1001, SMALL(IF(Crowdfunding!G$2:'Crowdfunding'!G$1001="Successful", ROW(Crowdfunding!G$2:'Crowdfunding'!G$1001)-ROW(Crowdfunding!G$2)+1), ROW(149:149))), "")</f>
        <v>successful</v>
      </c>
      <c r="B150" cm="1">
        <f t="array" ref="B150">IFERROR(INDEX(Crowdfunding!H$2:'Crowdfunding'!H$1001, SMALL(IF(Crowdfunding!G$2:'Crowdfunding'!G$1001="Successful", ROW(Crowdfunding!G$2:'Crowdfunding'!G$1001)-ROW(Crowdfunding!G$2)+1), ROW(149:149))), "")</f>
        <v>222</v>
      </c>
      <c r="D150" t="str" cm="1">
        <f t="array" ref="D150">IFERROR(INDEX(Crowdfunding!G$2:'Crowdfunding'!G$1001, SMALL(IF(Crowdfunding!G$2:'Crowdfunding'!G$1001="Failed", ROW(Crowdfunding!G$2:'Crowdfunding'!G$1001)-ROW(Crowdfunding!G$2)+1), ROW(149:149))), "")</f>
        <v>failed</v>
      </c>
      <c r="E150" cm="1">
        <f t="array" ref="E150">IFERROR(INDEX(Crowdfunding!H$2:'Crowdfunding'!H$1001, SMALL(IF(Crowdfunding!G$2:'Crowdfunding'!G$1001="Failed", ROW(Crowdfunding!G$2:'Crowdfunding'!G$1001)-ROW(Crowdfunding!G$2)+1), ROW(149:149))), "")</f>
        <v>714</v>
      </c>
    </row>
    <row r="151" spans="1:5" x14ac:dyDescent="0.25">
      <c r="A151" t="str" cm="1">
        <f t="array" ref="A151">IFERROR(INDEX(Crowdfunding!G$2:'Crowdfunding'!G$1001, SMALL(IF(Crowdfunding!G$2:'Crowdfunding'!G$1001="Successful", ROW(Crowdfunding!G$2:'Crowdfunding'!G$1001)-ROW(Crowdfunding!G$2)+1), ROW(150:150))), "")</f>
        <v>successful</v>
      </c>
      <c r="B151" cm="1">
        <f t="array" ref="B151">IFERROR(INDEX(Crowdfunding!H$2:'Crowdfunding'!H$1001, SMALL(IF(Crowdfunding!G$2:'Crowdfunding'!G$1001="Successful", ROW(Crowdfunding!G$2:'Crowdfunding'!G$1001)-ROW(Crowdfunding!G$2)+1), ROW(150:150))), "")</f>
        <v>1884</v>
      </c>
      <c r="D151" t="str" cm="1">
        <f t="array" ref="D151">IFERROR(INDEX(Crowdfunding!G$2:'Crowdfunding'!G$1001, SMALL(IF(Crowdfunding!G$2:'Crowdfunding'!G$1001="Failed", ROW(Crowdfunding!G$2:'Crowdfunding'!G$1001)-ROW(Crowdfunding!G$2)+1), ROW(150:150))), "")</f>
        <v>failed</v>
      </c>
      <c r="E151" cm="1">
        <f t="array" ref="E151">IFERROR(INDEX(Crowdfunding!H$2:'Crowdfunding'!H$1001, SMALL(IF(Crowdfunding!G$2:'Crowdfunding'!G$1001="Failed", ROW(Crowdfunding!G$2:'Crowdfunding'!G$1001)-ROW(Crowdfunding!G$2)+1), ROW(150:150))), "")</f>
        <v>5497</v>
      </c>
    </row>
    <row r="152" spans="1:5" x14ac:dyDescent="0.25">
      <c r="A152" t="str" cm="1">
        <f t="array" ref="A152">IFERROR(INDEX(Crowdfunding!G$2:'Crowdfunding'!G$1001, SMALL(IF(Crowdfunding!G$2:'Crowdfunding'!G$1001="Successful", ROW(Crowdfunding!G$2:'Crowdfunding'!G$1001)-ROW(Crowdfunding!G$2)+1), ROW(151:151))), "")</f>
        <v>successful</v>
      </c>
      <c r="B152" cm="1">
        <f t="array" ref="B152">IFERROR(INDEX(Crowdfunding!H$2:'Crowdfunding'!H$1001, SMALL(IF(Crowdfunding!G$2:'Crowdfunding'!G$1001="Successful", ROW(Crowdfunding!G$2:'Crowdfunding'!G$1001)-ROW(Crowdfunding!G$2)+1), ROW(151:151))), "")</f>
        <v>218</v>
      </c>
      <c r="D152" t="str" cm="1">
        <f t="array" ref="D152">IFERROR(INDEX(Crowdfunding!G$2:'Crowdfunding'!G$1001, SMALL(IF(Crowdfunding!G$2:'Crowdfunding'!G$1001="Failed", ROW(Crowdfunding!G$2:'Crowdfunding'!G$1001)-ROW(Crowdfunding!G$2)+1), ROW(151:151))), "")</f>
        <v>failed</v>
      </c>
      <c r="E152" cm="1">
        <f t="array" ref="E152">IFERROR(INDEX(Crowdfunding!H$2:'Crowdfunding'!H$1001, SMALL(IF(Crowdfunding!G$2:'Crowdfunding'!G$1001="Failed", ROW(Crowdfunding!G$2:'Crowdfunding'!G$1001)-ROW(Crowdfunding!G$2)+1), ROW(151:151))), "")</f>
        <v>418</v>
      </c>
    </row>
    <row r="153" spans="1:5" x14ac:dyDescent="0.25">
      <c r="A153" t="str" cm="1">
        <f t="array" ref="A153">IFERROR(INDEX(Crowdfunding!G$2:'Crowdfunding'!G$1001, SMALL(IF(Crowdfunding!G$2:'Crowdfunding'!G$1001="Successful", ROW(Crowdfunding!G$2:'Crowdfunding'!G$1001)-ROW(Crowdfunding!G$2)+1), ROW(152:152))), "")</f>
        <v>successful</v>
      </c>
      <c r="B153" cm="1">
        <f t="array" ref="B153">IFERROR(INDEX(Crowdfunding!H$2:'Crowdfunding'!H$1001, SMALL(IF(Crowdfunding!G$2:'Crowdfunding'!G$1001="Successful", ROW(Crowdfunding!G$2:'Crowdfunding'!G$1001)-ROW(Crowdfunding!G$2)+1), ROW(152:152))), "")</f>
        <v>6465</v>
      </c>
      <c r="D153" t="str" cm="1">
        <f t="array" ref="D153">IFERROR(INDEX(Crowdfunding!G$2:'Crowdfunding'!G$1001, SMALL(IF(Crowdfunding!G$2:'Crowdfunding'!G$1001="Failed", ROW(Crowdfunding!G$2:'Crowdfunding'!G$1001)-ROW(Crowdfunding!G$2)+1), ROW(152:152))), "")</f>
        <v>failed</v>
      </c>
      <c r="E153" cm="1">
        <f t="array" ref="E153">IFERROR(INDEX(Crowdfunding!H$2:'Crowdfunding'!H$1001, SMALL(IF(Crowdfunding!G$2:'Crowdfunding'!G$1001="Failed", ROW(Crowdfunding!G$2:'Crowdfunding'!G$1001)-ROW(Crowdfunding!G$2)+1), ROW(152:152))), "")</f>
        <v>1439</v>
      </c>
    </row>
    <row r="154" spans="1:5" x14ac:dyDescent="0.25">
      <c r="A154" t="str" cm="1">
        <f t="array" ref="A154">IFERROR(INDEX(Crowdfunding!G$2:'Crowdfunding'!G$1001, SMALL(IF(Crowdfunding!G$2:'Crowdfunding'!G$1001="Successful", ROW(Crowdfunding!G$2:'Crowdfunding'!G$1001)-ROW(Crowdfunding!G$2)+1), ROW(153:153))), "")</f>
        <v>successful</v>
      </c>
      <c r="B154" cm="1">
        <f t="array" ref="B154">IFERROR(INDEX(Crowdfunding!H$2:'Crowdfunding'!H$1001, SMALL(IF(Crowdfunding!G$2:'Crowdfunding'!G$1001="Successful", ROW(Crowdfunding!G$2:'Crowdfunding'!G$1001)-ROW(Crowdfunding!G$2)+1), ROW(153:153))), "")</f>
        <v>59</v>
      </c>
      <c r="D154" t="str" cm="1">
        <f t="array" ref="D154">IFERROR(INDEX(Crowdfunding!G$2:'Crowdfunding'!G$1001, SMALL(IF(Crowdfunding!G$2:'Crowdfunding'!G$1001="Failed", ROW(Crowdfunding!G$2:'Crowdfunding'!G$1001)-ROW(Crowdfunding!G$2)+1), ROW(153:153))), "")</f>
        <v>failed</v>
      </c>
      <c r="E154" cm="1">
        <f t="array" ref="E154">IFERROR(INDEX(Crowdfunding!H$2:'Crowdfunding'!H$1001, SMALL(IF(Crowdfunding!G$2:'Crowdfunding'!G$1001="Failed", ROW(Crowdfunding!G$2:'Crowdfunding'!G$1001)-ROW(Crowdfunding!G$2)+1), ROW(153:153))), "")</f>
        <v>15</v>
      </c>
    </row>
    <row r="155" spans="1:5" x14ac:dyDescent="0.25">
      <c r="A155" t="str" cm="1">
        <f t="array" ref="A155">IFERROR(INDEX(Crowdfunding!G$2:'Crowdfunding'!G$1001, SMALL(IF(Crowdfunding!G$2:'Crowdfunding'!G$1001="Successful", ROW(Crowdfunding!G$2:'Crowdfunding'!G$1001)-ROW(Crowdfunding!G$2)+1), ROW(154:154))), "")</f>
        <v>successful</v>
      </c>
      <c r="B155" cm="1">
        <f t="array" ref="B155">IFERROR(INDEX(Crowdfunding!H$2:'Crowdfunding'!H$1001, SMALL(IF(Crowdfunding!G$2:'Crowdfunding'!G$1001="Successful", ROW(Crowdfunding!G$2:'Crowdfunding'!G$1001)-ROW(Crowdfunding!G$2)+1), ROW(154:154))), "")</f>
        <v>88</v>
      </c>
      <c r="D155" t="str" cm="1">
        <f t="array" ref="D155">IFERROR(INDEX(Crowdfunding!G$2:'Crowdfunding'!G$1001, SMALL(IF(Crowdfunding!G$2:'Crowdfunding'!G$1001="Failed", ROW(Crowdfunding!G$2:'Crowdfunding'!G$1001)-ROW(Crowdfunding!G$2)+1), ROW(154:154))), "")</f>
        <v>failed</v>
      </c>
      <c r="E155" cm="1">
        <f t="array" ref="E155">IFERROR(INDEX(Crowdfunding!H$2:'Crowdfunding'!H$1001, SMALL(IF(Crowdfunding!G$2:'Crowdfunding'!G$1001="Failed", ROW(Crowdfunding!G$2:'Crowdfunding'!G$1001)-ROW(Crowdfunding!G$2)+1), ROW(154:154))), "")</f>
        <v>1999</v>
      </c>
    </row>
    <row r="156" spans="1:5" x14ac:dyDescent="0.25">
      <c r="A156" t="str" cm="1">
        <f t="array" ref="A156">IFERROR(INDEX(Crowdfunding!G$2:'Crowdfunding'!G$1001, SMALL(IF(Crowdfunding!G$2:'Crowdfunding'!G$1001="Successful", ROW(Crowdfunding!G$2:'Crowdfunding'!G$1001)-ROW(Crowdfunding!G$2)+1), ROW(155:155))), "")</f>
        <v>successful</v>
      </c>
      <c r="B156" cm="1">
        <f t="array" ref="B156">IFERROR(INDEX(Crowdfunding!H$2:'Crowdfunding'!H$1001, SMALL(IF(Crowdfunding!G$2:'Crowdfunding'!G$1001="Successful", ROW(Crowdfunding!G$2:'Crowdfunding'!G$1001)-ROW(Crowdfunding!G$2)+1), ROW(155:155))), "")</f>
        <v>1697</v>
      </c>
      <c r="D156" t="str" cm="1">
        <f t="array" ref="D156">IFERROR(INDEX(Crowdfunding!G$2:'Crowdfunding'!G$1001, SMALL(IF(Crowdfunding!G$2:'Crowdfunding'!G$1001="Failed", ROW(Crowdfunding!G$2:'Crowdfunding'!G$1001)-ROW(Crowdfunding!G$2)+1), ROW(155:155))), "")</f>
        <v>failed</v>
      </c>
      <c r="E156" cm="1">
        <f t="array" ref="E156">IFERROR(INDEX(Crowdfunding!H$2:'Crowdfunding'!H$1001, SMALL(IF(Crowdfunding!G$2:'Crowdfunding'!G$1001="Failed", ROW(Crowdfunding!G$2:'Crowdfunding'!G$1001)-ROW(Crowdfunding!G$2)+1), ROW(155:155))), "")</f>
        <v>118</v>
      </c>
    </row>
    <row r="157" spans="1:5" x14ac:dyDescent="0.25">
      <c r="A157" t="str" cm="1">
        <f t="array" ref="A157">IFERROR(INDEX(Crowdfunding!G$2:'Crowdfunding'!G$1001, SMALL(IF(Crowdfunding!G$2:'Crowdfunding'!G$1001="Successful", ROW(Crowdfunding!G$2:'Crowdfunding'!G$1001)-ROW(Crowdfunding!G$2)+1), ROW(156:156))), "")</f>
        <v>successful</v>
      </c>
      <c r="B157" cm="1">
        <f t="array" ref="B157">IFERROR(INDEX(Crowdfunding!H$2:'Crowdfunding'!H$1001, SMALL(IF(Crowdfunding!G$2:'Crowdfunding'!G$1001="Successful", ROW(Crowdfunding!G$2:'Crowdfunding'!G$1001)-ROW(Crowdfunding!G$2)+1), ROW(156:156))), "")</f>
        <v>92</v>
      </c>
      <c r="D157" t="str" cm="1">
        <f t="array" ref="D157">IFERROR(INDEX(Crowdfunding!G$2:'Crowdfunding'!G$1001, SMALL(IF(Crowdfunding!G$2:'Crowdfunding'!G$1001="Failed", ROW(Crowdfunding!G$2:'Crowdfunding'!G$1001)-ROW(Crowdfunding!G$2)+1), ROW(156:156))), "")</f>
        <v>failed</v>
      </c>
      <c r="E157" cm="1">
        <f t="array" ref="E157">IFERROR(INDEX(Crowdfunding!H$2:'Crowdfunding'!H$1001, SMALL(IF(Crowdfunding!G$2:'Crowdfunding'!G$1001="Failed", ROW(Crowdfunding!G$2:'Crowdfunding'!G$1001)-ROW(Crowdfunding!G$2)+1), ROW(156:156))), "")</f>
        <v>162</v>
      </c>
    </row>
    <row r="158" spans="1:5" x14ac:dyDescent="0.25">
      <c r="A158" t="str" cm="1">
        <f t="array" ref="A158">IFERROR(INDEX(Crowdfunding!G$2:'Crowdfunding'!G$1001, SMALL(IF(Crowdfunding!G$2:'Crowdfunding'!G$1001="Successful", ROW(Crowdfunding!G$2:'Crowdfunding'!G$1001)-ROW(Crowdfunding!G$2)+1), ROW(157:157))), "")</f>
        <v>successful</v>
      </c>
      <c r="B158" cm="1">
        <f t="array" ref="B158">IFERROR(INDEX(Crowdfunding!H$2:'Crowdfunding'!H$1001, SMALL(IF(Crowdfunding!G$2:'Crowdfunding'!G$1001="Successful", ROW(Crowdfunding!G$2:'Crowdfunding'!G$1001)-ROW(Crowdfunding!G$2)+1), ROW(157:157))), "")</f>
        <v>186</v>
      </c>
      <c r="D158" t="str" cm="1">
        <f t="array" ref="D158">IFERROR(INDEX(Crowdfunding!G$2:'Crowdfunding'!G$1001, SMALL(IF(Crowdfunding!G$2:'Crowdfunding'!G$1001="Failed", ROW(Crowdfunding!G$2:'Crowdfunding'!G$1001)-ROW(Crowdfunding!G$2)+1), ROW(157:157))), "")</f>
        <v>failed</v>
      </c>
      <c r="E158" cm="1">
        <f t="array" ref="E158">IFERROR(INDEX(Crowdfunding!H$2:'Crowdfunding'!H$1001, SMALL(IF(Crowdfunding!G$2:'Crowdfunding'!G$1001="Failed", ROW(Crowdfunding!G$2:'Crowdfunding'!G$1001)-ROW(Crowdfunding!G$2)+1), ROW(157:157))), "")</f>
        <v>83</v>
      </c>
    </row>
    <row r="159" spans="1:5" x14ac:dyDescent="0.25">
      <c r="A159" t="str" cm="1">
        <f t="array" ref="A159">IFERROR(INDEX(Crowdfunding!G$2:'Crowdfunding'!G$1001, SMALL(IF(Crowdfunding!G$2:'Crowdfunding'!G$1001="Successful", ROW(Crowdfunding!G$2:'Crowdfunding'!G$1001)-ROW(Crowdfunding!G$2)+1), ROW(158:158))), "")</f>
        <v>successful</v>
      </c>
      <c r="B159" cm="1">
        <f t="array" ref="B159">IFERROR(INDEX(Crowdfunding!H$2:'Crowdfunding'!H$1001, SMALL(IF(Crowdfunding!G$2:'Crowdfunding'!G$1001="Successful", ROW(Crowdfunding!G$2:'Crowdfunding'!G$1001)-ROW(Crowdfunding!G$2)+1), ROW(158:158))), "")</f>
        <v>138</v>
      </c>
      <c r="D159" t="str" cm="1">
        <f t="array" ref="D159">IFERROR(INDEX(Crowdfunding!G$2:'Crowdfunding'!G$1001, SMALL(IF(Crowdfunding!G$2:'Crowdfunding'!G$1001="Failed", ROW(Crowdfunding!G$2:'Crowdfunding'!G$1001)-ROW(Crowdfunding!G$2)+1), ROW(158:158))), "")</f>
        <v>failed</v>
      </c>
      <c r="E159" cm="1">
        <f t="array" ref="E159">IFERROR(INDEX(Crowdfunding!H$2:'Crowdfunding'!H$1001, SMALL(IF(Crowdfunding!G$2:'Crowdfunding'!G$1001="Failed", ROW(Crowdfunding!G$2:'Crowdfunding'!G$1001)-ROW(Crowdfunding!G$2)+1), ROW(158:158))), "")</f>
        <v>747</v>
      </c>
    </row>
    <row r="160" spans="1:5" x14ac:dyDescent="0.25">
      <c r="A160" t="str" cm="1">
        <f t="array" ref="A160">IFERROR(INDEX(Crowdfunding!G$2:'Crowdfunding'!G$1001, SMALL(IF(Crowdfunding!G$2:'Crowdfunding'!G$1001="Successful", ROW(Crowdfunding!G$2:'Crowdfunding'!G$1001)-ROW(Crowdfunding!G$2)+1), ROW(159:159))), "")</f>
        <v>successful</v>
      </c>
      <c r="B160" cm="1">
        <f t="array" ref="B160">IFERROR(INDEX(Crowdfunding!H$2:'Crowdfunding'!H$1001, SMALL(IF(Crowdfunding!G$2:'Crowdfunding'!G$1001="Successful", ROW(Crowdfunding!G$2:'Crowdfunding'!G$1001)-ROW(Crowdfunding!G$2)+1), ROW(159:159))), "")</f>
        <v>261</v>
      </c>
      <c r="D160" t="str" cm="1">
        <f t="array" ref="D160">IFERROR(INDEX(Crowdfunding!G$2:'Crowdfunding'!G$1001, SMALL(IF(Crowdfunding!G$2:'Crowdfunding'!G$1001="Failed", ROW(Crowdfunding!G$2:'Crowdfunding'!G$1001)-ROW(Crowdfunding!G$2)+1), ROW(159:159))), "")</f>
        <v>failed</v>
      </c>
      <c r="E160" cm="1">
        <f t="array" ref="E160">IFERROR(INDEX(Crowdfunding!H$2:'Crowdfunding'!H$1001, SMALL(IF(Crowdfunding!G$2:'Crowdfunding'!G$1001="Failed", ROW(Crowdfunding!G$2:'Crowdfunding'!G$1001)-ROW(Crowdfunding!G$2)+1), ROW(159:159))), "")</f>
        <v>84</v>
      </c>
    </row>
    <row r="161" spans="1:5" x14ac:dyDescent="0.25">
      <c r="A161" t="str" cm="1">
        <f t="array" ref="A161">IFERROR(INDEX(Crowdfunding!G$2:'Crowdfunding'!G$1001, SMALL(IF(Crowdfunding!G$2:'Crowdfunding'!G$1001="Successful", ROW(Crowdfunding!G$2:'Crowdfunding'!G$1001)-ROW(Crowdfunding!G$2)+1), ROW(160:160))), "")</f>
        <v>successful</v>
      </c>
      <c r="B161" cm="1">
        <f t="array" ref="B161">IFERROR(INDEX(Crowdfunding!H$2:'Crowdfunding'!H$1001, SMALL(IF(Crowdfunding!G$2:'Crowdfunding'!G$1001="Successful", ROW(Crowdfunding!G$2:'Crowdfunding'!G$1001)-ROW(Crowdfunding!G$2)+1), ROW(160:160))), "")</f>
        <v>107</v>
      </c>
      <c r="D161" t="str" cm="1">
        <f t="array" ref="D161">IFERROR(INDEX(Crowdfunding!G$2:'Crowdfunding'!G$1001, SMALL(IF(Crowdfunding!G$2:'Crowdfunding'!G$1001="Failed", ROW(Crowdfunding!G$2:'Crowdfunding'!G$1001)-ROW(Crowdfunding!G$2)+1), ROW(160:160))), "")</f>
        <v>failed</v>
      </c>
      <c r="E161" cm="1">
        <f t="array" ref="E161">IFERROR(INDEX(Crowdfunding!H$2:'Crowdfunding'!H$1001, SMALL(IF(Crowdfunding!G$2:'Crowdfunding'!G$1001="Failed", ROW(Crowdfunding!G$2:'Crowdfunding'!G$1001)-ROW(Crowdfunding!G$2)+1), ROW(160:160))), "")</f>
        <v>91</v>
      </c>
    </row>
    <row r="162" spans="1:5" x14ac:dyDescent="0.25">
      <c r="A162" t="str" cm="1">
        <f t="array" ref="A162">IFERROR(INDEX(Crowdfunding!G$2:'Crowdfunding'!G$1001, SMALL(IF(Crowdfunding!G$2:'Crowdfunding'!G$1001="Successful", ROW(Crowdfunding!G$2:'Crowdfunding'!G$1001)-ROW(Crowdfunding!G$2)+1), ROW(161:161))), "")</f>
        <v>successful</v>
      </c>
      <c r="B162" cm="1">
        <f t="array" ref="B162">IFERROR(INDEX(Crowdfunding!H$2:'Crowdfunding'!H$1001, SMALL(IF(Crowdfunding!G$2:'Crowdfunding'!G$1001="Successful", ROW(Crowdfunding!G$2:'Crowdfunding'!G$1001)-ROW(Crowdfunding!G$2)+1), ROW(161:161))), "")</f>
        <v>199</v>
      </c>
      <c r="D162" t="str" cm="1">
        <f t="array" ref="D162">IFERROR(INDEX(Crowdfunding!G$2:'Crowdfunding'!G$1001, SMALL(IF(Crowdfunding!G$2:'Crowdfunding'!G$1001="Failed", ROW(Crowdfunding!G$2:'Crowdfunding'!G$1001)-ROW(Crowdfunding!G$2)+1), ROW(161:161))), "")</f>
        <v>failed</v>
      </c>
      <c r="E162" cm="1">
        <f t="array" ref="E162">IFERROR(INDEX(Crowdfunding!H$2:'Crowdfunding'!H$1001, SMALL(IF(Crowdfunding!G$2:'Crowdfunding'!G$1001="Failed", ROW(Crowdfunding!G$2:'Crowdfunding'!G$1001)-ROW(Crowdfunding!G$2)+1), ROW(161:161))), "")</f>
        <v>792</v>
      </c>
    </row>
    <row r="163" spans="1:5" x14ac:dyDescent="0.25">
      <c r="A163" t="str" cm="1">
        <f t="array" ref="A163">IFERROR(INDEX(Crowdfunding!G$2:'Crowdfunding'!G$1001, SMALL(IF(Crowdfunding!G$2:'Crowdfunding'!G$1001="Successful", ROW(Crowdfunding!G$2:'Crowdfunding'!G$1001)-ROW(Crowdfunding!G$2)+1), ROW(162:162))), "")</f>
        <v>successful</v>
      </c>
      <c r="B163" cm="1">
        <f t="array" ref="B163">IFERROR(INDEX(Crowdfunding!H$2:'Crowdfunding'!H$1001, SMALL(IF(Crowdfunding!G$2:'Crowdfunding'!G$1001="Successful", ROW(Crowdfunding!G$2:'Crowdfunding'!G$1001)-ROW(Crowdfunding!G$2)+1), ROW(162:162))), "")</f>
        <v>5512</v>
      </c>
      <c r="D163" t="str" cm="1">
        <f t="array" ref="D163">IFERROR(INDEX(Crowdfunding!G$2:'Crowdfunding'!G$1001, SMALL(IF(Crowdfunding!G$2:'Crowdfunding'!G$1001="Failed", ROW(Crowdfunding!G$2:'Crowdfunding'!G$1001)-ROW(Crowdfunding!G$2)+1), ROW(162:162))), "")</f>
        <v>failed</v>
      </c>
      <c r="E163" cm="1">
        <f t="array" ref="E163">IFERROR(INDEX(Crowdfunding!H$2:'Crowdfunding'!H$1001, SMALL(IF(Crowdfunding!G$2:'Crowdfunding'!G$1001="Failed", ROW(Crowdfunding!G$2:'Crowdfunding'!G$1001)-ROW(Crowdfunding!G$2)+1), ROW(162:162))), "")</f>
        <v>32</v>
      </c>
    </row>
    <row r="164" spans="1:5" x14ac:dyDescent="0.25">
      <c r="A164" t="str" cm="1">
        <f t="array" ref="A164">IFERROR(INDEX(Crowdfunding!G$2:'Crowdfunding'!G$1001, SMALL(IF(Crowdfunding!G$2:'Crowdfunding'!G$1001="Successful", ROW(Crowdfunding!G$2:'Crowdfunding'!G$1001)-ROW(Crowdfunding!G$2)+1), ROW(163:163))), "")</f>
        <v>successful</v>
      </c>
      <c r="B164" cm="1">
        <f t="array" ref="B164">IFERROR(INDEX(Crowdfunding!H$2:'Crowdfunding'!H$1001, SMALL(IF(Crowdfunding!G$2:'Crowdfunding'!G$1001="Successful", ROW(Crowdfunding!G$2:'Crowdfunding'!G$1001)-ROW(Crowdfunding!G$2)+1), ROW(163:163))), "")</f>
        <v>86</v>
      </c>
      <c r="D164" t="str" cm="1">
        <f t="array" ref="D164">IFERROR(INDEX(Crowdfunding!G$2:'Crowdfunding'!G$1001, SMALL(IF(Crowdfunding!G$2:'Crowdfunding'!G$1001="Failed", ROW(Crowdfunding!G$2:'Crowdfunding'!G$1001)-ROW(Crowdfunding!G$2)+1), ROW(163:163))), "")</f>
        <v>failed</v>
      </c>
      <c r="E164" cm="1">
        <f t="array" ref="E164">IFERROR(INDEX(Crowdfunding!H$2:'Crowdfunding'!H$1001, SMALL(IF(Crowdfunding!G$2:'Crowdfunding'!G$1001="Failed", ROW(Crowdfunding!G$2:'Crowdfunding'!G$1001)-ROW(Crowdfunding!G$2)+1), ROW(163:163))), "")</f>
        <v>186</v>
      </c>
    </row>
    <row r="165" spans="1:5" x14ac:dyDescent="0.25">
      <c r="A165" t="str" cm="1">
        <f t="array" ref="A165">IFERROR(INDEX(Crowdfunding!G$2:'Crowdfunding'!G$1001, SMALL(IF(Crowdfunding!G$2:'Crowdfunding'!G$1001="Successful", ROW(Crowdfunding!G$2:'Crowdfunding'!G$1001)-ROW(Crowdfunding!G$2)+1), ROW(164:164))), "")</f>
        <v>successful</v>
      </c>
      <c r="B165" cm="1">
        <f t="array" ref="B165">IFERROR(INDEX(Crowdfunding!H$2:'Crowdfunding'!H$1001, SMALL(IF(Crowdfunding!G$2:'Crowdfunding'!G$1001="Successful", ROW(Crowdfunding!G$2:'Crowdfunding'!G$1001)-ROW(Crowdfunding!G$2)+1), ROW(164:164))), "")</f>
        <v>2768</v>
      </c>
      <c r="D165" t="str" cm="1">
        <f t="array" ref="D165">IFERROR(INDEX(Crowdfunding!G$2:'Crowdfunding'!G$1001, SMALL(IF(Crowdfunding!G$2:'Crowdfunding'!G$1001="Failed", ROW(Crowdfunding!G$2:'Crowdfunding'!G$1001)-ROW(Crowdfunding!G$2)+1), ROW(164:164))), "")</f>
        <v>failed</v>
      </c>
      <c r="E165" cm="1">
        <f t="array" ref="E165">IFERROR(INDEX(Crowdfunding!H$2:'Crowdfunding'!H$1001, SMALL(IF(Crowdfunding!G$2:'Crowdfunding'!G$1001="Failed", ROW(Crowdfunding!G$2:'Crowdfunding'!G$1001)-ROW(Crowdfunding!G$2)+1), ROW(164:164))), "")</f>
        <v>605</v>
      </c>
    </row>
    <row r="166" spans="1:5" x14ac:dyDescent="0.25">
      <c r="A166" t="str" cm="1">
        <f t="array" ref="A166">IFERROR(INDEX(Crowdfunding!G$2:'Crowdfunding'!G$1001, SMALL(IF(Crowdfunding!G$2:'Crowdfunding'!G$1001="Successful", ROW(Crowdfunding!G$2:'Crowdfunding'!G$1001)-ROW(Crowdfunding!G$2)+1), ROW(165:165))), "")</f>
        <v>successful</v>
      </c>
      <c r="B166" cm="1">
        <f t="array" ref="B166">IFERROR(INDEX(Crowdfunding!H$2:'Crowdfunding'!H$1001, SMALL(IF(Crowdfunding!G$2:'Crowdfunding'!G$1001="Successful", ROW(Crowdfunding!G$2:'Crowdfunding'!G$1001)-ROW(Crowdfunding!G$2)+1), ROW(165:165))), "")</f>
        <v>48</v>
      </c>
      <c r="D166" t="str" cm="1">
        <f t="array" ref="D166">IFERROR(INDEX(Crowdfunding!G$2:'Crowdfunding'!G$1001, SMALL(IF(Crowdfunding!G$2:'Crowdfunding'!G$1001="Failed", ROW(Crowdfunding!G$2:'Crowdfunding'!G$1001)-ROW(Crowdfunding!G$2)+1), ROW(165:165))), "")</f>
        <v>failed</v>
      </c>
      <c r="E166" cm="1">
        <f t="array" ref="E166">IFERROR(INDEX(Crowdfunding!H$2:'Crowdfunding'!H$1001, SMALL(IF(Crowdfunding!G$2:'Crowdfunding'!G$1001="Failed", ROW(Crowdfunding!G$2:'Crowdfunding'!G$1001)-ROW(Crowdfunding!G$2)+1), ROW(165:165))), "")</f>
        <v>1</v>
      </c>
    </row>
    <row r="167" spans="1:5" x14ac:dyDescent="0.25">
      <c r="A167" t="str" cm="1">
        <f t="array" ref="A167">IFERROR(INDEX(Crowdfunding!G$2:'Crowdfunding'!G$1001, SMALL(IF(Crowdfunding!G$2:'Crowdfunding'!G$1001="Successful", ROW(Crowdfunding!G$2:'Crowdfunding'!G$1001)-ROW(Crowdfunding!G$2)+1), ROW(166:166))), "")</f>
        <v>successful</v>
      </c>
      <c r="B167" cm="1">
        <f t="array" ref="B167">IFERROR(INDEX(Crowdfunding!H$2:'Crowdfunding'!H$1001, SMALL(IF(Crowdfunding!G$2:'Crowdfunding'!G$1001="Successful", ROW(Crowdfunding!G$2:'Crowdfunding'!G$1001)-ROW(Crowdfunding!G$2)+1), ROW(166:166))), "")</f>
        <v>87</v>
      </c>
      <c r="D167" t="str" cm="1">
        <f t="array" ref="D167">IFERROR(INDEX(Crowdfunding!G$2:'Crowdfunding'!G$1001, SMALL(IF(Crowdfunding!G$2:'Crowdfunding'!G$1001="Failed", ROW(Crowdfunding!G$2:'Crowdfunding'!G$1001)-ROW(Crowdfunding!G$2)+1), ROW(166:166))), "")</f>
        <v>failed</v>
      </c>
      <c r="E167" cm="1">
        <f t="array" ref="E167">IFERROR(INDEX(Crowdfunding!H$2:'Crowdfunding'!H$1001, SMALL(IF(Crowdfunding!G$2:'Crowdfunding'!G$1001="Failed", ROW(Crowdfunding!G$2:'Crowdfunding'!G$1001)-ROW(Crowdfunding!G$2)+1), ROW(166:166))), "")</f>
        <v>31</v>
      </c>
    </row>
    <row r="168" spans="1:5" x14ac:dyDescent="0.25">
      <c r="A168" t="str" cm="1">
        <f t="array" ref="A168">IFERROR(INDEX(Crowdfunding!G$2:'Crowdfunding'!G$1001, SMALL(IF(Crowdfunding!G$2:'Crowdfunding'!G$1001="Successful", ROW(Crowdfunding!G$2:'Crowdfunding'!G$1001)-ROW(Crowdfunding!G$2)+1), ROW(167:167))), "")</f>
        <v>successful</v>
      </c>
      <c r="B168" cm="1">
        <f t="array" ref="B168">IFERROR(INDEX(Crowdfunding!H$2:'Crowdfunding'!H$1001, SMALL(IF(Crowdfunding!G$2:'Crowdfunding'!G$1001="Successful", ROW(Crowdfunding!G$2:'Crowdfunding'!G$1001)-ROW(Crowdfunding!G$2)+1), ROW(167:167))), "")</f>
        <v>1894</v>
      </c>
      <c r="D168" t="str" cm="1">
        <f t="array" ref="D168">IFERROR(INDEX(Crowdfunding!G$2:'Crowdfunding'!G$1001, SMALL(IF(Crowdfunding!G$2:'Crowdfunding'!G$1001="Failed", ROW(Crowdfunding!G$2:'Crowdfunding'!G$1001)-ROW(Crowdfunding!G$2)+1), ROW(167:167))), "")</f>
        <v>failed</v>
      </c>
      <c r="E168" cm="1">
        <f t="array" ref="E168">IFERROR(INDEX(Crowdfunding!H$2:'Crowdfunding'!H$1001, SMALL(IF(Crowdfunding!G$2:'Crowdfunding'!G$1001="Failed", ROW(Crowdfunding!G$2:'Crowdfunding'!G$1001)-ROW(Crowdfunding!G$2)+1), ROW(167:167))), "")</f>
        <v>1181</v>
      </c>
    </row>
    <row r="169" spans="1:5" x14ac:dyDescent="0.25">
      <c r="A169" t="str" cm="1">
        <f t="array" ref="A169">IFERROR(INDEX(Crowdfunding!G$2:'Crowdfunding'!G$1001, SMALL(IF(Crowdfunding!G$2:'Crowdfunding'!G$1001="Successful", ROW(Crowdfunding!G$2:'Crowdfunding'!G$1001)-ROW(Crowdfunding!G$2)+1), ROW(168:168))), "")</f>
        <v>successful</v>
      </c>
      <c r="B169" cm="1">
        <f t="array" ref="B169">IFERROR(INDEX(Crowdfunding!H$2:'Crowdfunding'!H$1001, SMALL(IF(Crowdfunding!G$2:'Crowdfunding'!G$1001="Successful", ROW(Crowdfunding!G$2:'Crowdfunding'!G$1001)-ROW(Crowdfunding!G$2)+1), ROW(168:168))), "")</f>
        <v>282</v>
      </c>
      <c r="D169" t="str" cm="1">
        <f t="array" ref="D169">IFERROR(INDEX(Crowdfunding!G$2:'Crowdfunding'!G$1001, SMALL(IF(Crowdfunding!G$2:'Crowdfunding'!G$1001="Failed", ROW(Crowdfunding!G$2:'Crowdfunding'!G$1001)-ROW(Crowdfunding!G$2)+1), ROW(168:168))), "")</f>
        <v>failed</v>
      </c>
      <c r="E169" cm="1">
        <f t="array" ref="E169">IFERROR(INDEX(Crowdfunding!H$2:'Crowdfunding'!H$1001, SMALL(IF(Crowdfunding!G$2:'Crowdfunding'!G$1001="Failed", ROW(Crowdfunding!G$2:'Crowdfunding'!G$1001)-ROW(Crowdfunding!G$2)+1), ROW(168:168))), "")</f>
        <v>39</v>
      </c>
    </row>
    <row r="170" spans="1:5" x14ac:dyDescent="0.25">
      <c r="A170" t="str" cm="1">
        <f t="array" ref="A170">IFERROR(INDEX(Crowdfunding!G$2:'Crowdfunding'!G$1001, SMALL(IF(Crowdfunding!G$2:'Crowdfunding'!G$1001="Successful", ROW(Crowdfunding!G$2:'Crowdfunding'!G$1001)-ROW(Crowdfunding!G$2)+1), ROW(169:169))), "")</f>
        <v>successful</v>
      </c>
      <c r="B170" cm="1">
        <f t="array" ref="B170">IFERROR(INDEX(Crowdfunding!H$2:'Crowdfunding'!H$1001, SMALL(IF(Crowdfunding!G$2:'Crowdfunding'!G$1001="Successful", ROW(Crowdfunding!G$2:'Crowdfunding'!G$1001)-ROW(Crowdfunding!G$2)+1), ROW(169:169))), "")</f>
        <v>116</v>
      </c>
      <c r="D170" t="str" cm="1">
        <f t="array" ref="D170">IFERROR(INDEX(Crowdfunding!G$2:'Crowdfunding'!G$1001, SMALL(IF(Crowdfunding!G$2:'Crowdfunding'!G$1001="Failed", ROW(Crowdfunding!G$2:'Crowdfunding'!G$1001)-ROW(Crowdfunding!G$2)+1), ROW(169:169))), "")</f>
        <v>failed</v>
      </c>
      <c r="E170" cm="1">
        <f t="array" ref="E170">IFERROR(INDEX(Crowdfunding!H$2:'Crowdfunding'!H$1001, SMALL(IF(Crowdfunding!G$2:'Crowdfunding'!G$1001="Failed", ROW(Crowdfunding!G$2:'Crowdfunding'!G$1001)-ROW(Crowdfunding!G$2)+1), ROW(169:169))), "")</f>
        <v>46</v>
      </c>
    </row>
    <row r="171" spans="1:5" x14ac:dyDescent="0.25">
      <c r="A171" t="str" cm="1">
        <f t="array" ref="A171">IFERROR(INDEX(Crowdfunding!G$2:'Crowdfunding'!G$1001, SMALL(IF(Crowdfunding!G$2:'Crowdfunding'!G$1001="Successful", ROW(Crowdfunding!G$2:'Crowdfunding'!G$1001)-ROW(Crowdfunding!G$2)+1), ROW(170:170))), "")</f>
        <v>successful</v>
      </c>
      <c r="B171" cm="1">
        <f t="array" ref="B171">IFERROR(INDEX(Crowdfunding!H$2:'Crowdfunding'!H$1001, SMALL(IF(Crowdfunding!G$2:'Crowdfunding'!G$1001="Successful", ROW(Crowdfunding!G$2:'Crowdfunding'!G$1001)-ROW(Crowdfunding!G$2)+1), ROW(170:170))), "")</f>
        <v>83</v>
      </c>
      <c r="D171" t="str" cm="1">
        <f t="array" ref="D171">IFERROR(INDEX(Crowdfunding!G$2:'Crowdfunding'!G$1001, SMALL(IF(Crowdfunding!G$2:'Crowdfunding'!G$1001="Failed", ROW(Crowdfunding!G$2:'Crowdfunding'!G$1001)-ROW(Crowdfunding!G$2)+1), ROW(170:170))), "")</f>
        <v>failed</v>
      </c>
      <c r="E171" cm="1">
        <f t="array" ref="E171">IFERROR(INDEX(Crowdfunding!H$2:'Crowdfunding'!H$1001, SMALL(IF(Crowdfunding!G$2:'Crowdfunding'!G$1001="Failed", ROW(Crowdfunding!G$2:'Crowdfunding'!G$1001)-ROW(Crowdfunding!G$2)+1), ROW(170:170))), "")</f>
        <v>105</v>
      </c>
    </row>
    <row r="172" spans="1:5" x14ac:dyDescent="0.25">
      <c r="A172" t="str" cm="1">
        <f t="array" ref="A172">IFERROR(INDEX(Crowdfunding!G$2:'Crowdfunding'!G$1001, SMALL(IF(Crowdfunding!G$2:'Crowdfunding'!G$1001="Successful", ROW(Crowdfunding!G$2:'Crowdfunding'!G$1001)-ROW(Crowdfunding!G$2)+1), ROW(171:171))), "")</f>
        <v>successful</v>
      </c>
      <c r="B172" cm="1">
        <f t="array" ref="B172">IFERROR(INDEX(Crowdfunding!H$2:'Crowdfunding'!H$1001, SMALL(IF(Crowdfunding!G$2:'Crowdfunding'!G$1001="Successful", ROW(Crowdfunding!G$2:'Crowdfunding'!G$1001)-ROW(Crowdfunding!G$2)+1), ROW(171:171))), "")</f>
        <v>91</v>
      </c>
      <c r="D172" t="str" cm="1">
        <f t="array" ref="D172">IFERROR(INDEX(Crowdfunding!G$2:'Crowdfunding'!G$1001, SMALL(IF(Crowdfunding!G$2:'Crowdfunding'!G$1001="Failed", ROW(Crowdfunding!G$2:'Crowdfunding'!G$1001)-ROW(Crowdfunding!G$2)+1), ROW(171:171))), "")</f>
        <v>failed</v>
      </c>
      <c r="E172" cm="1">
        <f t="array" ref="E172">IFERROR(INDEX(Crowdfunding!H$2:'Crowdfunding'!H$1001, SMALL(IF(Crowdfunding!G$2:'Crowdfunding'!G$1001="Failed", ROW(Crowdfunding!G$2:'Crowdfunding'!G$1001)-ROW(Crowdfunding!G$2)+1), ROW(171:171))), "")</f>
        <v>535</v>
      </c>
    </row>
    <row r="173" spans="1:5" x14ac:dyDescent="0.25">
      <c r="A173" t="str" cm="1">
        <f t="array" ref="A173">IFERROR(INDEX(Crowdfunding!G$2:'Crowdfunding'!G$1001, SMALL(IF(Crowdfunding!G$2:'Crowdfunding'!G$1001="Successful", ROW(Crowdfunding!G$2:'Crowdfunding'!G$1001)-ROW(Crowdfunding!G$2)+1), ROW(172:172))), "")</f>
        <v>successful</v>
      </c>
      <c r="B173" cm="1">
        <f t="array" ref="B173">IFERROR(INDEX(Crowdfunding!H$2:'Crowdfunding'!H$1001, SMALL(IF(Crowdfunding!G$2:'Crowdfunding'!G$1001="Successful", ROW(Crowdfunding!G$2:'Crowdfunding'!G$1001)-ROW(Crowdfunding!G$2)+1), ROW(172:172))), "")</f>
        <v>546</v>
      </c>
      <c r="D173" t="str" cm="1">
        <f t="array" ref="D173">IFERROR(INDEX(Crowdfunding!G$2:'Crowdfunding'!G$1001, SMALL(IF(Crowdfunding!G$2:'Crowdfunding'!G$1001="Failed", ROW(Crowdfunding!G$2:'Crowdfunding'!G$1001)-ROW(Crowdfunding!G$2)+1), ROW(172:172))), "")</f>
        <v>failed</v>
      </c>
      <c r="E173" cm="1">
        <f t="array" ref="E173">IFERROR(INDEX(Crowdfunding!H$2:'Crowdfunding'!H$1001, SMALL(IF(Crowdfunding!G$2:'Crowdfunding'!G$1001="Failed", ROW(Crowdfunding!G$2:'Crowdfunding'!G$1001)-ROW(Crowdfunding!G$2)+1), ROW(172:172))), "")</f>
        <v>16</v>
      </c>
    </row>
    <row r="174" spans="1:5" x14ac:dyDescent="0.25">
      <c r="A174" t="str" cm="1">
        <f t="array" ref="A174">IFERROR(INDEX(Crowdfunding!G$2:'Crowdfunding'!G$1001, SMALL(IF(Crowdfunding!G$2:'Crowdfunding'!G$1001="Successful", ROW(Crowdfunding!G$2:'Crowdfunding'!G$1001)-ROW(Crowdfunding!G$2)+1), ROW(173:173))), "")</f>
        <v>successful</v>
      </c>
      <c r="B174" cm="1">
        <f t="array" ref="B174">IFERROR(INDEX(Crowdfunding!H$2:'Crowdfunding'!H$1001, SMALL(IF(Crowdfunding!G$2:'Crowdfunding'!G$1001="Successful", ROW(Crowdfunding!G$2:'Crowdfunding'!G$1001)-ROW(Crowdfunding!G$2)+1), ROW(173:173))), "")</f>
        <v>393</v>
      </c>
      <c r="D174" t="str" cm="1">
        <f t="array" ref="D174">IFERROR(INDEX(Crowdfunding!G$2:'Crowdfunding'!G$1001, SMALL(IF(Crowdfunding!G$2:'Crowdfunding'!G$1001="Failed", ROW(Crowdfunding!G$2:'Crowdfunding'!G$1001)-ROW(Crowdfunding!G$2)+1), ROW(173:173))), "")</f>
        <v>failed</v>
      </c>
      <c r="E174" cm="1">
        <f t="array" ref="E174">IFERROR(INDEX(Crowdfunding!H$2:'Crowdfunding'!H$1001, SMALL(IF(Crowdfunding!G$2:'Crowdfunding'!G$1001="Failed", ROW(Crowdfunding!G$2:'Crowdfunding'!G$1001)-ROW(Crowdfunding!G$2)+1), ROW(173:173))), "")</f>
        <v>575</v>
      </c>
    </row>
    <row r="175" spans="1:5" x14ac:dyDescent="0.25">
      <c r="A175" t="str" cm="1">
        <f t="array" ref="A175">IFERROR(INDEX(Crowdfunding!G$2:'Crowdfunding'!G$1001, SMALL(IF(Crowdfunding!G$2:'Crowdfunding'!G$1001="Successful", ROW(Crowdfunding!G$2:'Crowdfunding'!G$1001)-ROW(Crowdfunding!G$2)+1), ROW(174:174))), "")</f>
        <v>successful</v>
      </c>
      <c r="B175" cm="1">
        <f t="array" ref="B175">IFERROR(INDEX(Crowdfunding!H$2:'Crowdfunding'!H$1001, SMALL(IF(Crowdfunding!G$2:'Crowdfunding'!G$1001="Successful", ROW(Crowdfunding!G$2:'Crowdfunding'!G$1001)-ROW(Crowdfunding!G$2)+1), ROW(174:174))), "")</f>
        <v>133</v>
      </c>
      <c r="D175" t="str" cm="1">
        <f t="array" ref="D175">IFERROR(INDEX(Crowdfunding!G$2:'Crowdfunding'!G$1001, SMALL(IF(Crowdfunding!G$2:'Crowdfunding'!G$1001="Failed", ROW(Crowdfunding!G$2:'Crowdfunding'!G$1001)-ROW(Crowdfunding!G$2)+1), ROW(174:174))), "")</f>
        <v>failed</v>
      </c>
      <c r="E175" cm="1">
        <f t="array" ref="E175">IFERROR(INDEX(Crowdfunding!H$2:'Crowdfunding'!H$1001, SMALL(IF(Crowdfunding!G$2:'Crowdfunding'!G$1001="Failed", ROW(Crowdfunding!G$2:'Crowdfunding'!G$1001)-ROW(Crowdfunding!G$2)+1), ROW(174:174))), "")</f>
        <v>1120</v>
      </c>
    </row>
    <row r="176" spans="1:5" x14ac:dyDescent="0.25">
      <c r="A176" t="str" cm="1">
        <f t="array" ref="A176">IFERROR(INDEX(Crowdfunding!G$2:'Crowdfunding'!G$1001, SMALL(IF(Crowdfunding!G$2:'Crowdfunding'!G$1001="Successful", ROW(Crowdfunding!G$2:'Crowdfunding'!G$1001)-ROW(Crowdfunding!G$2)+1), ROW(175:175))), "")</f>
        <v>successful</v>
      </c>
      <c r="B176" cm="1">
        <f t="array" ref="B176">IFERROR(INDEX(Crowdfunding!H$2:'Crowdfunding'!H$1001, SMALL(IF(Crowdfunding!G$2:'Crowdfunding'!G$1001="Successful", ROW(Crowdfunding!G$2:'Crowdfunding'!G$1001)-ROW(Crowdfunding!G$2)+1), ROW(175:175))), "")</f>
        <v>254</v>
      </c>
      <c r="D176" t="str" cm="1">
        <f t="array" ref="D176">IFERROR(INDEX(Crowdfunding!G$2:'Crowdfunding'!G$1001, SMALL(IF(Crowdfunding!G$2:'Crowdfunding'!G$1001="Failed", ROW(Crowdfunding!G$2:'Crowdfunding'!G$1001)-ROW(Crowdfunding!G$2)+1), ROW(175:175))), "")</f>
        <v>failed</v>
      </c>
      <c r="E176" cm="1">
        <f t="array" ref="E176">IFERROR(INDEX(Crowdfunding!H$2:'Crowdfunding'!H$1001, SMALL(IF(Crowdfunding!G$2:'Crowdfunding'!G$1001="Failed", ROW(Crowdfunding!G$2:'Crowdfunding'!G$1001)-ROW(Crowdfunding!G$2)+1), ROW(175:175))), "")</f>
        <v>113</v>
      </c>
    </row>
    <row r="177" spans="1:5" x14ac:dyDescent="0.25">
      <c r="A177" t="str" cm="1">
        <f t="array" ref="A177">IFERROR(INDEX(Crowdfunding!G$2:'Crowdfunding'!G$1001, SMALL(IF(Crowdfunding!G$2:'Crowdfunding'!G$1001="Successful", ROW(Crowdfunding!G$2:'Crowdfunding'!G$1001)-ROW(Crowdfunding!G$2)+1), ROW(176:176))), "")</f>
        <v>successful</v>
      </c>
      <c r="B177" cm="1">
        <f t="array" ref="B177">IFERROR(INDEX(Crowdfunding!H$2:'Crowdfunding'!H$1001, SMALL(IF(Crowdfunding!G$2:'Crowdfunding'!G$1001="Successful", ROW(Crowdfunding!G$2:'Crowdfunding'!G$1001)-ROW(Crowdfunding!G$2)+1), ROW(176:176))), "")</f>
        <v>176</v>
      </c>
      <c r="D177" t="str" cm="1">
        <f t="array" ref="D177">IFERROR(INDEX(Crowdfunding!G$2:'Crowdfunding'!G$1001, SMALL(IF(Crowdfunding!G$2:'Crowdfunding'!G$1001="Failed", ROW(Crowdfunding!G$2:'Crowdfunding'!G$1001)-ROW(Crowdfunding!G$2)+1), ROW(176:176))), "")</f>
        <v>failed</v>
      </c>
      <c r="E177" cm="1">
        <f t="array" ref="E177">IFERROR(INDEX(Crowdfunding!H$2:'Crowdfunding'!H$1001, SMALL(IF(Crowdfunding!G$2:'Crowdfunding'!G$1001="Failed", ROW(Crowdfunding!G$2:'Crowdfunding'!G$1001)-ROW(Crowdfunding!G$2)+1), ROW(176:176))), "")</f>
        <v>1538</v>
      </c>
    </row>
    <row r="178" spans="1:5" x14ac:dyDescent="0.25">
      <c r="A178" t="str" cm="1">
        <f t="array" ref="A178">IFERROR(INDEX(Crowdfunding!G$2:'Crowdfunding'!G$1001, SMALL(IF(Crowdfunding!G$2:'Crowdfunding'!G$1001="Successful", ROW(Crowdfunding!G$2:'Crowdfunding'!G$1001)-ROW(Crowdfunding!G$2)+1), ROW(177:177))), "")</f>
        <v>successful</v>
      </c>
      <c r="B178" cm="1">
        <f t="array" ref="B178">IFERROR(INDEX(Crowdfunding!H$2:'Crowdfunding'!H$1001, SMALL(IF(Crowdfunding!G$2:'Crowdfunding'!G$1001="Successful", ROW(Crowdfunding!G$2:'Crowdfunding'!G$1001)-ROW(Crowdfunding!G$2)+1), ROW(177:177))), "")</f>
        <v>337</v>
      </c>
      <c r="D178" t="str" cm="1">
        <f t="array" ref="D178">IFERROR(INDEX(Crowdfunding!G$2:'Crowdfunding'!G$1001, SMALL(IF(Crowdfunding!G$2:'Crowdfunding'!G$1001="Failed", ROW(Crowdfunding!G$2:'Crowdfunding'!G$1001)-ROW(Crowdfunding!G$2)+1), ROW(177:177))), "")</f>
        <v>failed</v>
      </c>
      <c r="E178" cm="1">
        <f t="array" ref="E178">IFERROR(INDEX(Crowdfunding!H$2:'Crowdfunding'!H$1001, SMALL(IF(Crowdfunding!G$2:'Crowdfunding'!G$1001="Failed", ROW(Crowdfunding!G$2:'Crowdfunding'!G$1001)-ROW(Crowdfunding!G$2)+1), ROW(177:177))), "")</f>
        <v>9</v>
      </c>
    </row>
    <row r="179" spans="1:5" x14ac:dyDescent="0.25">
      <c r="A179" t="str" cm="1">
        <f t="array" ref="A179">IFERROR(INDEX(Crowdfunding!G$2:'Crowdfunding'!G$1001, SMALL(IF(Crowdfunding!G$2:'Crowdfunding'!G$1001="Successful", ROW(Crowdfunding!G$2:'Crowdfunding'!G$1001)-ROW(Crowdfunding!G$2)+1), ROW(178:178))), "")</f>
        <v>successful</v>
      </c>
      <c r="B179" cm="1">
        <f t="array" ref="B179">IFERROR(INDEX(Crowdfunding!H$2:'Crowdfunding'!H$1001, SMALL(IF(Crowdfunding!G$2:'Crowdfunding'!G$1001="Successful", ROW(Crowdfunding!G$2:'Crowdfunding'!G$1001)-ROW(Crowdfunding!G$2)+1), ROW(178:178))), "")</f>
        <v>107</v>
      </c>
      <c r="D179" t="str" cm="1">
        <f t="array" ref="D179">IFERROR(INDEX(Crowdfunding!G$2:'Crowdfunding'!G$1001, SMALL(IF(Crowdfunding!G$2:'Crowdfunding'!G$1001="Failed", ROW(Crowdfunding!G$2:'Crowdfunding'!G$1001)-ROW(Crowdfunding!G$2)+1), ROW(178:178))), "")</f>
        <v>failed</v>
      </c>
      <c r="E179" cm="1">
        <f t="array" ref="E179">IFERROR(INDEX(Crowdfunding!H$2:'Crowdfunding'!H$1001, SMALL(IF(Crowdfunding!G$2:'Crowdfunding'!G$1001="Failed", ROW(Crowdfunding!G$2:'Crowdfunding'!G$1001)-ROW(Crowdfunding!G$2)+1), ROW(178:178))), "")</f>
        <v>554</v>
      </c>
    </row>
    <row r="180" spans="1:5" x14ac:dyDescent="0.25">
      <c r="A180" t="str" cm="1">
        <f t="array" ref="A180">IFERROR(INDEX(Crowdfunding!G$2:'Crowdfunding'!G$1001, SMALL(IF(Crowdfunding!G$2:'Crowdfunding'!G$1001="Successful", ROW(Crowdfunding!G$2:'Crowdfunding'!G$1001)-ROW(Crowdfunding!G$2)+1), ROW(179:179))), "")</f>
        <v>successful</v>
      </c>
      <c r="B180" cm="1">
        <f t="array" ref="B180">IFERROR(INDEX(Crowdfunding!H$2:'Crowdfunding'!H$1001, SMALL(IF(Crowdfunding!G$2:'Crowdfunding'!G$1001="Successful", ROW(Crowdfunding!G$2:'Crowdfunding'!G$1001)-ROW(Crowdfunding!G$2)+1), ROW(179:179))), "")</f>
        <v>183</v>
      </c>
      <c r="D180" t="str" cm="1">
        <f t="array" ref="D180">IFERROR(INDEX(Crowdfunding!G$2:'Crowdfunding'!G$1001, SMALL(IF(Crowdfunding!G$2:'Crowdfunding'!G$1001="Failed", ROW(Crowdfunding!G$2:'Crowdfunding'!G$1001)-ROW(Crowdfunding!G$2)+1), ROW(179:179))), "")</f>
        <v>failed</v>
      </c>
      <c r="E180" cm="1">
        <f t="array" ref="E180">IFERROR(INDEX(Crowdfunding!H$2:'Crowdfunding'!H$1001, SMALL(IF(Crowdfunding!G$2:'Crowdfunding'!G$1001="Failed", ROW(Crowdfunding!G$2:'Crowdfunding'!G$1001)-ROW(Crowdfunding!G$2)+1), ROW(179:179))), "")</f>
        <v>648</v>
      </c>
    </row>
    <row r="181" spans="1:5" x14ac:dyDescent="0.25">
      <c r="A181" t="str" cm="1">
        <f t="array" ref="A181">IFERROR(INDEX(Crowdfunding!G$2:'Crowdfunding'!G$1001, SMALL(IF(Crowdfunding!G$2:'Crowdfunding'!G$1001="Successful", ROW(Crowdfunding!G$2:'Crowdfunding'!G$1001)-ROW(Crowdfunding!G$2)+1), ROW(180:180))), "")</f>
        <v>successful</v>
      </c>
      <c r="B181" cm="1">
        <f t="array" ref="B181">IFERROR(INDEX(Crowdfunding!H$2:'Crowdfunding'!H$1001, SMALL(IF(Crowdfunding!G$2:'Crowdfunding'!G$1001="Successful", ROW(Crowdfunding!G$2:'Crowdfunding'!G$1001)-ROW(Crowdfunding!G$2)+1), ROW(180:180))), "")</f>
        <v>72</v>
      </c>
      <c r="D181" t="str" cm="1">
        <f t="array" ref="D181">IFERROR(INDEX(Crowdfunding!G$2:'Crowdfunding'!G$1001, SMALL(IF(Crowdfunding!G$2:'Crowdfunding'!G$1001="Failed", ROW(Crowdfunding!G$2:'Crowdfunding'!G$1001)-ROW(Crowdfunding!G$2)+1), ROW(180:180))), "")</f>
        <v>failed</v>
      </c>
      <c r="E181" cm="1">
        <f t="array" ref="E181">IFERROR(INDEX(Crowdfunding!H$2:'Crowdfunding'!H$1001, SMALL(IF(Crowdfunding!G$2:'Crowdfunding'!G$1001="Failed", ROW(Crowdfunding!G$2:'Crowdfunding'!G$1001)-ROW(Crowdfunding!G$2)+1), ROW(180:180))), "")</f>
        <v>21</v>
      </c>
    </row>
    <row r="182" spans="1:5" x14ac:dyDescent="0.25">
      <c r="A182" t="str" cm="1">
        <f t="array" ref="A182">IFERROR(INDEX(Crowdfunding!G$2:'Crowdfunding'!G$1001, SMALL(IF(Crowdfunding!G$2:'Crowdfunding'!G$1001="Successful", ROW(Crowdfunding!G$2:'Crowdfunding'!G$1001)-ROW(Crowdfunding!G$2)+1), ROW(181:181))), "")</f>
        <v>successful</v>
      </c>
      <c r="B182" cm="1">
        <f t="array" ref="B182">IFERROR(INDEX(Crowdfunding!H$2:'Crowdfunding'!H$1001, SMALL(IF(Crowdfunding!G$2:'Crowdfunding'!G$1001="Successful", ROW(Crowdfunding!G$2:'Crowdfunding'!G$1001)-ROW(Crowdfunding!G$2)+1), ROW(181:181))), "")</f>
        <v>295</v>
      </c>
      <c r="D182" t="str" cm="1">
        <f t="array" ref="D182">IFERROR(INDEX(Crowdfunding!G$2:'Crowdfunding'!G$1001, SMALL(IF(Crowdfunding!G$2:'Crowdfunding'!G$1001="Failed", ROW(Crowdfunding!G$2:'Crowdfunding'!G$1001)-ROW(Crowdfunding!G$2)+1), ROW(181:181))), "")</f>
        <v>failed</v>
      </c>
      <c r="E182" cm="1">
        <f t="array" ref="E182">IFERROR(INDEX(Crowdfunding!H$2:'Crowdfunding'!H$1001, SMALL(IF(Crowdfunding!G$2:'Crowdfunding'!G$1001="Failed", ROW(Crowdfunding!G$2:'Crowdfunding'!G$1001)-ROW(Crowdfunding!G$2)+1), ROW(181:181))), "")</f>
        <v>54</v>
      </c>
    </row>
    <row r="183" spans="1:5" x14ac:dyDescent="0.25">
      <c r="A183" t="str" cm="1">
        <f t="array" ref="A183">IFERROR(INDEX(Crowdfunding!G$2:'Crowdfunding'!G$1001, SMALL(IF(Crowdfunding!G$2:'Crowdfunding'!G$1001="Successful", ROW(Crowdfunding!G$2:'Crowdfunding'!G$1001)-ROW(Crowdfunding!G$2)+1), ROW(182:182))), "")</f>
        <v>successful</v>
      </c>
      <c r="B183" cm="1">
        <f t="array" ref="B183">IFERROR(INDEX(Crowdfunding!H$2:'Crowdfunding'!H$1001, SMALL(IF(Crowdfunding!G$2:'Crowdfunding'!G$1001="Successful", ROW(Crowdfunding!G$2:'Crowdfunding'!G$1001)-ROW(Crowdfunding!G$2)+1), ROW(182:182))), "")</f>
        <v>142</v>
      </c>
      <c r="D183" t="str" cm="1">
        <f t="array" ref="D183">IFERROR(INDEX(Crowdfunding!G$2:'Crowdfunding'!G$1001, SMALL(IF(Crowdfunding!G$2:'Crowdfunding'!G$1001="Failed", ROW(Crowdfunding!G$2:'Crowdfunding'!G$1001)-ROW(Crowdfunding!G$2)+1), ROW(182:182))), "")</f>
        <v>failed</v>
      </c>
      <c r="E183" cm="1">
        <f t="array" ref="E183">IFERROR(INDEX(Crowdfunding!H$2:'Crowdfunding'!H$1001, SMALL(IF(Crowdfunding!G$2:'Crowdfunding'!G$1001="Failed", ROW(Crowdfunding!G$2:'Crowdfunding'!G$1001)-ROW(Crowdfunding!G$2)+1), ROW(182:182))), "")</f>
        <v>120</v>
      </c>
    </row>
    <row r="184" spans="1:5" x14ac:dyDescent="0.25">
      <c r="A184" t="str" cm="1">
        <f t="array" ref="A184">IFERROR(INDEX(Crowdfunding!G$2:'Crowdfunding'!G$1001, SMALL(IF(Crowdfunding!G$2:'Crowdfunding'!G$1001="Successful", ROW(Crowdfunding!G$2:'Crowdfunding'!G$1001)-ROW(Crowdfunding!G$2)+1), ROW(183:183))), "")</f>
        <v>successful</v>
      </c>
      <c r="B184" cm="1">
        <f t="array" ref="B184">IFERROR(INDEX(Crowdfunding!H$2:'Crowdfunding'!H$1001, SMALL(IF(Crowdfunding!G$2:'Crowdfunding'!G$1001="Successful", ROW(Crowdfunding!G$2:'Crowdfunding'!G$1001)-ROW(Crowdfunding!G$2)+1), ROW(183:183))), "")</f>
        <v>85</v>
      </c>
      <c r="D184" t="str" cm="1">
        <f t="array" ref="D184">IFERROR(INDEX(Crowdfunding!G$2:'Crowdfunding'!G$1001, SMALL(IF(Crowdfunding!G$2:'Crowdfunding'!G$1001="Failed", ROW(Crowdfunding!G$2:'Crowdfunding'!G$1001)-ROW(Crowdfunding!G$2)+1), ROW(183:183))), "")</f>
        <v>failed</v>
      </c>
      <c r="E184" cm="1">
        <f t="array" ref="E184">IFERROR(INDEX(Crowdfunding!H$2:'Crowdfunding'!H$1001, SMALL(IF(Crowdfunding!G$2:'Crowdfunding'!G$1001="Failed", ROW(Crowdfunding!G$2:'Crowdfunding'!G$1001)-ROW(Crowdfunding!G$2)+1), ROW(183:183))), "")</f>
        <v>579</v>
      </c>
    </row>
    <row r="185" spans="1:5" x14ac:dyDescent="0.25">
      <c r="A185" t="str" cm="1">
        <f t="array" ref="A185">IFERROR(INDEX(Crowdfunding!G$2:'Crowdfunding'!G$1001, SMALL(IF(Crowdfunding!G$2:'Crowdfunding'!G$1001="Successful", ROW(Crowdfunding!G$2:'Crowdfunding'!G$1001)-ROW(Crowdfunding!G$2)+1), ROW(184:184))), "")</f>
        <v>successful</v>
      </c>
      <c r="B185" cm="1">
        <f t="array" ref="B185">IFERROR(INDEX(Crowdfunding!H$2:'Crowdfunding'!H$1001, SMALL(IF(Crowdfunding!G$2:'Crowdfunding'!G$1001="Successful", ROW(Crowdfunding!G$2:'Crowdfunding'!G$1001)-ROW(Crowdfunding!G$2)+1), ROW(184:184))), "")</f>
        <v>659</v>
      </c>
      <c r="D185" t="str" cm="1">
        <f t="array" ref="D185">IFERROR(INDEX(Crowdfunding!G$2:'Crowdfunding'!G$1001, SMALL(IF(Crowdfunding!G$2:'Crowdfunding'!G$1001="Failed", ROW(Crowdfunding!G$2:'Crowdfunding'!G$1001)-ROW(Crowdfunding!G$2)+1), ROW(184:184))), "")</f>
        <v>failed</v>
      </c>
      <c r="E185" cm="1">
        <f t="array" ref="E185">IFERROR(INDEX(Crowdfunding!H$2:'Crowdfunding'!H$1001, SMALL(IF(Crowdfunding!G$2:'Crowdfunding'!G$1001="Failed", ROW(Crowdfunding!G$2:'Crowdfunding'!G$1001)-ROW(Crowdfunding!G$2)+1), ROW(184:184))), "")</f>
        <v>2072</v>
      </c>
    </row>
    <row r="186" spans="1:5" x14ac:dyDescent="0.25">
      <c r="A186" t="str" cm="1">
        <f t="array" ref="A186">IFERROR(INDEX(Crowdfunding!G$2:'Crowdfunding'!G$1001, SMALL(IF(Crowdfunding!G$2:'Crowdfunding'!G$1001="Successful", ROW(Crowdfunding!G$2:'Crowdfunding'!G$1001)-ROW(Crowdfunding!G$2)+1), ROW(185:185))), "")</f>
        <v>successful</v>
      </c>
      <c r="B186" cm="1">
        <f t="array" ref="B186">IFERROR(INDEX(Crowdfunding!H$2:'Crowdfunding'!H$1001, SMALL(IF(Crowdfunding!G$2:'Crowdfunding'!G$1001="Successful", ROW(Crowdfunding!G$2:'Crowdfunding'!G$1001)-ROW(Crowdfunding!G$2)+1), ROW(185:185))), "")</f>
        <v>121</v>
      </c>
      <c r="D186" t="str" cm="1">
        <f t="array" ref="D186">IFERROR(INDEX(Crowdfunding!G$2:'Crowdfunding'!G$1001, SMALL(IF(Crowdfunding!G$2:'Crowdfunding'!G$1001="Failed", ROW(Crowdfunding!G$2:'Crowdfunding'!G$1001)-ROW(Crowdfunding!G$2)+1), ROW(185:185))), "")</f>
        <v>failed</v>
      </c>
      <c r="E186" cm="1">
        <f t="array" ref="E186">IFERROR(INDEX(Crowdfunding!H$2:'Crowdfunding'!H$1001, SMALL(IF(Crowdfunding!G$2:'Crowdfunding'!G$1001="Failed", ROW(Crowdfunding!G$2:'Crowdfunding'!G$1001)-ROW(Crowdfunding!G$2)+1), ROW(185:185))), "")</f>
        <v>0</v>
      </c>
    </row>
    <row r="187" spans="1:5" x14ac:dyDescent="0.25">
      <c r="A187" t="str" cm="1">
        <f t="array" ref="A187">IFERROR(INDEX(Crowdfunding!G$2:'Crowdfunding'!G$1001, SMALL(IF(Crowdfunding!G$2:'Crowdfunding'!G$1001="Successful", ROW(Crowdfunding!G$2:'Crowdfunding'!G$1001)-ROW(Crowdfunding!G$2)+1), ROW(186:186))), "")</f>
        <v>successful</v>
      </c>
      <c r="B187" cm="1">
        <f t="array" ref="B187">IFERROR(INDEX(Crowdfunding!H$2:'Crowdfunding'!H$1001, SMALL(IF(Crowdfunding!G$2:'Crowdfunding'!G$1001="Successful", ROW(Crowdfunding!G$2:'Crowdfunding'!G$1001)-ROW(Crowdfunding!G$2)+1), ROW(186:186))), "")</f>
        <v>3742</v>
      </c>
      <c r="D187" t="str" cm="1">
        <f t="array" ref="D187">IFERROR(INDEX(Crowdfunding!G$2:'Crowdfunding'!G$1001, SMALL(IF(Crowdfunding!G$2:'Crowdfunding'!G$1001="Failed", ROW(Crowdfunding!G$2:'Crowdfunding'!G$1001)-ROW(Crowdfunding!G$2)+1), ROW(186:186))), "")</f>
        <v>failed</v>
      </c>
      <c r="E187" cm="1">
        <f t="array" ref="E187">IFERROR(INDEX(Crowdfunding!H$2:'Crowdfunding'!H$1001, SMALL(IF(Crowdfunding!G$2:'Crowdfunding'!G$1001="Failed", ROW(Crowdfunding!G$2:'Crowdfunding'!G$1001)-ROW(Crowdfunding!G$2)+1), ROW(186:186))), "")</f>
        <v>1796</v>
      </c>
    </row>
    <row r="188" spans="1:5" x14ac:dyDescent="0.25">
      <c r="A188" t="str" cm="1">
        <f t="array" ref="A188">IFERROR(INDEX(Crowdfunding!G$2:'Crowdfunding'!G$1001, SMALL(IF(Crowdfunding!G$2:'Crowdfunding'!G$1001="Successful", ROW(Crowdfunding!G$2:'Crowdfunding'!G$1001)-ROW(Crowdfunding!G$2)+1), ROW(187:187))), "")</f>
        <v>successful</v>
      </c>
      <c r="B188" cm="1">
        <f t="array" ref="B188">IFERROR(INDEX(Crowdfunding!H$2:'Crowdfunding'!H$1001, SMALL(IF(Crowdfunding!G$2:'Crowdfunding'!G$1001="Successful", ROW(Crowdfunding!G$2:'Crowdfunding'!G$1001)-ROW(Crowdfunding!G$2)+1), ROW(187:187))), "")</f>
        <v>223</v>
      </c>
      <c r="D188" t="str" cm="1">
        <f t="array" ref="D188">IFERROR(INDEX(Crowdfunding!G$2:'Crowdfunding'!G$1001, SMALL(IF(Crowdfunding!G$2:'Crowdfunding'!G$1001="Failed", ROW(Crowdfunding!G$2:'Crowdfunding'!G$1001)-ROW(Crowdfunding!G$2)+1), ROW(187:187))), "")</f>
        <v>failed</v>
      </c>
      <c r="E188" cm="1">
        <f t="array" ref="E188">IFERROR(INDEX(Crowdfunding!H$2:'Crowdfunding'!H$1001, SMALL(IF(Crowdfunding!G$2:'Crowdfunding'!G$1001="Failed", ROW(Crowdfunding!G$2:'Crowdfunding'!G$1001)-ROW(Crowdfunding!G$2)+1), ROW(187:187))), "")</f>
        <v>62</v>
      </c>
    </row>
    <row r="189" spans="1:5" x14ac:dyDescent="0.25">
      <c r="A189" t="str" cm="1">
        <f t="array" ref="A189">IFERROR(INDEX(Crowdfunding!G$2:'Crowdfunding'!G$1001, SMALL(IF(Crowdfunding!G$2:'Crowdfunding'!G$1001="Successful", ROW(Crowdfunding!G$2:'Crowdfunding'!G$1001)-ROW(Crowdfunding!G$2)+1), ROW(188:188))), "")</f>
        <v>successful</v>
      </c>
      <c r="B189" cm="1">
        <f t="array" ref="B189">IFERROR(INDEX(Crowdfunding!H$2:'Crowdfunding'!H$1001, SMALL(IF(Crowdfunding!G$2:'Crowdfunding'!G$1001="Successful", ROW(Crowdfunding!G$2:'Crowdfunding'!G$1001)-ROW(Crowdfunding!G$2)+1), ROW(188:188))), "")</f>
        <v>133</v>
      </c>
      <c r="D189" t="str" cm="1">
        <f t="array" ref="D189">IFERROR(INDEX(Crowdfunding!G$2:'Crowdfunding'!G$1001, SMALL(IF(Crowdfunding!G$2:'Crowdfunding'!G$1001="Failed", ROW(Crowdfunding!G$2:'Crowdfunding'!G$1001)-ROW(Crowdfunding!G$2)+1), ROW(188:188))), "")</f>
        <v>failed</v>
      </c>
      <c r="E189" cm="1">
        <f t="array" ref="E189">IFERROR(INDEX(Crowdfunding!H$2:'Crowdfunding'!H$1001, SMALL(IF(Crowdfunding!G$2:'Crowdfunding'!G$1001="Failed", ROW(Crowdfunding!G$2:'Crowdfunding'!G$1001)-ROW(Crowdfunding!G$2)+1), ROW(188:188))), "")</f>
        <v>347</v>
      </c>
    </row>
    <row r="190" spans="1:5" x14ac:dyDescent="0.25">
      <c r="A190" t="str" cm="1">
        <f t="array" ref="A190">IFERROR(INDEX(Crowdfunding!G$2:'Crowdfunding'!G$1001, SMALL(IF(Crowdfunding!G$2:'Crowdfunding'!G$1001="Successful", ROW(Crowdfunding!G$2:'Crowdfunding'!G$1001)-ROW(Crowdfunding!G$2)+1), ROW(189:189))), "")</f>
        <v>successful</v>
      </c>
      <c r="B190" cm="1">
        <f t="array" ref="B190">IFERROR(INDEX(Crowdfunding!H$2:'Crowdfunding'!H$1001, SMALL(IF(Crowdfunding!G$2:'Crowdfunding'!G$1001="Successful", ROW(Crowdfunding!G$2:'Crowdfunding'!G$1001)-ROW(Crowdfunding!G$2)+1), ROW(189:189))), "")</f>
        <v>5168</v>
      </c>
      <c r="D190" t="str" cm="1">
        <f t="array" ref="D190">IFERROR(INDEX(Crowdfunding!G$2:'Crowdfunding'!G$1001, SMALL(IF(Crowdfunding!G$2:'Crowdfunding'!G$1001="Failed", ROW(Crowdfunding!G$2:'Crowdfunding'!G$1001)-ROW(Crowdfunding!G$2)+1), ROW(189:189))), "")</f>
        <v>failed</v>
      </c>
      <c r="E190" cm="1">
        <f t="array" ref="E190">IFERROR(INDEX(Crowdfunding!H$2:'Crowdfunding'!H$1001, SMALL(IF(Crowdfunding!G$2:'Crowdfunding'!G$1001="Failed", ROW(Crowdfunding!G$2:'Crowdfunding'!G$1001)-ROW(Crowdfunding!G$2)+1), ROW(189:189))), "")</f>
        <v>19</v>
      </c>
    </row>
    <row r="191" spans="1:5" x14ac:dyDescent="0.25">
      <c r="A191" t="str" cm="1">
        <f t="array" ref="A191">IFERROR(INDEX(Crowdfunding!G$2:'Crowdfunding'!G$1001, SMALL(IF(Crowdfunding!G$2:'Crowdfunding'!G$1001="Successful", ROW(Crowdfunding!G$2:'Crowdfunding'!G$1001)-ROW(Crowdfunding!G$2)+1), ROW(190:190))), "")</f>
        <v>successful</v>
      </c>
      <c r="B191" cm="1">
        <f t="array" ref="B191">IFERROR(INDEX(Crowdfunding!H$2:'Crowdfunding'!H$1001, SMALL(IF(Crowdfunding!G$2:'Crowdfunding'!G$1001="Successful", ROW(Crowdfunding!G$2:'Crowdfunding'!G$1001)-ROW(Crowdfunding!G$2)+1), ROW(190:190))), "")</f>
        <v>307</v>
      </c>
      <c r="D191" t="str" cm="1">
        <f t="array" ref="D191">IFERROR(INDEX(Crowdfunding!G$2:'Crowdfunding'!G$1001, SMALL(IF(Crowdfunding!G$2:'Crowdfunding'!G$1001="Failed", ROW(Crowdfunding!G$2:'Crowdfunding'!G$1001)-ROW(Crowdfunding!G$2)+1), ROW(190:190))), "")</f>
        <v>failed</v>
      </c>
      <c r="E191" cm="1">
        <f t="array" ref="E191">IFERROR(INDEX(Crowdfunding!H$2:'Crowdfunding'!H$1001, SMALL(IF(Crowdfunding!G$2:'Crowdfunding'!G$1001="Failed", ROW(Crowdfunding!G$2:'Crowdfunding'!G$1001)-ROW(Crowdfunding!G$2)+1), ROW(190:190))), "")</f>
        <v>1258</v>
      </c>
    </row>
    <row r="192" spans="1:5" x14ac:dyDescent="0.25">
      <c r="A192" t="str" cm="1">
        <f t="array" ref="A192">IFERROR(INDEX(Crowdfunding!G$2:'Crowdfunding'!G$1001, SMALL(IF(Crowdfunding!G$2:'Crowdfunding'!G$1001="Successful", ROW(Crowdfunding!G$2:'Crowdfunding'!G$1001)-ROW(Crowdfunding!G$2)+1), ROW(191:191))), "")</f>
        <v>successful</v>
      </c>
      <c r="B192" cm="1">
        <f t="array" ref="B192">IFERROR(INDEX(Crowdfunding!H$2:'Crowdfunding'!H$1001, SMALL(IF(Crowdfunding!G$2:'Crowdfunding'!G$1001="Successful", ROW(Crowdfunding!G$2:'Crowdfunding'!G$1001)-ROW(Crowdfunding!G$2)+1), ROW(191:191))), "")</f>
        <v>2441</v>
      </c>
      <c r="D192" t="str" cm="1">
        <f t="array" ref="D192">IFERROR(INDEX(Crowdfunding!G$2:'Crowdfunding'!G$1001, SMALL(IF(Crowdfunding!G$2:'Crowdfunding'!G$1001="Failed", ROW(Crowdfunding!G$2:'Crowdfunding'!G$1001)-ROW(Crowdfunding!G$2)+1), ROW(191:191))), "")</f>
        <v>failed</v>
      </c>
      <c r="E192" cm="1">
        <f t="array" ref="E192">IFERROR(INDEX(Crowdfunding!H$2:'Crowdfunding'!H$1001, SMALL(IF(Crowdfunding!G$2:'Crowdfunding'!G$1001="Failed", ROW(Crowdfunding!G$2:'Crowdfunding'!G$1001)-ROW(Crowdfunding!G$2)+1), ROW(191:191))), "")</f>
        <v>362</v>
      </c>
    </row>
    <row r="193" spans="1:5" x14ac:dyDescent="0.25">
      <c r="A193" t="str" cm="1">
        <f t="array" ref="A193">IFERROR(INDEX(Crowdfunding!G$2:'Crowdfunding'!G$1001, SMALL(IF(Crowdfunding!G$2:'Crowdfunding'!G$1001="Successful", ROW(Crowdfunding!G$2:'Crowdfunding'!G$1001)-ROW(Crowdfunding!G$2)+1), ROW(192:192))), "")</f>
        <v>successful</v>
      </c>
      <c r="B193" cm="1">
        <f t="array" ref="B193">IFERROR(INDEX(Crowdfunding!H$2:'Crowdfunding'!H$1001, SMALL(IF(Crowdfunding!G$2:'Crowdfunding'!G$1001="Successful", ROW(Crowdfunding!G$2:'Crowdfunding'!G$1001)-ROW(Crowdfunding!G$2)+1), ROW(192:192))), "")</f>
        <v>1385</v>
      </c>
      <c r="D193" t="str" cm="1">
        <f t="array" ref="D193">IFERROR(INDEX(Crowdfunding!G$2:'Crowdfunding'!G$1001, SMALL(IF(Crowdfunding!G$2:'Crowdfunding'!G$1001="Failed", ROW(Crowdfunding!G$2:'Crowdfunding'!G$1001)-ROW(Crowdfunding!G$2)+1), ROW(192:192))), "")</f>
        <v>failed</v>
      </c>
      <c r="E193" cm="1">
        <f t="array" ref="E193">IFERROR(INDEX(Crowdfunding!H$2:'Crowdfunding'!H$1001, SMALL(IF(Crowdfunding!G$2:'Crowdfunding'!G$1001="Failed", ROW(Crowdfunding!G$2:'Crowdfunding'!G$1001)-ROW(Crowdfunding!G$2)+1), ROW(192:192))), "")</f>
        <v>133</v>
      </c>
    </row>
    <row r="194" spans="1:5" x14ac:dyDescent="0.25">
      <c r="A194" t="str" cm="1">
        <f t="array" ref="A194">IFERROR(INDEX(Crowdfunding!G$2:'Crowdfunding'!G$1001, SMALL(IF(Crowdfunding!G$2:'Crowdfunding'!G$1001="Successful", ROW(Crowdfunding!G$2:'Crowdfunding'!G$1001)-ROW(Crowdfunding!G$2)+1), ROW(193:193))), "")</f>
        <v>successful</v>
      </c>
      <c r="B194" cm="1">
        <f t="array" ref="B194">IFERROR(INDEX(Crowdfunding!H$2:'Crowdfunding'!H$1001, SMALL(IF(Crowdfunding!G$2:'Crowdfunding'!G$1001="Successful", ROW(Crowdfunding!G$2:'Crowdfunding'!G$1001)-ROW(Crowdfunding!G$2)+1), ROW(193:193))), "")</f>
        <v>190</v>
      </c>
      <c r="D194" t="str" cm="1">
        <f t="array" ref="D194">IFERROR(INDEX(Crowdfunding!G$2:'Crowdfunding'!G$1001, SMALL(IF(Crowdfunding!G$2:'Crowdfunding'!G$1001="Failed", ROW(Crowdfunding!G$2:'Crowdfunding'!G$1001)-ROW(Crowdfunding!G$2)+1), ROW(193:193))), "")</f>
        <v>failed</v>
      </c>
      <c r="E194" cm="1">
        <f t="array" ref="E194">IFERROR(INDEX(Crowdfunding!H$2:'Crowdfunding'!H$1001, SMALL(IF(Crowdfunding!G$2:'Crowdfunding'!G$1001="Failed", ROW(Crowdfunding!G$2:'Crowdfunding'!G$1001)-ROW(Crowdfunding!G$2)+1), ROW(193:193))), "")</f>
        <v>846</v>
      </c>
    </row>
    <row r="195" spans="1:5" x14ac:dyDescent="0.25">
      <c r="A195" t="str" cm="1">
        <f t="array" ref="A195">IFERROR(INDEX(Crowdfunding!G$2:'Crowdfunding'!G$1001, SMALL(IF(Crowdfunding!G$2:'Crowdfunding'!G$1001="Successful", ROW(Crowdfunding!G$2:'Crowdfunding'!G$1001)-ROW(Crowdfunding!G$2)+1), ROW(194:194))), "")</f>
        <v>successful</v>
      </c>
      <c r="B195" cm="1">
        <f t="array" ref="B195">IFERROR(INDEX(Crowdfunding!H$2:'Crowdfunding'!H$1001, SMALL(IF(Crowdfunding!G$2:'Crowdfunding'!G$1001="Successful", ROW(Crowdfunding!G$2:'Crowdfunding'!G$1001)-ROW(Crowdfunding!G$2)+1), ROW(194:194))), "")</f>
        <v>470</v>
      </c>
      <c r="D195" t="str" cm="1">
        <f t="array" ref="D195">IFERROR(INDEX(Crowdfunding!G$2:'Crowdfunding'!G$1001, SMALL(IF(Crowdfunding!G$2:'Crowdfunding'!G$1001="Failed", ROW(Crowdfunding!G$2:'Crowdfunding'!G$1001)-ROW(Crowdfunding!G$2)+1), ROW(194:194))), "")</f>
        <v>failed</v>
      </c>
      <c r="E195" cm="1">
        <f t="array" ref="E195">IFERROR(INDEX(Crowdfunding!H$2:'Crowdfunding'!H$1001, SMALL(IF(Crowdfunding!G$2:'Crowdfunding'!G$1001="Failed", ROW(Crowdfunding!G$2:'Crowdfunding'!G$1001)-ROW(Crowdfunding!G$2)+1), ROW(194:194))), "")</f>
        <v>10</v>
      </c>
    </row>
    <row r="196" spans="1:5" x14ac:dyDescent="0.25">
      <c r="A196" t="str" cm="1">
        <f t="array" ref="A196">IFERROR(INDEX(Crowdfunding!G$2:'Crowdfunding'!G$1001, SMALL(IF(Crowdfunding!G$2:'Crowdfunding'!G$1001="Successful", ROW(Crowdfunding!G$2:'Crowdfunding'!G$1001)-ROW(Crowdfunding!G$2)+1), ROW(195:195))), "")</f>
        <v>successful</v>
      </c>
      <c r="B196" cm="1">
        <f t="array" ref="B196">IFERROR(INDEX(Crowdfunding!H$2:'Crowdfunding'!H$1001, SMALL(IF(Crowdfunding!G$2:'Crowdfunding'!G$1001="Successful", ROW(Crowdfunding!G$2:'Crowdfunding'!G$1001)-ROW(Crowdfunding!G$2)+1), ROW(195:195))), "")</f>
        <v>253</v>
      </c>
      <c r="D196" t="str" cm="1">
        <f t="array" ref="D196">IFERROR(INDEX(Crowdfunding!G$2:'Crowdfunding'!G$1001, SMALL(IF(Crowdfunding!G$2:'Crowdfunding'!G$1001="Failed", ROW(Crowdfunding!G$2:'Crowdfunding'!G$1001)-ROW(Crowdfunding!G$2)+1), ROW(195:195))), "")</f>
        <v>failed</v>
      </c>
      <c r="E196" cm="1">
        <f t="array" ref="E196">IFERROR(INDEX(Crowdfunding!H$2:'Crowdfunding'!H$1001, SMALL(IF(Crowdfunding!G$2:'Crowdfunding'!G$1001="Failed", ROW(Crowdfunding!G$2:'Crowdfunding'!G$1001)-ROW(Crowdfunding!G$2)+1), ROW(195:195))), "")</f>
        <v>191</v>
      </c>
    </row>
    <row r="197" spans="1:5" x14ac:dyDescent="0.25">
      <c r="A197" t="str" cm="1">
        <f t="array" ref="A197">IFERROR(INDEX(Crowdfunding!G$2:'Crowdfunding'!G$1001, SMALL(IF(Crowdfunding!G$2:'Crowdfunding'!G$1001="Successful", ROW(Crowdfunding!G$2:'Crowdfunding'!G$1001)-ROW(Crowdfunding!G$2)+1), ROW(196:196))), "")</f>
        <v>successful</v>
      </c>
      <c r="B197" cm="1">
        <f t="array" ref="B197">IFERROR(INDEX(Crowdfunding!H$2:'Crowdfunding'!H$1001, SMALL(IF(Crowdfunding!G$2:'Crowdfunding'!G$1001="Successful", ROW(Crowdfunding!G$2:'Crowdfunding'!G$1001)-ROW(Crowdfunding!G$2)+1), ROW(196:196))), "")</f>
        <v>1113</v>
      </c>
      <c r="D197" t="str" cm="1">
        <f t="array" ref="D197">IFERROR(INDEX(Crowdfunding!G$2:'Crowdfunding'!G$1001, SMALL(IF(Crowdfunding!G$2:'Crowdfunding'!G$1001="Failed", ROW(Crowdfunding!G$2:'Crowdfunding'!G$1001)-ROW(Crowdfunding!G$2)+1), ROW(196:196))), "")</f>
        <v>failed</v>
      </c>
      <c r="E197" cm="1">
        <f t="array" ref="E197">IFERROR(INDEX(Crowdfunding!H$2:'Crowdfunding'!H$1001, SMALL(IF(Crowdfunding!G$2:'Crowdfunding'!G$1001="Failed", ROW(Crowdfunding!G$2:'Crowdfunding'!G$1001)-ROW(Crowdfunding!G$2)+1), ROW(196:196))), "")</f>
        <v>1979</v>
      </c>
    </row>
    <row r="198" spans="1:5" x14ac:dyDescent="0.25">
      <c r="A198" t="str" cm="1">
        <f t="array" ref="A198">IFERROR(INDEX(Crowdfunding!G$2:'Crowdfunding'!G$1001, SMALL(IF(Crowdfunding!G$2:'Crowdfunding'!G$1001="Successful", ROW(Crowdfunding!G$2:'Crowdfunding'!G$1001)-ROW(Crowdfunding!G$2)+1), ROW(197:197))), "")</f>
        <v>successful</v>
      </c>
      <c r="B198" cm="1">
        <f t="array" ref="B198">IFERROR(INDEX(Crowdfunding!H$2:'Crowdfunding'!H$1001, SMALL(IF(Crowdfunding!G$2:'Crowdfunding'!G$1001="Successful", ROW(Crowdfunding!G$2:'Crowdfunding'!G$1001)-ROW(Crowdfunding!G$2)+1), ROW(197:197))), "")</f>
        <v>2283</v>
      </c>
      <c r="D198" t="str" cm="1">
        <f t="array" ref="D198">IFERROR(INDEX(Crowdfunding!G$2:'Crowdfunding'!G$1001, SMALL(IF(Crowdfunding!G$2:'Crowdfunding'!G$1001="Failed", ROW(Crowdfunding!G$2:'Crowdfunding'!G$1001)-ROW(Crowdfunding!G$2)+1), ROW(197:197))), "")</f>
        <v>failed</v>
      </c>
      <c r="E198" cm="1">
        <f t="array" ref="E198">IFERROR(INDEX(Crowdfunding!H$2:'Crowdfunding'!H$1001, SMALL(IF(Crowdfunding!G$2:'Crowdfunding'!G$1001="Failed", ROW(Crowdfunding!G$2:'Crowdfunding'!G$1001)-ROW(Crowdfunding!G$2)+1), ROW(197:197))), "")</f>
        <v>63</v>
      </c>
    </row>
    <row r="199" spans="1:5" x14ac:dyDescent="0.25">
      <c r="A199" t="str" cm="1">
        <f t="array" ref="A199">IFERROR(INDEX(Crowdfunding!G$2:'Crowdfunding'!G$1001, SMALL(IF(Crowdfunding!G$2:'Crowdfunding'!G$1001="Successful", ROW(Crowdfunding!G$2:'Crowdfunding'!G$1001)-ROW(Crowdfunding!G$2)+1), ROW(198:198))), "")</f>
        <v>successful</v>
      </c>
      <c r="B199" cm="1">
        <f t="array" ref="B199">IFERROR(INDEX(Crowdfunding!H$2:'Crowdfunding'!H$1001, SMALL(IF(Crowdfunding!G$2:'Crowdfunding'!G$1001="Successful", ROW(Crowdfunding!G$2:'Crowdfunding'!G$1001)-ROW(Crowdfunding!G$2)+1), ROW(198:198))), "")</f>
        <v>1095</v>
      </c>
      <c r="D199" t="str" cm="1">
        <f t="array" ref="D199">IFERROR(INDEX(Crowdfunding!G$2:'Crowdfunding'!G$1001, SMALL(IF(Crowdfunding!G$2:'Crowdfunding'!G$1001="Failed", ROW(Crowdfunding!G$2:'Crowdfunding'!G$1001)-ROW(Crowdfunding!G$2)+1), ROW(198:198))), "")</f>
        <v>failed</v>
      </c>
      <c r="E199" cm="1">
        <f t="array" ref="E199">IFERROR(INDEX(Crowdfunding!H$2:'Crowdfunding'!H$1001, SMALL(IF(Crowdfunding!G$2:'Crowdfunding'!G$1001="Failed", ROW(Crowdfunding!G$2:'Crowdfunding'!G$1001)-ROW(Crowdfunding!G$2)+1), ROW(198:198))), "")</f>
        <v>6080</v>
      </c>
    </row>
    <row r="200" spans="1:5" x14ac:dyDescent="0.25">
      <c r="A200" t="str" cm="1">
        <f t="array" ref="A200">IFERROR(INDEX(Crowdfunding!G$2:'Crowdfunding'!G$1001, SMALL(IF(Crowdfunding!G$2:'Crowdfunding'!G$1001="Successful", ROW(Crowdfunding!G$2:'Crowdfunding'!G$1001)-ROW(Crowdfunding!G$2)+1), ROW(199:199))), "")</f>
        <v>successful</v>
      </c>
      <c r="B200" cm="1">
        <f t="array" ref="B200">IFERROR(INDEX(Crowdfunding!H$2:'Crowdfunding'!H$1001, SMALL(IF(Crowdfunding!G$2:'Crowdfunding'!G$1001="Successful", ROW(Crowdfunding!G$2:'Crowdfunding'!G$1001)-ROW(Crowdfunding!G$2)+1), ROW(199:199))), "")</f>
        <v>1690</v>
      </c>
      <c r="D200" t="str" cm="1">
        <f t="array" ref="D200">IFERROR(INDEX(Crowdfunding!G$2:'Crowdfunding'!G$1001, SMALL(IF(Crowdfunding!G$2:'Crowdfunding'!G$1001="Failed", ROW(Crowdfunding!G$2:'Crowdfunding'!G$1001)-ROW(Crowdfunding!G$2)+1), ROW(199:199))), "")</f>
        <v>failed</v>
      </c>
      <c r="E200" cm="1">
        <f t="array" ref="E200">IFERROR(INDEX(Crowdfunding!H$2:'Crowdfunding'!H$1001, SMALL(IF(Crowdfunding!G$2:'Crowdfunding'!G$1001="Failed", ROW(Crowdfunding!G$2:'Crowdfunding'!G$1001)-ROW(Crowdfunding!G$2)+1), ROW(199:199))), "")</f>
        <v>80</v>
      </c>
    </row>
    <row r="201" spans="1:5" x14ac:dyDescent="0.25">
      <c r="A201" t="str" cm="1">
        <f t="array" ref="A201">IFERROR(INDEX(Crowdfunding!G$2:'Crowdfunding'!G$1001, SMALL(IF(Crowdfunding!G$2:'Crowdfunding'!G$1001="Successful", ROW(Crowdfunding!G$2:'Crowdfunding'!G$1001)-ROW(Crowdfunding!G$2)+1), ROW(200:200))), "")</f>
        <v>successful</v>
      </c>
      <c r="B201" cm="1">
        <f t="array" ref="B201">IFERROR(INDEX(Crowdfunding!H$2:'Crowdfunding'!H$1001, SMALL(IF(Crowdfunding!G$2:'Crowdfunding'!G$1001="Successful", ROW(Crowdfunding!G$2:'Crowdfunding'!G$1001)-ROW(Crowdfunding!G$2)+1), ROW(200:200))), "")</f>
        <v>191</v>
      </c>
      <c r="D201" t="str" cm="1">
        <f t="array" ref="D201">IFERROR(INDEX(Crowdfunding!G$2:'Crowdfunding'!G$1001, SMALL(IF(Crowdfunding!G$2:'Crowdfunding'!G$1001="Failed", ROW(Crowdfunding!G$2:'Crowdfunding'!G$1001)-ROW(Crowdfunding!G$2)+1), ROW(200:200))), "")</f>
        <v>failed</v>
      </c>
      <c r="E201" cm="1">
        <f t="array" ref="E201">IFERROR(INDEX(Crowdfunding!H$2:'Crowdfunding'!H$1001, SMALL(IF(Crowdfunding!G$2:'Crowdfunding'!G$1001="Failed", ROW(Crowdfunding!G$2:'Crowdfunding'!G$1001)-ROW(Crowdfunding!G$2)+1), ROW(200:200))), "")</f>
        <v>9</v>
      </c>
    </row>
    <row r="202" spans="1:5" x14ac:dyDescent="0.25">
      <c r="A202" t="str" cm="1">
        <f t="array" ref="A202">IFERROR(INDEX(Crowdfunding!G$2:'Crowdfunding'!G$1001, SMALL(IF(Crowdfunding!G$2:'Crowdfunding'!G$1001="Successful", ROW(Crowdfunding!G$2:'Crowdfunding'!G$1001)-ROW(Crowdfunding!G$2)+1), ROW(201:201))), "")</f>
        <v>successful</v>
      </c>
      <c r="B202" cm="1">
        <f t="array" ref="B202">IFERROR(INDEX(Crowdfunding!H$2:'Crowdfunding'!H$1001, SMALL(IF(Crowdfunding!G$2:'Crowdfunding'!G$1001="Successful", ROW(Crowdfunding!G$2:'Crowdfunding'!G$1001)-ROW(Crowdfunding!G$2)+1), ROW(201:201))), "")</f>
        <v>2013</v>
      </c>
      <c r="D202" t="str" cm="1">
        <f t="array" ref="D202">IFERROR(INDEX(Crowdfunding!G$2:'Crowdfunding'!G$1001, SMALL(IF(Crowdfunding!G$2:'Crowdfunding'!G$1001="Failed", ROW(Crowdfunding!G$2:'Crowdfunding'!G$1001)-ROW(Crowdfunding!G$2)+1), ROW(201:201))), "")</f>
        <v>failed</v>
      </c>
      <c r="E202" cm="1">
        <f t="array" ref="E202">IFERROR(INDEX(Crowdfunding!H$2:'Crowdfunding'!H$1001, SMALL(IF(Crowdfunding!G$2:'Crowdfunding'!G$1001="Failed", ROW(Crowdfunding!G$2:'Crowdfunding'!G$1001)-ROW(Crowdfunding!G$2)+1), ROW(201:201))), "")</f>
        <v>1784</v>
      </c>
    </row>
    <row r="203" spans="1:5" x14ac:dyDescent="0.25">
      <c r="A203" t="str" cm="1">
        <f t="array" ref="A203">IFERROR(INDEX(Crowdfunding!G$2:'Crowdfunding'!G$1001, SMALL(IF(Crowdfunding!G$2:'Crowdfunding'!G$1001="Successful", ROW(Crowdfunding!G$2:'Crowdfunding'!G$1001)-ROW(Crowdfunding!G$2)+1), ROW(202:202))), "")</f>
        <v>successful</v>
      </c>
      <c r="B203" cm="1">
        <f t="array" ref="B203">IFERROR(INDEX(Crowdfunding!H$2:'Crowdfunding'!H$1001, SMALL(IF(Crowdfunding!G$2:'Crowdfunding'!G$1001="Successful", ROW(Crowdfunding!G$2:'Crowdfunding'!G$1001)-ROW(Crowdfunding!G$2)+1), ROW(202:202))), "")</f>
        <v>1703</v>
      </c>
      <c r="D203" t="str" cm="1">
        <f t="array" ref="D203">IFERROR(INDEX(Crowdfunding!G$2:'Crowdfunding'!G$1001, SMALL(IF(Crowdfunding!G$2:'Crowdfunding'!G$1001="Failed", ROW(Crowdfunding!G$2:'Crowdfunding'!G$1001)-ROW(Crowdfunding!G$2)+1), ROW(202:202))), "")</f>
        <v>failed</v>
      </c>
      <c r="E203" cm="1">
        <f t="array" ref="E203">IFERROR(INDEX(Crowdfunding!H$2:'Crowdfunding'!H$1001, SMALL(IF(Crowdfunding!G$2:'Crowdfunding'!G$1001="Failed", ROW(Crowdfunding!G$2:'Crowdfunding'!G$1001)-ROW(Crowdfunding!G$2)+1), ROW(202:202))), "")</f>
        <v>243</v>
      </c>
    </row>
    <row r="204" spans="1:5" x14ac:dyDescent="0.25">
      <c r="A204" t="str" cm="1">
        <f t="array" ref="A204">IFERROR(INDEX(Crowdfunding!G$2:'Crowdfunding'!G$1001, SMALL(IF(Crowdfunding!G$2:'Crowdfunding'!G$1001="Successful", ROW(Crowdfunding!G$2:'Crowdfunding'!G$1001)-ROW(Crowdfunding!G$2)+1), ROW(203:203))), "")</f>
        <v>successful</v>
      </c>
      <c r="B204" cm="1">
        <f t="array" ref="B204">IFERROR(INDEX(Crowdfunding!H$2:'Crowdfunding'!H$1001, SMALL(IF(Crowdfunding!G$2:'Crowdfunding'!G$1001="Successful", ROW(Crowdfunding!G$2:'Crowdfunding'!G$1001)-ROW(Crowdfunding!G$2)+1), ROW(203:203))), "")</f>
        <v>80</v>
      </c>
      <c r="D204" t="str" cm="1">
        <f t="array" ref="D204">IFERROR(INDEX(Crowdfunding!G$2:'Crowdfunding'!G$1001, SMALL(IF(Crowdfunding!G$2:'Crowdfunding'!G$1001="Failed", ROW(Crowdfunding!G$2:'Crowdfunding'!G$1001)-ROW(Crowdfunding!G$2)+1), ROW(203:203))), "")</f>
        <v>failed</v>
      </c>
      <c r="E204" cm="1">
        <f t="array" ref="E204">IFERROR(INDEX(Crowdfunding!H$2:'Crowdfunding'!H$1001, SMALL(IF(Crowdfunding!G$2:'Crowdfunding'!G$1001="Failed", ROW(Crowdfunding!G$2:'Crowdfunding'!G$1001)-ROW(Crowdfunding!G$2)+1), ROW(203:203))), "")</f>
        <v>1296</v>
      </c>
    </row>
    <row r="205" spans="1:5" x14ac:dyDescent="0.25">
      <c r="A205" t="str" cm="1">
        <f t="array" ref="A205">IFERROR(INDEX(Crowdfunding!G$2:'Crowdfunding'!G$1001, SMALL(IF(Crowdfunding!G$2:'Crowdfunding'!G$1001="Successful", ROW(Crowdfunding!G$2:'Crowdfunding'!G$1001)-ROW(Crowdfunding!G$2)+1), ROW(204:204))), "")</f>
        <v>successful</v>
      </c>
      <c r="B205" cm="1">
        <f t="array" ref="B205">IFERROR(INDEX(Crowdfunding!H$2:'Crowdfunding'!H$1001, SMALL(IF(Crowdfunding!G$2:'Crowdfunding'!G$1001="Successful", ROW(Crowdfunding!G$2:'Crowdfunding'!G$1001)-ROW(Crowdfunding!G$2)+1), ROW(204:204))), "")</f>
        <v>41</v>
      </c>
      <c r="D205" t="str" cm="1">
        <f t="array" ref="D205">IFERROR(INDEX(Crowdfunding!G$2:'Crowdfunding'!G$1001, SMALL(IF(Crowdfunding!G$2:'Crowdfunding'!G$1001="Failed", ROW(Crowdfunding!G$2:'Crowdfunding'!G$1001)-ROW(Crowdfunding!G$2)+1), ROW(204:204))), "")</f>
        <v>failed</v>
      </c>
      <c r="E205" cm="1">
        <f t="array" ref="E205">IFERROR(INDEX(Crowdfunding!H$2:'Crowdfunding'!H$1001, SMALL(IF(Crowdfunding!G$2:'Crowdfunding'!G$1001="Failed", ROW(Crowdfunding!G$2:'Crowdfunding'!G$1001)-ROW(Crowdfunding!G$2)+1), ROW(204:204))), "")</f>
        <v>77</v>
      </c>
    </row>
    <row r="206" spans="1:5" x14ac:dyDescent="0.25">
      <c r="A206" t="str" cm="1">
        <f t="array" ref="A206">IFERROR(INDEX(Crowdfunding!G$2:'Crowdfunding'!G$1001, SMALL(IF(Crowdfunding!G$2:'Crowdfunding'!G$1001="Successful", ROW(Crowdfunding!G$2:'Crowdfunding'!G$1001)-ROW(Crowdfunding!G$2)+1), ROW(205:205))), "")</f>
        <v>successful</v>
      </c>
      <c r="B206" cm="1">
        <f t="array" ref="B206">IFERROR(INDEX(Crowdfunding!H$2:'Crowdfunding'!H$1001, SMALL(IF(Crowdfunding!G$2:'Crowdfunding'!G$1001="Successful", ROW(Crowdfunding!G$2:'Crowdfunding'!G$1001)-ROW(Crowdfunding!G$2)+1), ROW(205:205))), "")</f>
        <v>187</v>
      </c>
      <c r="D206" t="str" cm="1">
        <f t="array" ref="D206">IFERROR(INDEX(Crowdfunding!G$2:'Crowdfunding'!G$1001, SMALL(IF(Crowdfunding!G$2:'Crowdfunding'!G$1001="Failed", ROW(Crowdfunding!G$2:'Crowdfunding'!G$1001)-ROW(Crowdfunding!G$2)+1), ROW(205:205))), "")</f>
        <v>failed</v>
      </c>
      <c r="E206" cm="1">
        <f t="array" ref="E206">IFERROR(INDEX(Crowdfunding!H$2:'Crowdfunding'!H$1001, SMALL(IF(Crowdfunding!G$2:'Crowdfunding'!G$1001="Failed", ROW(Crowdfunding!G$2:'Crowdfunding'!G$1001)-ROW(Crowdfunding!G$2)+1), ROW(205:205))), "")</f>
        <v>395</v>
      </c>
    </row>
    <row r="207" spans="1:5" x14ac:dyDescent="0.25">
      <c r="A207" t="str" cm="1">
        <f t="array" ref="A207">IFERROR(INDEX(Crowdfunding!G$2:'Crowdfunding'!G$1001, SMALL(IF(Crowdfunding!G$2:'Crowdfunding'!G$1001="Successful", ROW(Crowdfunding!G$2:'Crowdfunding'!G$1001)-ROW(Crowdfunding!G$2)+1), ROW(206:206))), "")</f>
        <v>successful</v>
      </c>
      <c r="B207" cm="1">
        <f t="array" ref="B207">IFERROR(INDEX(Crowdfunding!H$2:'Crowdfunding'!H$1001, SMALL(IF(Crowdfunding!G$2:'Crowdfunding'!G$1001="Successful", ROW(Crowdfunding!G$2:'Crowdfunding'!G$1001)-ROW(Crowdfunding!G$2)+1), ROW(206:206))), "")</f>
        <v>2875</v>
      </c>
      <c r="D207" t="str" cm="1">
        <f t="array" ref="D207">IFERROR(INDEX(Crowdfunding!G$2:'Crowdfunding'!G$1001, SMALL(IF(Crowdfunding!G$2:'Crowdfunding'!G$1001="Failed", ROW(Crowdfunding!G$2:'Crowdfunding'!G$1001)-ROW(Crowdfunding!G$2)+1), ROW(206:206))), "")</f>
        <v>failed</v>
      </c>
      <c r="E207" cm="1">
        <f t="array" ref="E207">IFERROR(INDEX(Crowdfunding!H$2:'Crowdfunding'!H$1001, SMALL(IF(Crowdfunding!G$2:'Crowdfunding'!G$1001="Failed", ROW(Crowdfunding!G$2:'Crowdfunding'!G$1001)-ROW(Crowdfunding!G$2)+1), ROW(206:206))), "")</f>
        <v>49</v>
      </c>
    </row>
    <row r="208" spans="1:5" x14ac:dyDescent="0.25">
      <c r="A208" t="str" cm="1">
        <f t="array" ref="A208">IFERROR(INDEX(Crowdfunding!G$2:'Crowdfunding'!G$1001, SMALL(IF(Crowdfunding!G$2:'Crowdfunding'!G$1001="Successful", ROW(Crowdfunding!G$2:'Crowdfunding'!G$1001)-ROW(Crowdfunding!G$2)+1), ROW(207:207))), "")</f>
        <v>successful</v>
      </c>
      <c r="B208" cm="1">
        <f t="array" ref="B208">IFERROR(INDEX(Crowdfunding!H$2:'Crowdfunding'!H$1001, SMALL(IF(Crowdfunding!G$2:'Crowdfunding'!G$1001="Successful", ROW(Crowdfunding!G$2:'Crowdfunding'!G$1001)-ROW(Crowdfunding!G$2)+1), ROW(207:207))), "")</f>
        <v>88</v>
      </c>
      <c r="D208" t="str" cm="1">
        <f t="array" ref="D208">IFERROR(INDEX(Crowdfunding!G$2:'Crowdfunding'!G$1001, SMALL(IF(Crowdfunding!G$2:'Crowdfunding'!G$1001="Failed", ROW(Crowdfunding!G$2:'Crowdfunding'!G$1001)-ROW(Crowdfunding!G$2)+1), ROW(207:207))), "")</f>
        <v>failed</v>
      </c>
      <c r="E208" cm="1">
        <f t="array" ref="E208">IFERROR(INDEX(Crowdfunding!H$2:'Crowdfunding'!H$1001, SMALL(IF(Crowdfunding!G$2:'Crowdfunding'!G$1001="Failed", ROW(Crowdfunding!G$2:'Crowdfunding'!G$1001)-ROW(Crowdfunding!G$2)+1), ROW(207:207))), "")</f>
        <v>180</v>
      </c>
    </row>
    <row r="209" spans="1:5" x14ac:dyDescent="0.25">
      <c r="A209" t="str" cm="1">
        <f t="array" ref="A209">IFERROR(INDEX(Crowdfunding!G$2:'Crowdfunding'!G$1001, SMALL(IF(Crowdfunding!G$2:'Crowdfunding'!G$1001="Successful", ROW(Crowdfunding!G$2:'Crowdfunding'!G$1001)-ROW(Crowdfunding!G$2)+1), ROW(208:208))), "")</f>
        <v>successful</v>
      </c>
      <c r="B209" cm="1">
        <f t="array" ref="B209">IFERROR(INDEX(Crowdfunding!H$2:'Crowdfunding'!H$1001, SMALL(IF(Crowdfunding!G$2:'Crowdfunding'!G$1001="Successful", ROW(Crowdfunding!G$2:'Crowdfunding'!G$1001)-ROW(Crowdfunding!G$2)+1), ROW(208:208))), "")</f>
        <v>191</v>
      </c>
      <c r="D209" t="str" cm="1">
        <f t="array" ref="D209">IFERROR(INDEX(Crowdfunding!G$2:'Crowdfunding'!G$1001, SMALL(IF(Crowdfunding!G$2:'Crowdfunding'!G$1001="Failed", ROW(Crowdfunding!G$2:'Crowdfunding'!G$1001)-ROW(Crowdfunding!G$2)+1), ROW(208:208))), "")</f>
        <v>failed</v>
      </c>
      <c r="E209" cm="1">
        <f t="array" ref="E209">IFERROR(INDEX(Crowdfunding!H$2:'Crowdfunding'!H$1001, SMALL(IF(Crowdfunding!G$2:'Crowdfunding'!G$1001="Failed", ROW(Crowdfunding!G$2:'Crowdfunding'!G$1001)-ROW(Crowdfunding!G$2)+1), ROW(208:208))), "")</f>
        <v>2690</v>
      </c>
    </row>
    <row r="210" spans="1:5" x14ac:dyDescent="0.25">
      <c r="A210" t="str" cm="1">
        <f t="array" ref="A210">IFERROR(INDEX(Crowdfunding!G$2:'Crowdfunding'!G$1001, SMALL(IF(Crowdfunding!G$2:'Crowdfunding'!G$1001="Successful", ROW(Crowdfunding!G$2:'Crowdfunding'!G$1001)-ROW(Crowdfunding!G$2)+1), ROW(209:209))), "")</f>
        <v>successful</v>
      </c>
      <c r="B210" cm="1">
        <f t="array" ref="B210">IFERROR(INDEX(Crowdfunding!H$2:'Crowdfunding'!H$1001, SMALL(IF(Crowdfunding!G$2:'Crowdfunding'!G$1001="Successful", ROW(Crowdfunding!G$2:'Crowdfunding'!G$1001)-ROW(Crowdfunding!G$2)+1), ROW(209:209))), "")</f>
        <v>139</v>
      </c>
      <c r="D210" t="str" cm="1">
        <f t="array" ref="D210">IFERROR(INDEX(Crowdfunding!G$2:'Crowdfunding'!G$1001, SMALL(IF(Crowdfunding!G$2:'Crowdfunding'!G$1001="Failed", ROW(Crowdfunding!G$2:'Crowdfunding'!G$1001)-ROW(Crowdfunding!G$2)+1), ROW(209:209))), "")</f>
        <v>failed</v>
      </c>
      <c r="E210" cm="1">
        <f t="array" ref="E210">IFERROR(INDEX(Crowdfunding!H$2:'Crowdfunding'!H$1001, SMALL(IF(Crowdfunding!G$2:'Crowdfunding'!G$1001="Failed", ROW(Crowdfunding!G$2:'Crowdfunding'!G$1001)-ROW(Crowdfunding!G$2)+1), ROW(209:209))), "")</f>
        <v>2779</v>
      </c>
    </row>
    <row r="211" spans="1:5" x14ac:dyDescent="0.25">
      <c r="A211" t="str" cm="1">
        <f t="array" ref="A211">IFERROR(INDEX(Crowdfunding!G$2:'Crowdfunding'!G$1001, SMALL(IF(Crowdfunding!G$2:'Crowdfunding'!G$1001="Successful", ROW(Crowdfunding!G$2:'Crowdfunding'!G$1001)-ROW(Crowdfunding!G$2)+1), ROW(210:210))), "")</f>
        <v>successful</v>
      </c>
      <c r="B211" cm="1">
        <f t="array" ref="B211">IFERROR(INDEX(Crowdfunding!H$2:'Crowdfunding'!H$1001, SMALL(IF(Crowdfunding!G$2:'Crowdfunding'!G$1001="Successful", ROW(Crowdfunding!G$2:'Crowdfunding'!G$1001)-ROW(Crowdfunding!G$2)+1), ROW(210:210))), "")</f>
        <v>186</v>
      </c>
      <c r="D211" t="str" cm="1">
        <f t="array" ref="D211">IFERROR(INDEX(Crowdfunding!G$2:'Crowdfunding'!G$1001, SMALL(IF(Crowdfunding!G$2:'Crowdfunding'!G$1001="Failed", ROW(Crowdfunding!G$2:'Crowdfunding'!G$1001)-ROW(Crowdfunding!G$2)+1), ROW(210:210))), "")</f>
        <v>failed</v>
      </c>
      <c r="E211" cm="1">
        <f t="array" ref="E211">IFERROR(INDEX(Crowdfunding!H$2:'Crowdfunding'!H$1001, SMALL(IF(Crowdfunding!G$2:'Crowdfunding'!G$1001="Failed", ROW(Crowdfunding!G$2:'Crowdfunding'!G$1001)-ROW(Crowdfunding!G$2)+1), ROW(210:210))), "")</f>
        <v>92</v>
      </c>
    </row>
    <row r="212" spans="1:5" x14ac:dyDescent="0.25">
      <c r="A212" t="str" cm="1">
        <f t="array" ref="A212">IFERROR(INDEX(Crowdfunding!G$2:'Crowdfunding'!G$1001, SMALL(IF(Crowdfunding!G$2:'Crowdfunding'!G$1001="Successful", ROW(Crowdfunding!G$2:'Crowdfunding'!G$1001)-ROW(Crowdfunding!G$2)+1), ROW(211:211))), "")</f>
        <v>successful</v>
      </c>
      <c r="B212" cm="1">
        <f t="array" ref="B212">IFERROR(INDEX(Crowdfunding!H$2:'Crowdfunding'!H$1001, SMALL(IF(Crowdfunding!G$2:'Crowdfunding'!G$1001="Successful", ROW(Crowdfunding!G$2:'Crowdfunding'!G$1001)-ROW(Crowdfunding!G$2)+1), ROW(211:211))), "")</f>
        <v>112</v>
      </c>
      <c r="D212" t="str" cm="1">
        <f t="array" ref="D212">IFERROR(INDEX(Crowdfunding!G$2:'Crowdfunding'!G$1001, SMALL(IF(Crowdfunding!G$2:'Crowdfunding'!G$1001="Failed", ROW(Crowdfunding!G$2:'Crowdfunding'!G$1001)-ROW(Crowdfunding!G$2)+1), ROW(211:211))), "")</f>
        <v>failed</v>
      </c>
      <c r="E212" cm="1">
        <f t="array" ref="E212">IFERROR(INDEX(Crowdfunding!H$2:'Crowdfunding'!H$1001, SMALL(IF(Crowdfunding!G$2:'Crowdfunding'!G$1001="Failed", ROW(Crowdfunding!G$2:'Crowdfunding'!G$1001)-ROW(Crowdfunding!G$2)+1), ROW(211:211))), "")</f>
        <v>1028</v>
      </c>
    </row>
    <row r="213" spans="1:5" x14ac:dyDescent="0.25">
      <c r="A213" t="str" cm="1">
        <f t="array" ref="A213">IFERROR(INDEX(Crowdfunding!G$2:'Crowdfunding'!G$1001, SMALL(IF(Crowdfunding!G$2:'Crowdfunding'!G$1001="Successful", ROW(Crowdfunding!G$2:'Crowdfunding'!G$1001)-ROW(Crowdfunding!G$2)+1), ROW(212:212))), "")</f>
        <v>successful</v>
      </c>
      <c r="B213" cm="1">
        <f t="array" ref="B213">IFERROR(INDEX(Crowdfunding!H$2:'Crowdfunding'!H$1001, SMALL(IF(Crowdfunding!G$2:'Crowdfunding'!G$1001="Successful", ROW(Crowdfunding!G$2:'Crowdfunding'!G$1001)-ROW(Crowdfunding!G$2)+1), ROW(212:212))), "")</f>
        <v>101</v>
      </c>
      <c r="D213" t="str" cm="1">
        <f t="array" ref="D213">IFERROR(INDEX(Crowdfunding!G$2:'Crowdfunding'!G$1001, SMALL(IF(Crowdfunding!G$2:'Crowdfunding'!G$1001="Failed", ROW(Crowdfunding!G$2:'Crowdfunding'!G$1001)-ROW(Crowdfunding!G$2)+1), ROW(212:212))), "")</f>
        <v>failed</v>
      </c>
      <c r="E213" cm="1">
        <f t="array" ref="E213">IFERROR(INDEX(Crowdfunding!H$2:'Crowdfunding'!H$1001, SMALL(IF(Crowdfunding!G$2:'Crowdfunding'!G$1001="Failed", ROW(Crowdfunding!G$2:'Crowdfunding'!G$1001)-ROW(Crowdfunding!G$2)+1), ROW(212:212))), "")</f>
        <v>26</v>
      </c>
    </row>
    <row r="214" spans="1:5" x14ac:dyDescent="0.25">
      <c r="A214" t="str" cm="1">
        <f t="array" ref="A214">IFERROR(INDEX(Crowdfunding!G$2:'Crowdfunding'!G$1001, SMALL(IF(Crowdfunding!G$2:'Crowdfunding'!G$1001="Successful", ROW(Crowdfunding!G$2:'Crowdfunding'!G$1001)-ROW(Crowdfunding!G$2)+1), ROW(213:213))), "")</f>
        <v>successful</v>
      </c>
      <c r="B214" cm="1">
        <f t="array" ref="B214">IFERROR(INDEX(Crowdfunding!H$2:'Crowdfunding'!H$1001, SMALL(IF(Crowdfunding!G$2:'Crowdfunding'!G$1001="Successful", ROW(Crowdfunding!G$2:'Crowdfunding'!G$1001)-ROW(Crowdfunding!G$2)+1), ROW(213:213))), "")</f>
        <v>206</v>
      </c>
      <c r="D214" t="str" cm="1">
        <f t="array" ref="D214">IFERROR(INDEX(Crowdfunding!G$2:'Crowdfunding'!G$1001, SMALL(IF(Crowdfunding!G$2:'Crowdfunding'!G$1001="Failed", ROW(Crowdfunding!G$2:'Crowdfunding'!G$1001)-ROW(Crowdfunding!G$2)+1), ROW(213:213))), "")</f>
        <v>failed</v>
      </c>
      <c r="E214" cm="1">
        <f t="array" ref="E214">IFERROR(INDEX(Crowdfunding!H$2:'Crowdfunding'!H$1001, SMALL(IF(Crowdfunding!G$2:'Crowdfunding'!G$1001="Failed", ROW(Crowdfunding!G$2:'Crowdfunding'!G$1001)-ROW(Crowdfunding!G$2)+1), ROW(213:213))), "")</f>
        <v>1790</v>
      </c>
    </row>
    <row r="215" spans="1:5" x14ac:dyDescent="0.25">
      <c r="A215" t="str" cm="1">
        <f t="array" ref="A215">IFERROR(INDEX(Crowdfunding!G$2:'Crowdfunding'!G$1001, SMALL(IF(Crowdfunding!G$2:'Crowdfunding'!G$1001="Successful", ROW(Crowdfunding!G$2:'Crowdfunding'!G$1001)-ROW(Crowdfunding!G$2)+1), ROW(214:214))), "")</f>
        <v>successful</v>
      </c>
      <c r="B215" cm="1">
        <f t="array" ref="B215">IFERROR(INDEX(Crowdfunding!H$2:'Crowdfunding'!H$1001, SMALL(IF(Crowdfunding!G$2:'Crowdfunding'!G$1001="Successful", ROW(Crowdfunding!G$2:'Crowdfunding'!G$1001)-ROW(Crowdfunding!G$2)+1), ROW(214:214))), "")</f>
        <v>154</v>
      </c>
      <c r="D215" t="str" cm="1">
        <f t="array" ref="D215">IFERROR(INDEX(Crowdfunding!G$2:'Crowdfunding'!G$1001, SMALL(IF(Crowdfunding!G$2:'Crowdfunding'!G$1001="Failed", ROW(Crowdfunding!G$2:'Crowdfunding'!G$1001)-ROW(Crowdfunding!G$2)+1), ROW(214:214))), "")</f>
        <v>failed</v>
      </c>
      <c r="E215" cm="1">
        <f t="array" ref="E215">IFERROR(INDEX(Crowdfunding!H$2:'Crowdfunding'!H$1001, SMALL(IF(Crowdfunding!G$2:'Crowdfunding'!G$1001="Failed", ROW(Crowdfunding!G$2:'Crowdfunding'!G$1001)-ROW(Crowdfunding!G$2)+1), ROW(214:214))), "")</f>
        <v>37</v>
      </c>
    </row>
    <row r="216" spans="1:5" x14ac:dyDescent="0.25">
      <c r="A216" t="str" cm="1">
        <f t="array" ref="A216">IFERROR(INDEX(Crowdfunding!G$2:'Crowdfunding'!G$1001, SMALL(IF(Crowdfunding!G$2:'Crowdfunding'!G$1001="Successful", ROW(Crowdfunding!G$2:'Crowdfunding'!G$1001)-ROW(Crowdfunding!G$2)+1), ROW(215:215))), "")</f>
        <v>successful</v>
      </c>
      <c r="B216" cm="1">
        <f t="array" ref="B216">IFERROR(INDEX(Crowdfunding!H$2:'Crowdfunding'!H$1001, SMALL(IF(Crowdfunding!G$2:'Crowdfunding'!G$1001="Successful", ROW(Crowdfunding!G$2:'Crowdfunding'!G$1001)-ROW(Crowdfunding!G$2)+1), ROW(215:215))), "")</f>
        <v>5966</v>
      </c>
      <c r="D216" t="str" cm="1">
        <f t="array" ref="D216">IFERROR(INDEX(Crowdfunding!G$2:'Crowdfunding'!G$1001, SMALL(IF(Crowdfunding!G$2:'Crowdfunding'!G$1001="Failed", ROW(Crowdfunding!G$2:'Crowdfunding'!G$1001)-ROW(Crowdfunding!G$2)+1), ROW(215:215))), "")</f>
        <v>failed</v>
      </c>
      <c r="E216" cm="1">
        <f t="array" ref="E216">IFERROR(INDEX(Crowdfunding!H$2:'Crowdfunding'!H$1001, SMALL(IF(Crowdfunding!G$2:'Crowdfunding'!G$1001="Failed", ROW(Crowdfunding!G$2:'Crowdfunding'!G$1001)-ROW(Crowdfunding!G$2)+1), ROW(215:215))), "")</f>
        <v>35</v>
      </c>
    </row>
    <row r="217" spans="1:5" x14ac:dyDescent="0.25">
      <c r="A217" t="str" cm="1">
        <f t="array" ref="A217">IFERROR(INDEX(Crowdfunding!G$2:'Crowdfunding'!G$1001, SMALL(IF(Crowdfunding!G$2:'Crowdfunding'!G$1001="Successful", ROW(Crowdfunding!G$2:'Crowdfunding'!G$1001)-ROW(Crowdfunding!G$2)+1), ROW(216:216))), "")</f>
        <v>successful</v>
      </c>
      <c r="B217" cm="1">
        <f t="array" ref="B217">IFERROR(INDEX(Crowdfunding!H$2:'Crowdfunding'!H$1001, SMALL(IF(Crowdfunding!G$2:'Crowdfunding'!G$1001="Successful", ROW(Crowdfunding!G$2:'Crowdfunding'!G$1001)-ROW(Crowdfunding!G$2)+1), ROW(216:216))), "")</f>
        <v>169</v>
      </c>
      <c r="D217" t="str" cm="1">
        <f t="array" ref="D217">IFERROR(INDEX(Crowdfunding!G$2:'Crowdfunding'!G$1001, SMALL(IF(Crowdfunding!G$2:'Crowdfunding'!G$1001="Failed", ROW(Crowdfunding!G$2:'Crowdfunding'!G$1001)-ROW(Crowdfunding!G$2)+1), ROW(216:216))), "")</f>
        <v>failed</v>
      </c>
      <c r="E217" cm="1">
        <f t="array" ref="E217">IFERROR(INDEX(Crowdfunding!H$2:'Crowdfunding'!H$1001, SMALL(IF(Crowdfunding!G$2:'Crowdfunding'!G$1001="Failed", ROW(Crowdfunding!G$2:'Crowdfunding'!G$1001)-ROW(Crowdfunding!G$2)+1), ROW(216:216))), "")</f>
        <v>558</v>
      </c>
    </row>
    <row r="218" spans="1:5" x14ac:dyDescent="0.25">
      <c r="A218" t="str" cm="1">
        <f t="array" ref="A218">IFERROR(INDEX(Crowdfunding!G$2:'Crowdfunding'!G$1001, SMALL(IF(Crowdfunding!G$2:'Crowdfunding'!G$1001="Successful", ROW(Crowdfunding!G$2:'Crowdfunding'!G$1001)-ROW(Crowdfunding!G$2)+1), ROW(217:217))), "")</f>
        <v>successful</v>
      </c>
      <c r="B218" cm="1">
        <f t="array" ref="B218">IFERROR(INDEX(Crowdfunding!H$2:'Crowdfunding'!H$1001, SMALL(IF(Crowdfunding!G$2:'Crowdfunding'!G$1001="Successful", ROW(Crowdfunding!G$2:'Crowdfunding'!G$1001)-ROW(Crowdfunding!G$2)+1), ROW(217:217))), "")</f>
        <v>2106</v>
      </c>
      <c r="D218" t="str" cm="1">
        <f t="array" ref="D218">IFERROR(INDEX(Crowdfunding!G$2:'Crowdfunding'!G$1001, SMALL(IF(Crowdfunding!G$2:'Crowdfunding'!G$1001="Failed", ROW(Crowdfunding!G$2:'Crowdfunding'!G$1001)-ROW(Crowdfunding!G$2)+1), ROW(217:217))), "")</f>
        <v>failed</v>
      </c>
      <c r="E218" cm="1">
        <f t="array" ref="E218">IFERROR(INDEX(Crowdfunding!H$2:'Crowdfunding'!H$1001, SMALL(IF(Crowdfunding!G$2:'Crowdfunding'!G$1001="Failed", ROW(Crowdfunding!G$2:'Crowdfunding'!G$1001)-ROW(Crowdfunding!G$2)+1), ROW(217:217))), "")</f>
        <v>64</v>
      </c>
    </row>
    <row r="219" spans="1:5" x14ac:dyDescent="0.25">
      <c r="A219" t="str" cm="1">
        <f t="array" ref="A219">IFERROR(INDEX(Crowdfunding!G$2:'Crowdfunding'!G$1001, SMALL(IF(Crowdfunding!G$2:'Crowdfunding'!G$1001="Successful", ROW(Crowdfunding!G$2:'Crowdfunding'!G$1001)-ROW(Crowdfunding!G$2)+1), ROW(218:218))), "")</f>
        <v>successful</v>
      </c>
      <c r="B219" cm="1">
        <f t="array" ref="B219">IFERROR(INDEX(Crowdfunding!H$2:'Crowdfunding'!H$1001, SMALL(IF(Crowdfunding!G$2:'Crowdfunding'!G$1001="Successful", ROW(Crowdfunding!G$2:'Crowdfunding'!G$1001)-ROW(Crowdfunding!G$2)+1), ROW(218:218))), "")</f>
        <v>131</v>
      </c>
      <c r="D219" t="str" cm="1">
        <f t="array" ref="D219">IFERROR(INDEX(Crowdfunding!G$2:'Crowdfunding'!G$1001, SMALL(IF(Crowdfunding!G$2:'Crowdfunding'!G$1001="Failed", ROW(Crowdfunding!G$2:'Crowdfunding'!G$1001)-ROW(Crowdfunding!G$2)+1), ROW(218:218))), "")</f>
        <v>failed</v>
      </c>
      <c r="E219" cm="1">
        <f t="array" ref="E219">IFERROR(INDEX(Crowdfunding!H$2:'Crowdfunding'!H$1001, SMALL(IF(Crowdfunding!G$2:'Crowdfunding'!G$1001="Failed", ROW(Crowdfunding!G$2:'Crowdfunding'!G$1001)-ROW(Crowdfunding!G$2)+1), ROW(218:218))), "")</f>
        <v>245</v>
      </c>
    </row>
    <row r="220" spans="1:5" x14ac:dyDescent="0.25">
      <c r="A220" t="str" cm="1">
        <f t="array" ref="A220">IFERROR(INDEX(Crowdfunding!G$2:'Crowdfunding'!G$1001, SMALL(IF(Crowdfunding!G$2:'Crowdfunding'!G$1001="Successful", ROW(Crowdfunding!G$2:'Crowdfunding'!G$1001)-ROW(Crowdfunding!G$2)+1), ROW(219:219))), "")</f>
        <v>successful</v>
      </c>
      <c r="B220" cm="1">
        <f t="array" ref="B220">IFERROR(INDEX(Crowdfunding!H$2:'Crowdfunding'!H$1001, SMALL(IF(Crowdfunding!G$2:'Crowdfunding'!G$1001="Successful", ROW(Crowdfunding!G$2:'Crowdfunding'!G$1001)-ROW(Crowdfunding!G$2)+1), ROW(219:219))), "")</f>
        <v>84</v>
      </c>
      <c r="D220" t="str" cm="1">
        <f t="array" ref="D220">IFERROR(INDEX(Crowdfunding!G$2:'Crowdfunding'!G$1001, SMALL(IF(Crowdfunding!G$2:'Crowdfunding'!G$1001="Failed", ROW(Crowdfunding!G$2:'Crowdfunding'!G$1001)-ROW(Crowdfunding!G$2)+1), ROW(219:219))), "")</f>
        <v>failed</v>
      </c>
      <c r="E220" cm="1">
        <f t="array" ref="E220">IFERROR(INDEX(Crowdfunding!H$2:'Crowdfunding'!H$1001, SMALL(IF(Crowdfunding!G$2:'Crowdfunding'!G$1001="Failed", ROW(Crowdfunding!G$2:'Crowdfunding'!G$1001)-ROW(Crowdfunding!G$2)+1), ROW(219:219))), "")</f>
        <v>71</v>
      </c>
    </row>
    <row r="221" spans="1:5" x14ac:dyDescent="0.25">
      <c r="A221" t="str" cm="1">
        <f t="array" ref="A221">IFERROR(INDEX(Crowdfunding!G$2:'Crowdfunding'!G$1001, SMALL(IF(Crowdfunding!G$2:'Crowdfunding'!G$1001="Successful", ROW(Crowdfunding!G$2:'Crowdfunding'!G$1001)-ROW(Crowdfunding!G$2)+1), ROW(220:220))), "")</f>
        <v>successful</v>
      </c>
      <c r="B221" cm="1">
        <f t="array" ref="B221">IFERROR(INDEX(Crowdfunding!H$2:'Crowdfunding'!H$1001, SMALL(IF(Crowdfunding!G$2:'Crowdfunding'!G$1001="Successful", ROW(Crowdfunding!G$2:'Crowdfunding'!G$1001)-ROW(Crowdfunding!G$2)+1), ROW(220:220))), "")</f>
        <v>155</v>
      </c>
      <c r="D221" t="str" cm="1">
        <f t="array" ref="D221">IFERROR(INDEX(Crowdfunding!G$2:'Crowdfunding'!G$1001, SMALL(IF(Crowdfunding!G$2:'Crowdfunding'!G$1001="Failed", ROW(Crowdfunding!G$2:'Crowdfunding'!G$1001)-ROW(Crowdfunding!G$2)+1), ROW(220:220))), "")</f>
        <v>failed</v>
      </c>
      <c r="E221" cm="1">
        <f t="array" ref="E221">IFERROR(INDEX(Crowdfunding!H$2:'Crowdfunding'!H$1001, SMALL(IF(Crowdfunding!G$2:'Crowdfunding'!G$1001="Failed", ROW(Crowdfunding!G$2:'Crowdfunding'!G$1001)-ROW(Crowdfunding!G$2)+1), ROW(220:220))), "")</f>
        <v>42</v>
      </c>
    </row>
    <row r="222" spans="1:5" x14ac:dyDescent="0.25">
      <c r="A222" t="str" cm="1">
        <f t="array" ref="A222">IFERROR(INDEX(Crowdfunding!G$2:'Crowdfunding'!G$1001, SMALL(IF(Crowdfunding!G$2:'Crowdfunding'!G$1001="Successful", ROW(Crowdfunding!G$2:'Crowdfunding'!G$1001)-ROW(Crowdfunding!G$2)+1), ROW(221:221))), "")</f>
        <v>successful</v>
      </c>
      <c r="B222" cm="1">
        <f t="array" ref="B222">IFERROR(INDEX(Crowdfunding!H$2:'Crowdfunding'!H$1001, SMALL(IF(Crowdfunding!G$2:'Crowdfunding'!G$1001="Successful", ROW(Crowdfunding!G$2:'Crowdfunding'!G$1001)-ROW(Crowdfunding!G$2)+1), ROW(221:221))), "")</f>
        <v>189</v>
      </c>
      <c r="D222" t="str" cm="1">
        <f t="array" ref="D222">IFERROR(INDEX(Crowdfunding!G$2:'Crowdfunding'!G$1001, SMALL(IF(Crowdfunding!G$2:'Crowdfunding'!G$1001="Failed", ROW(Crowdfunding!G$2:'Crowdfunding'!G$1001)-ROW(Crowdfunding!G$2)+1), ROW(221:221))), "")</f>
        <v>failed</v>
      </c>
      <c r="E222" cm="1">
        <f t="array" ref="E222">IFERROR(INDEX(Crowdfunding!H$2:'Crowdfunding'!H$1001, SMALL(IF(Crowdfunding!G$2:'Crowdfunding'!G$1001="Failed", ROW(Crowdfunding!G$2:'Crowdfunding'!G$1001)-ROW(Crowdfunding!G$2)+1), ROW(221:221))), "")</f>
        <v>156</v>
      </c>
    </row>
    <row r="223" spans="1:5" x14ac:dyDescent="0.25">
      <c r="A223" t="str" cm="1">
        <f t="array" ref="A223">IFERROR(INDEX(Crowdfunding!G$2:'Crowdfunding'!G$1001, SMALL(IF(Crowdfunding!G$2:'Crowdfunding'!G$1001="Successful", ROW(Crowdfunding!G$2:'Crowdfunding'!G$1001)-ROW(Crowdfunding!G$2)+1), ROW(222:222))), "")</f>
        <v>successful</v>
      </c>
      <c r="B223" cm="1">
        <f t="array" ref="B223">IFERROR(INDEX(Crowdfunding!H$2:'Crowdfunding'!H$1001, SMALL(IF(Crowdfunding!G$2:'Crowdfunding'!G$1001="Successful", ROW(Crowdfunding!G$2:'Crowdfunding'!G$1001)-ROW(Crowdfunding!G$2)+1), ROW(222:222))), "")</f>
        <v>4799</v>
      </c>
      <c r="D223" t="str" cm="1">
        <f t="array" ref="D223">IFERROR(INDEX(Crowdfunding!G$2:'Crowdfunding'!G$1001, SMALL(IF(Crowdfunding!G$2:'Crowdfunding'!G$1001="Failed", ROW(Crowdfunding!G$2:'Crowdfunding'!G$1001)-ROW(Crowdfunding!G$2)+1), ROW(222:222))), "")</f>
        <v>failed</v>
      </c>
      <c r="E223" cm="1">
        <f t="array" ref="E223">IFERROR(INDEX(Crowdfunding!H$2:'Crowdfunding'!H$1001, SMALL(IF(Crowdfunding!G$2:'Crowdfunding'!G$1001="Failed", ROW(Crowdfunding!G$2:'Crowdfunding'!G$1001)-ROW(Crowdfunding!G$2)+1), ROW(222:222))), "")</f>
        <v>1368</v>
      </c>
    </row>
    <row r="224" spans="1:5" x14ac:dyDescent="0.25">
      <c r="A224" t="str" cm="1">
        <f t="array" ref="A224">IFERROR(INDEX(Crowdfunding!G$2:'Crowdfunding'!G$1001, SMALL(IF(Crowdfunding!G$2:'Crowdfunding'!G$1001="Successful", ROW(Crowdfunding!G$2:'Crowdfunding'!G$1001)-ROW(Crowdfunding!G$2)+1), ROW(223:223))), "")</f>
        <v>successful</v>
      </c>
      <c r="B224" cm="1">
        <f t="array" ref="B224">IFERROR(INDEX(Crowdfunding!H$2:'Crowdfunding'!H$1001, SMALL(IF(Crowdfunding!G$2:'Crowdfunding'!G$1001="Successful", ROW(Crowdfunding!G$2:'Crowdfunding'!G$1001)-ROW(Crowdfunding!G$2)+1), ROW(223:223))), "")</f>
        <v>1137</v>
      </c>
      <c r="D224" t="str" cm="1">
        <f t="array" ref="D224">IFERROR(INDEX(Crowdfunding!G$2:'Crowdfunding'!G$1001, SMALL(IF(Crowdfunding!G$2:'Crowdfunding'!G$1001="Failed", ROW(Crowdfunding!G$2:'Crowdfunding'!G$1001)-ROW(Crowdfunding!G$2)+1), ROW(223:223))), "")</f>
        <v>failed</v>
      </c>
      <c r="E224" cm="1">
        <f t="array" ref="E224">IFERROR(INDEX(Crowdfunding!H$2:'Crowdfunding'!H$1001, SMALL(IF(Crowdfunding!G$2:'Crowdfunding'!G$1001="Failed", ROW(Crowdfunding!G$2:'Crowdfunding'!G$1001)-ROW(Crowdfunding!G$2)+1), ROW(223:223))), "")</f>
        <v>102</v>
      </c>
    </row>
    <row r="225" spans="1:5" x14ac:dyDescent="0.25">
      <c r="A225" t="str" cm="1">
        <f t="array" ref="A225">IFERROR(INDEX(Crowdfunding!G$2:'Crowdfunding'!G$1001, SMALL(IF(Crowdfunding!G$2:'Crowdfunding'!G$1001="Successful", ROW(Crowdfunding!G$2:'Crowdfunding'!G$1001)-ROW(Crowdfunding!G$2)+1), ROW(224:224))), "")</f>
        <v>successful</v>
      </c>
      <c r="B225" cm="1">
        <f t="array" ref="B225">IFERROR(INDEX(Crowdfunding!H$2:'Crowdfunding'!H$1001, SMALL(IF(Crowdfunding!G$2:'Crowdfunding'!G$1001="Successful", ROW(Crowdfunding!G$2:'Crowdfunding'!G$1001)-ROW(Crowdfunding!G$2)+1), ROW(224:224))), "")</f>
        <v>1152</v>
      </c>
      <c r="D225" t="str" cm="1">
        <f t="array" ref="D225">IFERROR(INDEX(Crowdfunding!G$2:'Crowdfunding'!G$1001, SMALL(IF(Crowdfunding!G$2:'Crowdfunding'!G$1001="Failed", ROW(Crowdfunding!G$2:'Crowdfunding'!G$1001)-ROW(Crowdfunding!G$2)+1), ROW(224:224))), "")</f>
        <v>failed</v>
      </c>
      <c r="E225" cm="1">
        <f t="array" ref="E225">IFERROR(INDEX(Crowdfunding!H$2:'Crowdfunding'!H$1001, SMALL(IF(Crowdfunding!G$2:'Crowdfunding'!G$1001="Failed", ROW(Crowdfunding!G$2:'Crowdfunding'!G$1001)-ROW(Crowdfunding!G$2)+1), ROW(224:224))), "")</f>
        <v>86</v>
      </c>
    </row>
    <row r="226" spans="1:5" x14ac:dyDescent="0.25">
      <c r="A226" t="str" cm="1">
        <f t="array" ref="A226">IFERROR(INDEX(Crowdfunding!G$2:'Crowdfunding'!G$1001, SMALL(IF(Crowdfunding!G$2:'Crowdfunding'!G$1001="Successful", ROW(Crowdfunding!G$2:'Crowdfunding'!G$1001)-ROW(Crowdfunding!G$2)+1), ROW(225:225))), "")</f>
        <v>successful</v>
      </c>
      <c r="B226" cm="1">
        <f t="array" ref="B226">IFERROR(INDEX(Crowdfunding!H$2:'Crowdfunding'!H$1001, SMALL(IF(Crowdfunding!G$2:'Crowdfunding'!G$1001="Successful", ROW(Crowdfunding!G$2:'Crowdfunding'!G$1001)-ROW(Crowdfunding!G$2)+1), ROW(225:225))), "")</f>
        <v>50</v>
      </c>
      <c r="D226" t="str" cm="1">
        <f t="array" ref="D226">IFERROR(INDEX(Crowdfunding!G$2:'Crowdfunding'!G$1001, SMALL(IF(Crowdfunding!G$2:'Crowdfunding'!G$1001="Failed", ROW(Crowdfunding!G$2:'Crowdfunding'!G$1001)-ROW(Crowdfunding!G$2)+1), ROW(225:225))), "")</f>
        <v>failed</v>
      </c>
      <c r="E226" cm="1">
        <f t="array" ref="E226">IFERROR(INDEX(Crowdfunding!H$2:'Crowdfunding'!H$1001, SMALL(IF(Crowdfunding!G$2:'Crowdfunding'!G$1001="Failed", ROW(Crowdfunding!G$2:'Crowdfunding'!G$1001)-ROW(Crowdfunding!G$2)+1), ROW(225:225))), "")</f>
        <v>253</v>
      </c>
    </row>
    <row r="227" spans="1:5" x14ac:dyDescent="0.25">
      <c r="A227" t="str" cm="1">
        <f t="array" ref="A227">IFERROR(INDEX(Crowdfunding!G$2:'Crowdfunding'!G$1001, SMALL(IF(Crowdfunding!G$2:'Crowdfunding'!G$1001="Successful", ROW(Crowdfunding!G$2:'Crowdfunding'!G$1001)-ROW(Crowdfunding!G$2)+1), ROW(226:226))), "")</f>
        <v>successful</v>
      </c>
      <c r="B227" cm="1">
        <f t="array" ref="B227">IFERROR(INDEX(Crowdfunding!H$2:'Crowdfunding'!H$1001, SMALL(IF(Crowdfunding!G$2:'Crowdfunding'!G$1001="Successful", ROW(Crowdfunding!G$2:'Crowdfunding'!G$1001)-ROW(Crowdfunding!G$2)+1), ROW(226:226))), "")</f>
        <v>3059</v>
      </c>
      <c r="D227" t="str" cm="1">
        <f t="array" ref="D227">IFERROR(INDEX(Crowdfunding!G$2:'Crowdfunding'!G$1001, SMALL(IF(Crowdfunding!G$2:'Crowdfunding'!G$1001="Failed", ROW(Crowdfunding!G$2:'Crowdfunding'!G$1001)-ROW(Crowdfunding!G$2)+1), ROW(226:226))), "")</f>
        <v>failed</v>
      </c>
      <c r="E227" cm="1">
        <f t="array" ref="E227">IFERROR(INDEX(Crowdfunding!H$2:'Crowdfunding'!H$1001, SMALL(IF(Crowdfunding!G$2:'Crowdfunding'!G$1001="Failed", ROW(Crowdfunding!G$2:'Crowdfunding'!G$1001)-ROW(Crowdfunding!G$2)+1), ROW(226:226))), "")</f>
        <v>157</v>
      </c>
    </row>
    <row r="228" spans="1:5" x14ac:dyDescent="0.25">
      <c r="A228" t="str" cm="1">
        <f t="array" ref="A228">IFERROR(INDEX(Crowdfunding!G$2:'Crowdfunding'!G$1001, SMALL(IF(Crowdfunding!G$2:'Crowdfunding'!G$1001="Successful", ROW(Crowdfunding!G$2:'Crowdfunding'!G$1001)-ROW(Crowdfunding!G$2)+1), ROW(227:227))), "")</f>
        <v>successful</v>
      </c>
      <c r="B228" cm="1">
        <f t="array" ref="B228">IFERROR(INDEX(Crowdfunding!H$2:'Crowdfunding'!H$1001, SMALL(IF(Crowdfunding!G$2:'Crowdfunding'!G$1001="Successful", ROW(Crowdfunding!G$2:'Crowdfunding'!G$1001)-ROW(Crowdfunding!G$2)+1), ROW(227:227))), "")</f>
        <v>34</v>
      </c>
      <c r="D228" t="str" cm="1">
        <f t="array" ref="D228">IFERROR(INDEX(Crowdfunding!G$2:'Crowdfunding'!G$1001, SMALL(IF(Crowdfunding!G$2:'Crowdfunding'!G$1001="Failed", ROW(Crowdfunding!G$2:'Crowdfunding'!G$1001)-ROW(Crowdfunding!G$2)+1), ROW(227:227))), "")</f>
        <v>failed</v>
      </c>
      <c r="E228" cm="1">
        <f t="array" ref="E228">IFERROR(INDEX(Crowdfunding!H$2:'Crowdfunding'!H$1001, SMALL(IF(Crowdfunding!G$2:'Crowdfunding'!G$1001="Failed", ROW(Crowdfunding!G$2:'Crowdfunding'!G$1001)-ROW(Crowdfunding!G$2)+1), ROW(227:227))), "")</f>
        <v>183</v>
      </c>
    </row>
    <row r="229" spans="1:5" x14ac:dyDescent="0.25">
      <c r="A229" t="str" cm="1">
        <f t="array" ref="A229">IFERROR(INDEX(Crowdfunding!G$2:'Crowdfunding'!G$1001, SMALL(IF(Crowdfunding!G$2:'Crowdfunding'!G$1001="Successful", ROW(Crowdfunding!G$2:'Crowdfunding'!G$1001)-ROW(Crowdfunding!G$2)+1), ROW(228:228))), "")</f>
        <v>successful</v>
      </c>
      <c r="B229" cm="1">
        <f t="array" ref="B229">IFERROR(INDEX(Crowdfunding!H$2:'Crowdfunding'!H$1001, SMALL(IF(Crowdfunding!G$2:'Crowdfunding'!G$1001="Successful", ROW(Crowdfunding!G$2:'Crowdfunding'!G$1001)-ROW(Crowdfunding!G$2)+1), ROW(228:228))), "")</f>
        <v>220</v>
      </c>
      <c r="D229" t="str" cm="1">
        <f t="array" ref="D229">IFERROR(INDEX(Crowdfunding!G$2:'Crowdfunding'!G$1001, SMALL(IF(Crowdfunding!G$2:'Crowdfunding'!G$1001="Failed", ROW(Crowdfunding!G$2:'Crowdfunding'!G$1001)-ROW(Crowdfunding!G$2)+1), ROW(228:228))), "")</f>
        <v>failed</v>
      </c>
      <c r="E229" cm="1">
        <f t="array" ref="E229">IFERROR(INDEX(Crowdfunding!H$2:'Crowdfunding'!H$1001, SMALL(IF(Crowdfunding!G$2:'Crowdfunding'!G$1001="Failed", ROW(Crowdfunding!G$2:'Crowdfunding'!G$1001)-ROW(Crowdfunding!G$2)+1), ROW(228:228))), "")</f>
        <v>82</v>
      </c>
    </row>
    <row r="230" spans="1:5" x14ac:dyDescent="0.25">
      <c r="A230" t="str" cm="1">
        <f t="array" ref="A230">IFERROR(INDEX(Crowdfunding!G$2:'Crowdfunding'!G$1001, SMALL(IF(Crowdfunding!G$2:'Crowdfunding'!G$1001="Successful", ROW(Crowdfunding!G$2:'Crowdfunding'!G$1001)-ROW(Crowdfunding!G$2)+1), ROW(229:229))), "")</f>
        <v>successful</v>
      </c>
      <c r="B230" cm="1">
        <f t="array" ref="B230">IFERROR(INDEX(Crowdfunding!H$2:'Crowdfunding'!H$1001, SMALL(IF(Crowdfunding!G$2:'Crowdfunding'!G$1001="Successful", ROW(Crowdfunding!G$2:'Crowdfunding'!G$1001)-ROW(Crowdfunding!G$2)+1), ROW(229:229))), "")</f>
        <v>1604</v>
      </c>
      <c r="D230" t="str" cm="1">
        <f t="array" ref="D230">IFERROR(INDEX(Crowdfunding!G$2:'Crowdfunding'!G$1001, SMALL(IF(Crowdfunding!G$2:'Crowdfunding'!G$1001="Failed", ROW(Crowdfunding!G$2:'Crowdfunding'!G$1001)-ROW(Crowdfunding!G$2)+1), ROW(229:229))), "")</f>
        <v>failed</v>
      </c>
      <c r="E230" cm="1">
        <f t="array" ref="E230">IFERROR(INDEX(Crowdfunding!H$2:'Crowdfunding'!H$1001, SMALL(IF(Crowdfunding!G$2:'Crowdfunding'!G$1001="Failed", ROW(Crowdfunding!G$2:'Crowdfunding'!G$1001)-ROW(Crowdfunding!G$2)+1), ROW(229:229))), "")</f>
        <v>1</v>
      </c>
    </row>
    <row r="231" spans="1:5" x14ac:dyDescent="0.25">
      <c r="A231" t="str" cm="1">
        <f t="array" ref="A231">IFERROR(INDEX(Crowdfunding!G$2:'Crowdfunding'!G$1001, SMALL(IF(Crowdfunding!G$2:'Crowdfunding'!G$1001="Successful", ROW(Crowdfunding!G$2:'Crowdfunding'!G$1001)-ROW(Crowdfunding!G$2)+1), ROW(230:230))), "")</f>
        <v>successful</v>
      </c>
      <c r="B231" cm="1">
        <f t="array" ref="B231">IFERROR(INDEX(Crowdfunding!H$2:'Crowdfunding'!H$1001, SMALL(IF(Crowdfunding!G$2:'Crowdfunding'!G$1001="Successful", ROW(Crowdfunding!G$2:'Crowdfunding'!G$1001)-ROW(Crowdfunding!G$2)+1), ROW(230:230))), "")</f>
        <v>454</v>
      </c>
      <c r="D231" t="str" cm="1">
        <f t="array" ref="D231">IFERROR(INDEX(Crowdfunding!G$2:'Crowdfunding'!G$1001, SMALL(IF(Crowdfunding!G$2:'Crowdfunding'!G$1001="Failed", ROW(Crowdfunding!G$2:'Crowdfunding'!G$1001)-ROW(Crowdfunding!G$2)+1), ROW(230:230))), "")</f>
        <v>failed</v>
      </c>
      <c r="E231" cm="1">
        <f t="array" ref="E231">IFERROR(INDEX(Crowdfunding!H$2:'Crowdfunding'!H$1001, SMALL(IF(Crowdfunding!G$2:'Crowdfunding'!G$1001="Failed", ROW(Crowdfunding!G$2:'Crowdfunding'!G$1001)-ROW(Crowdfunding!G$2)+1), ROW(230:230))), "")</f>
        <v>1198</v>
      </c>
    </row>
    <row r="232" spans="1:5" x14ac:dyDescent="0.25">
      <c r="A232" t="str" cm="1">
        <f t="array" ref="A232">IFERROR(INDEX(Crowdfunding!G$2:'Crowdfunding'!G$1001, SMALL(IF(Crowdfunding!G$2:'Crowdfunding'!G$1001="Successful", ROW(Crowdfunding!G$2:'Crowdfunding'!G$1001)-ROW(Crowdfunding!G$2)+1), ROW(231:231))), "")</f>
        <v>successful</v>
      </c>
      <c r="B232" cm="1">
        <f t="array" ref="B232">IFERROR(INDEX(Crowdfunding!H$2:'Crowdfunding'!H$1001, SMALL(IF(Crowdfunding!G$2:'Crowdfunding'!G$1001="Successful", ROW(Crowdfunding!G$2:'Crowdfunding'!G$1001)-ROW(Crowdfunding!G$2)+1), ROW(231:231))), "")</f>
        <v>123</v>
      </c>
      <c r="D232" t="str" cm="1">
        <f t="array" ref="D232">IFERROR(INDEX(Crowdfunding!G$2:'Crowdfunding'!G$1001, SMALL(IF(Crowdfunding!G$2:'Crowdfunding'!G$1001="Failed", ROW(Crowdfunding!G$2:'Crowdfunding'!G$1001)-ROW(Crowdfunding!G$2)+1), ROW(231:231))), "")</f>
        <v>failed</v>
      </c>
      <c r="E232" cm="1">
        <f t="array" ref="E232">IFERROR(INDEX(Crowdfunding!H$2:'Crowdfunding'!H$1001, SMALL(IF(Crowdfunding!G$2:'Crowdfunding'!G$1001="Failed", ROW(Crowdfunding!G$2:'Crowdfunding'!G$1001)-ROW(Crowdfunding!G$2)+1), ROW(231:231))), "")</f>
        <v>648</v>
      </c>
    </row>
    <row r="233" spans="1:5" x14ac:dyDescent="0.25">
      <c r="A233" t="str" cm="1">
        <f t="array" ref="A233">IFERROR(INDEX(Crowdfunding!G$2:'Crowdfunding'!G$1001, SMALL(IF(Crowdfunding!G$2:'Crowdfunding'!G$1001="Successful", ROW(Crowdfunding!G$2:'Crowdfunding'!G$1001)-ROW(Crowdfunding!G$2)+1), ROW(232:232))), "")</f>
        <v>successful</v>
      </c>
      <c r="B233" cm="1">
        <f t="array" ref="B233">IFERROR(INDEX(Crowdfunding!H$2:'Crowdfunding'!H$1001, SMALL(IF(Crowdfunding!G$2:'Crowdfunding'!G$1001="Successful", ROW(Crowdfunding!G$2:'Crowdfunding'!G$1001)-ROW(Crowdfunding!G$2)+1), ROW(232:232))), "")</f>
        <v>299</v>
      </c>
      <c r="D233" t="str" cm="1">
        <f t="array" ref="D233">IFERROR(INDEX(Crowdfunding!G$2:'Crowdfunding'!G$1001, SMALL(IF(Crowdfunding!G$2:'Crowdfunding'!G$1001="Failed", ROW(Crowdfunding!G$2:'Crowdfunding'!G$1001)-ROW(Crowdfunding!G$2)+1), ROW(232:232))), "")</f>
        <v>failed</v>
      </c>
      <c r="E233" cm="1">
        <f t="array" ref="E233">IFERROR(INDEX(Crowdfunding!H$2:'Crowdfunding'!H$1001, SMALL(IF(Crowdfunding!G$2:'Crowdfunding'!G$1001="Failed", ROW(Crowdfunding!G$2:'Crowdfunding'!G$1001)-ROW(Crowdfunding!G$2)+1), ROW(232:232))), "")</f>
        <v>64</v>
      </c>
    </row>
    <row r="234" spans="1:5" x14ac:dyDescent="0.25">
      <c r="A234" t="str" cm="1">
        <f t="array" ref="A234">IFERROR(INDEX(Crowdfunding!G$2:'Crowdfunding'!G$1001, SMALL(IF(Crowdfunding!G$2:'Crowdfunding'!G$1001="Successful", ROW(Crowdfunding!G$2:'Crowdfunding'!G$1001)-ROW(Crowdfunding!G$2)+1), ROW(233:233))), "")</f>
        <v>successful</v>
      </c>
      <c r="B234" cm="1">
        <f t="array" ref="B234">IFERROR(INDEX(Crowdfunding!H$2:'Crowdfunding'!H$1001, SMALL(IF(Crowdfunding!G$2:'Crowdfunding'!G$1001="Successful", ROW(Crowdfunding!G$2:'Crowdfunding'!G$1001)-ROW(Crowdfunding!G$2)+1), ROW(233:233))), "")</f>
        <v>2237</v>
      </c>
      <c r="D234" t="str" cm="1">
        <f t="array" ref="D234">IFERROR(INDEX(Crowdfunding!G$2:'Crowdfunding'!G$1001, SMALL(IF(Crowdfunding!G$2:'Crowdfunding'!G$1001="Failed", ROW(Crowdfunding!G$2:'Crowdfunding'!G$1001)-ROW(Crowdfunding!G$2)+1), ROW(233:233))), "")</f>
        <v>failed</v>
      </c>
      <c r="E234" cm="1">
        <f t="array" ref="E234">IFERROR(INDEX(Crowdfunding!H$2:'Crowdfunding'!H$1001, SMALL(IF(Crowdfunding!G$2:'Crowdfunding'!G$1001="Failed", ROW(Crowdfunding!G$2:'Crowdfunding'!G$1001)-ROW(Crowdfunding!G$2)+1), ROW(233:233))), "")</f>
        <v>62</v>
      </c>
    </row>
    <row r="235" spans="1:5" x14ac:dyDescent="0.25">
      <c r="A235" t="str" cm="1">
        <f t="array" ref="A235">IFERROR(INDEX(Crowdfunding!G$2:'Crowdfunding'!G$1001, SMALL(IF(Crowdfunding!G$2:'Crowdfunding'!G$1001="Successful", ROW(Crowdfunding!G$2:'Crowdfunding'!G$1001)-ROW(Crowdfunding!G$2)+1), ROW(234:234))), "")</f>
        <v>successful</v>
      </c>
      <c r="B235" cm="1">
        <f t="array" ref="B235">IFERROR(INDEX(Crowdfunding!H$2:'Crowdfunding'!H$1001, SMALL(IF(Crowdfunding!G$2:'Crowdfunding'!G$1001="Successful", ROW(Crowdfunding!G$2:'Crowdfunding'!G$1001)-ROW(Crowdfunding!G$2)+1), ROW(234:234))), "")</f>
        <v>645</v>
      </c>
      <c r="D235" t="str" cm="1">
        <f t="array" ref="D235">IFERROR(INDEX(Crowdfunding!G$2:'Crowdfunding'!G$1001, SMALL(IF(Crowdfunding!G$2:'Crowdfunding'!G$1001="Failed", ROW(Crowdfunding!G$2:'Crowdfunding'!G$1001)-ROW(Crowdfunding!G$2)+1), ROW(234:234))), "")</f>
        <v>failed</v>
      </c>
      <c r="E235" cm="1">
        <f t="array" ref="E235">IFERROR(INDEX(Crowdfunding!H$2:'Crowdfunding'!H$1001, SMALL(IF(Crowdfunding!G$2:'Crowdfunding'!G$1001="Failed", ROW(Crowdfunding!G$2:'Crowdfunding'!G$1001)-ROW(Crowdfunding!G$2)+1), ROW(234:234))), "")</f>
        <v>750</v>
      </c>
    </row>
    <row r="236" spans="1:5" x14ac:dyDescent="0.25">
      <c r="A236" t="str" cm="1">
        <f t="array" ref="A236">IFERROR(INDEX(Crowdfunding!G$2:'Crowdfunding'!G$1001, SMALL(IF(Crowdfunding!G$2:'Crowdfunding'!G$1001="Successful", ROW(Crowdfunding!G$2:'Crowdfunding'!G$1001)-ROW(Crowdfunding!G$2)+1), ROW(235:235))), "")</f>
        <v>successful</v>
      </c>
      <c r="B236" cm="1">
        <f t="array" ref="B236">IFERROR(INDEX(Crowdfunding!H$2:'Crowdfunding'!H$1001, SMALL(IF(Crowdfunding!G$2:'Crowdfunding'!G$1001="Successful", ROW(Crowdfunding!G$2:'Crowdfunding'!G$1001)-ROW(Crowdfunding!G$2)+1), ROW(235:235))), "")</f>
        <v>484</v>
      </c>
      <c r="D236" t="str" cm="1">
        <f t="array" ref="D236">IFERROR(INDEX(Crowdfunding!G$2:'Crowdfunding'!G$1001, SMALL(IF(Crowdfunding!G$2:'Crowdfunding'!G$1001="Failed", ROW(Crowdfunding!G$2:'Crowdfunding'!G$1001)-ROW(Crowdfunding!G$2)+1), ROW(235:235))), "")</f>
        <v>failed</v>
      </c>
      <c r="E236" cm="1">
        <f t="array" ref="E236">IFERROR(INDEX(Crowdfunding!H$2:'Crowdfunding'!H$1001, SMALL(IF(Crowdfunding!G$2:'Crowdfunding'!G$1001="Failed", ROW(Crowdfunding!G$2:'Crowdfunding'!G$1001)-ROW(Crowdfunding!G$2)+1), ROW(235:235))), "")</f>
        <v>105</v>
      </c>
    </row>
    <row r="237" spans="1:5" x14ac:dyDescent="0.25">
      <c r="A237" t="str" cm="1">
        <f t="array" ref="A237">IFERROR(INDEX(Crowdfunding!G$2:'Crowdfunding'!G$1001, SMALL(IF(Crowdfunding!G$2:'Crowdfunding'!G$1001="Successful", ROW(Crowdfunding!G$2:'Crowdfunding'!G$1001)-ROW(Crowdfunding!G$2)+1), ROW(236:236))), "")</f>
        <v>successful</v>
      </c>
      <c r="B237" cm="1">
        <f t="array" ref="B237">IFERROR(INDEX(Crowdfunding!H$2:'Crowdfunding'!H$1001, SMALL(IF(Crowdfunding!G$2:'Crowdfunding'!G$1001="Successful", ROW(Crowdfunding!G$2:'Crowdfunding'!G$1001)-ROW(Crowdfunding!G$2)+1), ROW(236:236))), "")</f>
        <v>154</v>
      </c>
      <c r="D237" t="str" cm="1">
        <f t="array" ref="D237">IFERROR(INDEX(Crowdfunding!G$2:'Crowdfunding'!G$1001, SMALL(IF(Crowdfunding!G$2:'Crowdfunding'!G$1001="Failed", ROW(Crowdfunding!G$2:'Crowdfunding'!G$1001)-ROW(Crowdfunding!G$2)+1), ROW(236:236))), "")</f>
        <v>failed</v>
      </c>
      <c r="E237" cm="1">
        <f t="array" ref="E237">IFERROR(INDEX(Crowdfunding!H$2:'Crowdfunding'!H$1001, SMALL(IF(Crowdfunding!G$2:'Crowdfunding'!G$1001="Failed", ROW(Crowdfunding!G$2:'Crowdfunding'!G$1001)-ROW(Crowdfunding!G$2)+1), ROW(236:236))), "")</f>
        <v>2604</v>
      </c>
    </row>
    <row r="238" spans="1:5" x14ac:dyDescent="0.25">
      <c r="A238" t="str" cm="1">
        <f t="array" ref="A238">IFERROR(INDEX(Crowdfunding!G$2:'Crowdfunding'!G$1001, SMALL(IF(Crowdfunding!G$2:'Crowdfunding'!G$1001="Successful", ROW(Crowdfunding!G$2:'Crowdfunding'!G$1001)-ROW(Crowdfunding!G$2)+1), ROW(237:237))), "")</f>
        <v>successful</v>
      </c>
      <c r="B238" cm="1">
        <f t="array" ref="B238">IFERROR(INDEX(Crowdfunding!H$2:'Crowdfunding'!H$1001, SMALL(IF(Crowdfunding!G$2:'Crowdfunding'!G$1001="Successful", ROW(Crowdfunding!G$2:'Crowdfunding'!G$1001)-ROW(Crowdfunding!G$2)+1), ROW(237:237))), "")</f>
        <v>82</v>
      </c>
      <c r="D238" t="str" cm="1">
        <f t="array" ref="D238">IFERROR(INDEX(Crowdfunding!G$2:'Crowdfunding'!G$1001, SMALL(IF(Crowdfunding!G$2:'Crowdfunding'!G$1001="Failed", ROW(Crowdfunding!G$2:'Crowdfunding'!G$1001)-ROW(Crowdfunding!G$2)+1), ROW(237:237))), "")</f>
        <v>failed</v>
      </c>
      <c r="E238" cm="1">
        <f t="array" ref="E238">IFERROR(INDEX(Crowdfunding!H$2:'Crowdfunding'!H$1001, SMALL(IF(Crowdfunding!G$2:'Crowdfunding'!G$1001="Failed", ROW(Crowdfunding!G$2:'Crowdfunding'!G$1001)-ROW(Crowdfunding!G$2)+1), ROW(237:237))), "")</f>
        <v>65</v>
      </c>
    </row>
    <row r="239" spans="1:5" x14ac:dyDescent="0.25">
      <c r="A239" t="str" cm="1">
        <f t="array" ref="A239">IFERROR(INDEX(Crowdfunding!G$2:'Crowdfunding'!G$1001, SMALL(IF(Crowdfunding!G$2:'Crowdfunding'!G$1001="Successful", ROW(Crowdfunding!G$2:'Crowdfunding'!G$1001)-ROW(Crowdfunding!G$2)+1), ROW(238:238))), "")</f>
        <v>successful</v>
      </c>
      <c r="B239" cm="1">
        <f t="array" ref="B239">IFERROR(INDEX(Crowdfunding!H$2:'Crowdfunding'!H$1001, SMALL(IF(Crowdfunding!G$2:'Crowdfunding'!G$1001="Successful", ROW(Crowdfunding!G$2:'Crowdfunding'!G$1001)-ROW(Crowdfunding!G$2)+1), ROW(238:238))), "")</f>
        <v>134</v>
      </c>
      <c r="D239" t="str" cm="1">
        <f t="array" ref="D239">IFERROR(INDEX(Crowdfunding!G$2:'Crowdfunding'!G$1001, SMALL(IF(Crowdfunding!G$2:'Crowdfunding'!G$1001="Failed", ROW(Crowdfunding!G$2:'Crowdfunding'!G$1001)-ROW(Crowdfunding!G$2)+1), ROW(238:238))), "")</f>
        <v>failed</v>
      </c>
      <c r="E239" cm="1">
        <f t="array" ref="E239">IFERROR(INDEX(Crowdfunding!H$2:'Crowdfunding'!H$1001, SMALL(IF(Crowdfunding!G$2:'Crowdfunding'!G$1001="Failed", ROW(Crowdfunding!G$2:'Crowdfunding'!G$1001)-ROW(Crowdfunding!G$2)+1), ROW(238:238))), "")</f>
        <v>94</v>
      </c>
    </row>
    <row r="240" spans="1:5" x14ac:dyDescent="0.25">
      <c r="A240" t="str" cm="1">
        <f t="array" ref="A240">IFERROR(INDEX(Crowdfunding!G$2:'Crowdfunding'!G$1001, SMALL(IF(Crowdfunding!G$2:'Crowdfunding'!G$1001="Successful", ROW(Crowdfunding!G$2:'Crowdfunding'!G$1001)-ROW(Crowdfunding!G$2)+1), ROW(239:239))), "")</f>
        <v>successful</v>
      </c>
      <c r="B240" cm="1">
        <f t="array" ref="B240">IFERROR(INDEX(Crowdfunding!H$2:'Crowdfunding'!H$1001, SMALL(IF(Crowdfunding!G$2:'Crowdfunding'!G$1001="Successful", ROW(Crowdfunding!G$2:'Crowdfunding'!G$1001)-ROW(Crowdfunding!G$2)+1), ROW(239:239))), "")</f>
        <v>5203</v>
      </c>
      <c r="D240" t="str" cm="1">
        <f t="array" ref="D240">IFERROR(INDEX(Crowdfunding!G$2:'Crowdfunding'!G$1001, SMALL(IF(Crowdfunding!G$2:'Crowdfunding'!G$1001="Failed", ROW(Crowdfunding!G$2:'Crowdfunding'!G$1001)-ROW(Crowdfunding!G$2)+1), ROW(239:239))), "")</f>
        <v>failed</v>
      </c>
      <c r="E240" cm="1">
        <f t="array" ref="E240">IFERROR(INDEX(Crowdfunding!H$2:'Crowdfunding'!H$1001, SMALL(IF(Crowdfunding!G$2:'Crowdfunding'!G$1001="Failed", ROW(Crowdfunding!G$2:'Crowdfunding'!G$1001)-ROW(Crowdfunding!G$2)+1), ROW(239:239))), "")</f>
        <v>257</v>
      </c>
    </row>
    <row r="241" spans="1:5" x14ac:dyDescent="0.25">
      <c r="A241" t="str" cm="1">
        <f t="array" ref="A241">IFERROR(INDEX(Crowdfunding!G$2:'Crowdfunding'!G$1001, SMALL(IF(Crowdfunding!G$2:'Crowdfunding'!G$1001="Successful", ROW(Crowdfunding!G$2:'Crowdfunding'!G$1001)-ROW(Crowdfunding!G$2)+1), ROW(240:240))), "")</f>
        <v>successful</v>
      </c>
      <c r="B241" cm="1">
        <f t="array" ref="B241">IFERROR(INDEX(Crowdfunding!H$2:'Crowdfunding'!H$1001, SMALL(IF(Crowdfunding!G$2:'Crowdfunding'!G$1001="Successful", ROW(Crowdfunding!G$2:'Crowdfunding'!G$1001)-ROW(Crowdfunding!G$2)+1), ROW(240:240))), "")</f>
        <v>94</v>
      </c>
      <c r="D241" t="str" cm="1">
        <f t="array" ref="D241">IFERROR(INDEX(Crowdfunding!G$2:'Crowdfunding'!G$1001, SMALL(IF(Crowdfunding!G$2:'Crowdfunding'!G$1001="Failed", ROW(Crowdfunding!G$2:'Crowdfunding'!G$1001)-ROW(Crowdfunding!G$2)+1), ROW(240:240))), "")</f>
        <v>failed</v>
      </c>
      <c r="E241" cm="1">
        <f t="array" ref="E241">IFERROR(INDEX(Crowdfunding!H$2:'Crowdfunding'!H$1001, SMALL(IF(Crowdfunding!G$2:'Crowdfunding'!G$1001="Failed", ROW(Crowdfunding!G$2:'Crowdfunding'!G$1001)-ROW(Crowdfunding!G$2)+1), ROW(240:240))), "")</f>
        <v>2928</v>
      </c>
    </row>
    <row r="242" spans="1:5" x14ac:dyDescent="0.25">
      <c r="A242" t="str" cm="1">
        <f t="array" ref="A242">IFERROR(INDEX(Crowdfunding!G$2:'Crowdfunding'!G$1001, SMALL(IF(Crowdfunding!G$2:'Crowdfunding'!G$1001="Successful", ROW(Crowdfunding!G$2:'Crowdfunding'!G$1001)-ROW(Crowdfunding!G$2)+1), ROW(241:241))), "")</f>
        <v>successful</v>
      </c>
      <c r="B242" cm="1">
        <f t="array" ref="B242">IFERROR(INDEX(Crowdfunding!H$2:'Crowdfunding'!H$1001, SMALL(IF(Crowdfunding!G$2:'Crowdfunding'!G$1001="Successful", ROW(Crowdfunding!G$2:'Crowdfunding'!G$1001)-ROW(Crowdfunding!G$2)+1), ROW(241:241))), "")</f>
        <v>205</v>
      </c>
      <c r="D242" t="str" cm="1">
        <f t="array" ref="D242">IFERROR(INDEX(Crowdfunding!G$2:'Crowdfunding'!G$1001, SMALL(IF(Crowdfunding!G$2:'Crowdfunding'!G$1001="Failed", ROW(Crowdfunding!G$2:'Crowdfunding'!G$1001)-ROW(Crowdfunding!G$2)+1), ROW(241:241))), "")</f>
        <v>failed</v>
      </c>
      <c r="E242" cm="1">
        <f t="array" ref="E242">IFERROR(INDEX(Crowdfunding!H$2:'Crowdfunding'!H$1001, SMALL(IF(Crowdfunding!G$2:'Crowdfunding'!G$1001="Failed", ROW(Crowdfunding!G$2:'Crowdfunding'!G$1001)-ROW(Crowdfunding!G$2)+1), ROW(241:241))), "")</f>
        <v>4697</v>
      </c>
    </row>
    <row r="243" spans="1:5" x14ac:dyDescent="0.25">
      <c r="A243" t="str" cm="1">
        <f t="array" ref="A243">IFERROR(INDEX(Crowdfunding!G$2:'Crowdfunding'!G$1001, SMALL(IF(Crowdfunding!G$2:'Crowdfunding'!G$1001="Successful", ROW(Crowdfunding!G$2:'Crowdfunding'!G$1001)-ROW(Crowdfunding!G$2)+1), ROW(242:242))), "")</f>
        <v>successful</v>
      </c>
      <c r="B243" cm="1">
        <f t="array" ref="B243">IFERROR(INDEX(Crowdfunding!H$2:'Crowdfunding'!H$1001, SMALL(IF(Crowdfunding!G$2:'Crowdfunding'!G$1001="Successful", ROW(Crowdfunding!G$2:'Crowdfunding'!G$1001)-ROW(Crowdfunding!G$2)+1), ROW(242:242))), "")</f>
        <v>92</v>
      </c>
      <c r="D243" t="str" cm="1">
        <f t="array" ref="D243">IFERROR(INDEX(Crowdfunding!G$2:'Crowdfunding'!G$1001, SMALL(IF(Crowdfunding!G$2:'Crowdfunding'!G$1001="Failed", ROW(Crowdfunding!G$2:'Crowdfunding'!G$1001)-ROW(Crowdfunding!G$2)+1), ROW(242:242))), "")</f>
        <v>failed</v>
      </c>
      <c r="E243" cm="1">
        <f t="array" ref="E243">IFERROR(INDEX(Crowdfunding!H$2:'Crowdfunding'!H$1001, SMALL(IF(Crowdfunding!G$2:'Crowdfunding'!G$1001="Failed", ROW(Crowdfunding!G$2:'Crowdfunding'!G$1001)-ROW(Crowdfunding!G$2)+1), ROW(242:242))), "")</f>
        <v>2915</v>
      </c>
    </row>
    <row r="244" spans="1:5" x14ac:dyDescent="0.25">
      <c r="A244" t="str" cm="1">
        <f t="array" ref="A244">IFERROR(INDEX(Crowdfunding!G$2:'Crowdfunding'!G$1001, SMALL(IF(Crowdfunding!G$2:'Crowdfunding'!G$1001="Successful", ROW(Crowdfunding!G$2:'Crowdfunding'!G$1001)-ROW(Crowdfunding!G$2)+1), ROW(243:243))), "")</f>
        <v>successful</v>
      </c>
      <c r="B244" cm="1">
        <f t="array" ref="B244">IFERROR(INDEX(Crowdfunding!H$2:'Crowdfunding'!H$1001, SMALL(IF(Crowdfunding!G$2:'Crowdfunding'!G$1001="Successful", ROW(Crowdfunding!G$2:'Crowdfunding'!G$1001)-ROW(Crowdfunding!G$2)+1), ROW(243:243))), "")</f>
        <v>219</v>
      </c>
      <c r="D244" t="str" cm="1">
        <f t="array" ref="D244">IFERROR(INDEX(Crowdfunding!G$2:'Crowdfunding'!G$1001, SMALL(IF(Crowdfunding!G$2:'Crowdfunding'!G$1001="Failed", ROW(Crowdfunding!G$2:'Crowdfunding'!G$1001)-ROW(Crowdfunding!G$2)+1), ROW(243:243))), "")</f>
        <v>failed</v>
      </c>
      <c r="E244" cm="1">
        <f t="array" ref="E244">IFERROR(INDEX(Crowdfunding!H$2:'Crowdfunding'!H$1001, SMALL(IF(Crowdfunding!G$2:'Crowdfunding'!G$1001="Failed", ROW(Crowdfunding!G$2:'Crowdfunding'!G$1001)-ROW(Crowdfunding!G$2)+1), ROW(243:243))), "")</f>
        <v>18</v>
      </c>
    </row>
    <row r="245" spans="1:5" x14ac:dyDescent="0.25">
      <c r="A245" t="str" cm="1">
        <f t="array" ref="A245">IFERROR(INDEX(Crowdfunding!G$2:'Crowdfunding'!G$1001, SMALL(IF(Crowdfunding!G$2:'Crowdfunding'!G$1001="Successful", ROW(Crowdfunding!G$2:'Crowdfunding'!G$1001)-ROW(Crowdfunding!G$2)+1), ROW(244:244))), "")</f>
        <v>successful</v>
      </c>
      <c r="B245" cm="1">
        <f t="array" ref="B245">IFERROR(INDEX(Crowdfunding!H$2:'Crowdfunding'!H$1001, SMALL(IF(Crowdfunding!G$2:'Crowdfunding'!G$1001="Successful", ROW(Crowdfunding!G$2:'Crowdfunding'!G$1001)-ROW(Crowdfunding!G$2)+1), ROW(244:244))), "")</f>
        <v>2526</v>
      </c>
      <c r="D245" t="str" cm="1">
        <f t="array" ref="D245">IFERROR(INDEX(Crowdfunding!G$2:'Crowdfunding'!G$1001, SMALL(IF(Crowdfunding!G$2:'Crowdfunding'!G$1001="Failed", ROW(Crowdfunding!G$2:'Crowdfunding'!G$1001)-ROW(Crowdfunding!G$2)+1), ROW(244:244))), "")</f>
        <v>failed</v>
      </c>
      <c r="E245" cm="1">
        <f t="array" ref="E245">IFERROR(INDEX(Crowdfunding!H$2:'Crowdfunding'!H$1001, SMALL(IF(Crowdfunding!G$2:'Crowdfunding'!G$1001="Failed", ROW(Crowdfunding!G$2:'Crowdfunding'!G$1001)-ROW(Crowdfunding!G$2)+1), ROW(244:244))), "")</f>
        <v>602</v>
      </c>
    </row>
    <row r="246" spans="1:5" x14ac:dyDescent="0.25">
      <c r="A246" t="str" cm="1">
        <f t="array" ref="A246">IFERROR(INDEX(Crowdfunding!G$2:'Crowdfunding'!G$1001, SMALL(IF(Crowdfunding!G$2:'Crowdfunding'!G$1001="Successful", ROW(Crowdfunding!G$2:'Crowdfunding'!G$1001)-ROW(Crowdfunding!G$2)+1), ROW(245:245))), "")</f>
        <v>successful</v>
      </c>
      <c r="B246" cm="1">
        <f t="array" ref="B246">IFERROR(INDEX(Crowdfunding!H$2:'Crowdfunding'!H$1001, SMALL(IF(Crowdfunding!G$2:'Crowdfunding'!G$1001="Successful", ROW(Crowdfunding!G$2:'Crowdfunding'!G$1001)-ROW(Crowdfunding!G$2)+1), ROW(245:245))), "")</f>
        <v>94</v>
      </c>
      <c r="D246" t="str" cm="1">
        <f t="array" ref="D246">IFERROR(INDEX(Crowdfunding!G$2:'Crowdfunding'!G$1001, SMALL(IF(Crowdfunding!G$2:'Crowdfunding'!G$1001="Failed", ROW(Crowdfunding!G$2:'Crowdfunding'!G$1001)-ROW(Crowdfunding!G$2)+1), ROW(245:245))), "")</f>
        <v>failed</v>
      </c>
      <c r="E246" cm="1">
        <f t="array" ref="E246">IFERROR(INDEX(Crowdfunding!H$2:'Crowdfunding'!H$1001, SMALL(IF(Crowdfunding!G$2:'Crowdfunding'!G$1001="Failed", ROW(Crowdfunding!G$2:'Crowdfunding'!G$1001)-ROW(Crowdfunding!G$2)+1), ROW(245:245))), "")</f>
        <v>1</v>
      </c>
    </row>
    <row r="247" spans="1:5" x14ac:dyDescent="0.25">
      <c r="A247" t="str" cm="1">
        <f t="array" ref="A247">IFERROR(INDEX(Crowdfunding!G$2:'Crowdfunding'!G$1001, SMALL(IF(Crowdfunding!G$2:'Crowdfunding'!G$1001="Successful", ROW(Crowdfunding!G$2:'Crowdfunding'!G$1001)-ROW(Crowdfunding!G$2)+1), ROW(246:246))), "")</f>
        <v>successful</v>
      </c>
      <c r="B247" cm="1">
        <f t="array" ref="B247">IFERROR(INDEX(Crowdfunding!H$2:'Crowdfunding'!H$1001, SMALL(IF(Crowdfunding!G$2:'Crowdfunding'!G$1001="Successful", ROW(Crowdfunding!G$2:'Crowdfunding'!G$1001)-ROW(Crowdfunding!G$2)+1), ROW(246:246))), "")</f>
        <v>1713</v>
      </c>
      <c r="D247" t="str" cm="1">
        <f t="array" ref="D247">IFERROR(INDEX(Crowdfunding!G$2:'Crowdfunding'!G$1001, SMALL(IF(Crowdfunding!G$2:'Crowdfunding'!G$1001="Failed", ROW(Crowdfunding!G$2:'Crowdfunding'!G$1001)-ROW(Crowdfunding!G$2)+1), ROW(246:246))), "")</f>
        <v>failed</v>
      </c>
      <c r="E247" cm="1">
        <f t="array" ref="E247">IFERROR(INDEX(Crowdfunding!H$2:'Crowdfunding'!H$1001, SMALL(IF(Crowdfunding!G$2:'Crowdfunding'!G$1001="Failed", ROW(Crowdfunding!G$2:'Crowdfunding'!G$1001)-ROW(Crowdfunding!G$2)+1), ROW(246:246))), "")</f>
        <v>3868</v>
      </c>
    </row>
    <row r="248" spans="1:5" x14ac:dyDescent="0.25">
      <c r="A248" t="str" cm="1">
        <f t="array" ref="A248">IFERROR(INDEX(Crowdfunding!G$2:'Crowdfunding'!G$1001, SMALL(IF(Crowdfunding!G$2:'Crowdfunding'!G$1001="Successful", ROW(Crowdfunding!G$2:'Crowdfunding'!G$1001)-ROW(Crowdfunding!G$2)+1), ROW(247:247))), "")</f>
        <v>successful</v>
      </c>
      <c r="B248" cm="1">
        <f t="array" ref="B248">IFERROR(INDEX(Crowdfunding!H$2:'Crowdfunding'!H$1001, SMALL(IF(Crowdfunding!G$2:'Crowdfunding'!G$1001="Successful", ROW(Crowdfunding!G$2:'Crowdfunding'!G$1001)-ROW(Crowdfunding!G$2)+1), ROW(247:247))), "")</f>
        <v>249</v>
      </c>
      <c r="D248" t="str" cm="1">
        <f t="array" ref="D248">IFERROR(INDEX(Crowdfunding!G$2:'Crowdfunding'!G$1001, SMALL(IF(Crowdfunding!G$2:'Crowdfunding'!G$1001="Failed", ROW(Crowdfunding!G$2:'Crowdfunding'!G$1001)-ROW(Crowdfunding!G$2)+1), ROW(247:247))), "")</f>
        <v>failed</v>
      </c>
      <c r="E248" cm="1">
        <f t="array" ref="E248">IFERROR(INDEX(Crowdfunding!H$2:'Crowdfunding'!H$1001, SMALL(IF(Crowdfunding!G$2:'Crowdfunding'!G$1001="Failed", ROW(Crowdfunding!G$2:'Crowdfunding'!G$1001)-ROW(Crowdfunding!G$2)+1), ROW(247:247))), "")</f>
        <v>504</v>
      </c>
    </row>
    <row r="249" spans="1:5" x14ac:dyDescent="0.25">
      <c r="A249" t="str" cm="1">
        <f t="array" ref="A249">IFERROR(INDEX(Crowdfunding!G$2:'Crowdfunding'!G$1001, SMALL(IF(Crowdfunding!G$2:'Crowdfunding'!G$1001="Successful", ROW(Crowdfunding!G$2:'Crowdfunding'!G$1001)-ROW(Crowdfunding!G$2)+1), ROW(248:248))), "")</f>
        <v>successful</v>
      </c>
      <c r="B249" cm="1">
        <f t="array" ref="B249">IFERROR(INDEX(Crowdfunding!H$2:'Crowdfunding'!H$1001, SMALL(IF(Crowdfunding!G$2:'Crowdfunding'!G$1001="Successful", ROW(Crowdfunding!G$2:'Crowdfunding'!G$1001)-ROW(Crowdfunding!G$2)+1), ROW(248:248))), "")</f>
        <v>192</v>
      </c>
      <c r="D249" t="str" cm="1">
        <f t="array" ref="D249">IFERROR(INDEX(Crowdfunding!G$2:'Crowdfunding'!G$1001, SMALL(IF(Crowdfunding!G$2:'Crowdfunding'!G$1001="Failed", ROW(Crowdfunding!G$2:'Crowdfunding'!G$1001)-ROW(Crowdfunding!G$2)+1), ROW(248:248))), "")</f>
        <v>failed</v>
      </c>
      <c r="E249" cm="1">
        <f t="array" ref="E249">IFERROR(INDEX(Crowdfunding!H$2:'Crowdfunding'!H$1001, SMALL(IF(Crowdfunding!G$2:'Crowdfunding'!G$1001="Failed", ROW(Crowdfunding!G$2:'Crowdfunding'!G$1001)-ROW(Crowdfunding!G$2)+1), ROW(248:248))), "")</f>
        <v>14</v>
      </c>
    </row>
    <row r="250" spans="1:5" x14ac:dyDescent="0.25">
      <c r="A250" t="str" cm="1">
        <f t="array" ref="A250">IFERROR(INDEX(Crowdfunding!G$2:'Crowdfunding'!G$1001, SMALL(IF(Crowdfunding!G$2:'Crowdfunding'!G$1001="Successful", ROW(Crowdfunding!G$2:'Crowdfunding'!G$1001)-ROW(Crowdfunding!G$2)+1), ROW(249:249))), "")</f>
        <v>successful</v>
      </c>
      <c r="B250" cm="1">
        <f t="array" ref="B250">IFERROR(INDEX(Crowdfunding!H$2:'Crowdfunding'!H$1001, SMALL(IF(Crowdfunding!G$2:'Crowdfunding'!G$1001="Successful", ROW(Crowdfunding!G$2:'Crowdfunding'!G$1001)-ROW(Crowdfunding!G$2)+1), ROW(249:249))), "")</f>
        <v>247</v>
      </c>
      <c r="D250" t="str" cm="1">
        <f t="array" ref="D250">IFERROR(INDEX(Crowdfunding!G$2:'Crowdfunding'!G$1001, SMALL(IF(Crowdfunding!G$2:'Crowdfunding'!G$1001="Failed", ROW(Crowdfunding!G$2:'Crowdfunding'!G$1001)-ROW(Crowdfunding!G$2)+1), ROW(249:249))), "")</f>
        <v>failed</v>
      </c>
      <c r="E250" cm="1">
        <f t="array" ref="E250">IFERROR(INDEX(Crowdfunding!H$2:'Crowdfunding'!H$1001, SMALL(IF(Crowdfunding!G$2:'Crowdfunding'!G$1001="Failed", ROW(Crowdfunding!G$2:'Crowdfunding'!G$1001)-ROW(Crowdfunding!G$2)+1), ROW(249:249))), "")</f>
        <v>750</v>
      </c>
    </row>
    <row r="251" spans="1:5" x14ac:dyDescent="0.25">
      <c r="A251" t="str" cm="1">
        <f t="array" ref="A251">IFERROR(INDEX(Crowdfunding!G$2:'Crowdfunding'!G$1001, SMALL(IF(Crowdfunding!G$2:'Crowdfunding'!G$1001="Successful", ROW(Crowdfunding!G$2:'Crowdfunding'!G$1001)-ROW(Crowdfunding!G$2)+1), ROW(250:250))), "")</f>
        <v>successful</v>
      </c>
      <c r="B251" cm="1">
        <f t="array" ref="B251">IFERROR(INDEX(Crowdfunding!H$2:'Crowdfunding'!H$1001, SMALL(IF(Crowdfunding!G$2:'Crowdfunding'!G$1001="Successful", ROW(Crowdfunding!G$2:'Crowdfunding'!G$1001)-ROW(Crowdfunding!G$2)+1), ROW(250:250))), "")</f>
        <v>2293</v>
      </c>
      <c r="D251" t="str" cm="1">
        <f t="array" ref="D251">IFERROR(INDEX(Crowdfunding!G$2:'Crowdfunding'!G$1001, SMALL(IF(Crowdfunding!G$2:'Crowdfunding'!G$1001="Failed", ROW(Crowdfunding!G$2:'Crowdfunding'!G$1001)-ROW(Crowdfunding!G$2)+1), ROW(250:250))), "")</f>
        <v>failed</v>
      </c>
      <c r="E251" cm="1">
        <f t="array" ref="E251">IFERROR(INDEX(Crowdfunding!H$2:'Crowdfunding'!H$1001, SMALL(IF(Crowdfunding!G$2:'Crowdfunding'!G$1001="Failed", ROW(Crowdfunding!G$2:'Crowdfunding'!G$1001)-ROW(Crowdfunding!G$2)+1), ROW(250:250))), "")</f>
        <v>77</v>
      </c>
    </row>
    <row r="252" spans="1:5" x14ac:dyDescent="0.25">
      <c r="A252" t="str" cm="1">
        <f t="array" ref="A252">IFERROR(INDEX(Crowdfunding!G$2:'Crowdfunding'!G$1001, SMALL(IF(Crowdfunding!G$2:'Crowdfunding'!G$1001="Successful", ROW(Crowdfunding!G$2:'Crowdfunding'!G$1001)-ROW(Crowdfunding!G$2)+1), ROW(251:251))), "")</f>
        <v>successful</v>
      </c>
      <c r="B252" cm="1">
        <f t="array" ref="B252">IFERROR(INDEX(Crowdfunding!H$2:'Crowdfunding'!H$1001, SMALL(IF(Crowdfunding!G$2:'Crowdfunding'!G$1001="Successful", ROW(Crowdfunding!G$2:'Crowdfunding'!G$1001)-ROW(Crowdfunding!G$2)+1), ROW(251:251))), "")</f>
        <v>3131</v>
      </c>
      <c r="D252" t="str" cm="1">
        <f t="array" ref="D252">IFERROR(INDEX(Crowdfunding!G$2:'Crowdfunding'!G$1001, SMALL(IF(Crowdfunding!G$2:'Crowdfunding'!G$1001="Failed", ROW(Crowdfunding!G$2:'Crowdfunding'!G$1001)-ROW(Crowdfunding!G$2)+1), ROW(251:251))), "")</f>
        <v>failed</v>
      </c>
      <c r="E252" cm="1">
        <f t="array" ref="E252">IFERROR(INDEX(Crowdfunding!H$2:'Crowdfunding'!H$1001, SMALL(IF(Crowdfunding!G$2:'Crowdfunding'!G$1001="Failed", ROW(Crowdfunding!G$2:'Crowdfunding'!G$1001)-ROW(Crowdfunding!G$2)+1), ROW(251:251))), "")</f>
        <v>752</v>
      </c>
    </row>
    <row r="253" spans="1:5" x14ac:dyDescent="0.25">
      <c r="A253" t="str" cm="1">
        <f t="array" ref="A253">IFERROR(INDEX(Crowdfunding!G$2:'Crowdfunding'!G$1001, SMALL(IF(Crowdfunding!G$2:'Crowdfunding'!G$1001="Successful", ROW(Crowdfunding!G$2:'Crowdfunding'!G$1001)-ROW(Crowdfunding!G$2)+1), ROW(252:252))), "")</f>
        <v>successful</v>
      </c>
      <c r="B253" cm="1">
        <f t="array" ref="B253">IFERROR(INDEX(Crowdfunding!H$2:'Crowdfunding'!H$1001, SMALL(IF(Crowdfunding!G$2:'Crowdfunding'!G$1001="Successful", ROW(Crowdfunding!G$2:'Crowdfunding'!G$1001)-ROW(Crowdfunding!G$2)+1), ROW(252:252))), "")</f>
        <v>143</v>
      </c>
      <c r="D253" t="str" cm="1">
        <f t="array" ref="D253">IFERROR(INDEX(Crowdfunding!G$2:'Crowdfunding'!G$1001, SMALL(IF(Crowdfunding!G$2:'Crowdfunding'!G$1001="Failed", ROW(Crowdfunding!G$2:'Crowdfunding'!G$1001)-ROW(Crowdfunding!G$2)+1), ROW(252:252))), "")</f>
        <v>failed</v>
      </c>
      <c r="E253" cm="1">
        <f t="array" ref="E253">IFERROR(INDEX(Crowdfunding!H$2:'Crowdfunding'!H$1001, SMALL(IF(Crowdfunding!G$2:'Crowdfunding'!G$1001="Failed", ROW(Crowdfunding!G$2:'Crowdfunding'!G$1001)-ROW(Crowdfunding!G$2)+1), ROW(252:252))), "")</f>
        <v>131</v>
      </c>
    </row>
    <row r="254" spans="1:5" x14ac:dyDescent="0.25">
      <c r="A254" t="str" cm="1">
        <f t="array" ref="A254">IFERROR(INDEX(Crowdfunding!G$2:'Crowdfunding'!G$1001, SMALL(IF(Crowdfunding!G$2:'Crowdfunding'!G$1001="Successful", ROW(Crowdfunding!G$2:'Crowdfunding'!G$1001)-ROW(Crowdfunding!G$2)+1), ROW(253:253))), "")</f>
        <v>successful</v>
      </c>
      <c r="B254" cm="1">
        <f t="array" ref="B254">IFERROR(INDEX(Crowdfunding!H$2:'Crowdfunding'!H$1001, SMALL(IF(Crowdfunding!G$2:'Crowdfunding'!G$1001="Successful", ROW(Crowdfunding!G$2:'Crowdfunding'!G$1001)-ROW(Crowdfunding!G$2)+1), ROW(253:253))), "")</f>
        <v>296</v>
      </c>
      <c r="D254" t="str" cm="1">
        <f t="array" ref="D254">IFERROR(INDEX(Crowdfunding!G$2:'Crowdfunding'!G$1001, SMALL(IF(Crowdfunding!G$2:'Crowdfunding'!G$1001="Failed", ROW(Crowdfunding!G$2:'Crowdfunding'!G$1001)-ROW(Crowdfunding!G$2)+1), ROW(253:253))), "")</f>
        <v>failed</v>
      </c>
      <c r="E254" cm="1">
        <f t="array" ref="E254">IFERROR(INDEX(Crowdfunding!H$2:'Crowdfunding'!H$1001, SMALL(IF(Crowdfunding!G$2:'Crowdfunding'!G$1001="Failed", ROW(Crowdfunding!G$2:'Crowdfunding'!G$1001)-ROW(Crowdfunding!G$2)+1), ROW(253:253))), "")</f>
        <v>87</v>
      </c>
    </row>
    <row r="255" spans="1:5" x14ac:dyDescent="0.25">
      <c r="A255" t="str" cm="1">
        <f t="array" ref="A255">IFERROR(INDEX(Crowdfunding!G$2:'Crowdfunding'!G$1001, SMALL(IF(Crowdfunding!G$2:'Crowdfunding'!G$1001="Successful", ROW(Crowdfunding!G$2:'Crowdfunding'!G$1001)-ROW(Crowdfunding!G$2)+1), ROW(254:254))), "")</f>
        <v>successful</v>
      </c>
      <c r="B255" cm="1">
        <f t="array" ref="B255">IFERROR(INDEX(Crowdfunding!H$2:'Crowdfunding'!H$1001, SMALL(IF(Crowdfunding!G$2:'Crowdfunding'!G$1001="Successful", ROW(Crowdfunding!G$2:'Crowdfunding'!G$1001)-ROW(Crowdfunding!G$2)+1), ROW(254:254))), "")</f>
        <v>170</v>
      </c>
      <c r="D255" t="str" cm="1">
        <f t="array" ref="D255">IFERROR(INDEX(Crowdfunding!G$2:'Crowdfunding'!G$1001, SMALL(IF(Crowdfunding!G$2:'Crowdfunding'!G$1001="Failed", ROW(Crowdfunding!G$2:'Crowdfunding'!G$1001)-ROW(Crowdfunding!G$2)+1), ROW(254:254))), "")</f>
        <v>failed</v>
      </c>
      <c r="E255" cm="1">
        <f t="array" ref="E255">IFERROR(INDEX(Crowdfunding!H$2:'Crowdfunding'!H$1001, SMALL(IF(Crowdfunding!G$2:'Crowdfunding'!G$1001="Failed", ROW(Crowdfunding!G$2:'Crowdfunding'!G$1001)-ROW(Crowdfunding!G$2)+1), ROW(254:254))), "")</f>
        <v>1063</v>
      </c>
    </row>
    <row r="256" spans="1:5" x14ac:dyDescent="0.25">
      <c r="A256" t="str" cm="1">
        <f t="array" ref="A256">IFERROR(INDEX(Crowdfunding!G$2:'Crowdfunding'!G$1001, SMALL(IF(Crowdfunding!G$2:'Crowdfunding'!G$1001="Successful", ROW(Crowdfunding!G$2:'Crowdfunding'!G$1001)-ROW(Crowdfunding!G$2)+1), ROW(255:255))), "")</f>
        <v>successful</v>
      </c>
      <c r="B256" cm="1">
        <f t="array" ref="B256">IFERROR(INDEX(Crowdfunding!H$2:'Crowdfunding'!H$1001, SMALL(IF(Crowdfunding!G$2:'Crowdfunding'!G$1001="Successful", ROW(Crowdfunding!G$2:'Crowdfunding'!G$1001)-ROW(Crowdfunding!G$2)+1), ROW(255:255))), "")</f>
        <v>86</v>
      </c>
      <c r="D256" t="str" cm="1">
        <f t="array" ref="D256">IFERROR(INDEX(Crowdfunding!G$2:'Crowdfunding'!G$1001, SMALL(IF(Crowdfunding!G$2:'Crowdfunding'!G$1001="Failed", ROW(Crowdfunding!G$2:'Crowdfunding'!G$1001)-ROW(Crowdfunding!G$2)+1), ROW(255:255))), "")</f>
        <v>failed</v>
      </c>
      <c r="E256" cm="1">
        <f t="array" ref="E256">IFERROR(INDEX(Crowdfunding!H$2:'Crowdfunding'!H$1001, SMALL(IF(Crowdfunding!G$2:'Crowdfunding'!G$1001="Failed", ROW(Crowdfunding!G$2:'Crowdfunding'!G$1001)-ROW(Crowdfunding!G$2)+1), ROW(255:255))), "")</f>
        <v>76</v>
      </c>
    </row>
    <row r="257" spans="1:5" x14ac:dyDescent="0.25">
      <c r="A257" t="str" cm="1">
        <f t="array" ref="A257">IFERROR(INDEX(Crowdfunding!G$2:'Crowdfunding'!G$1001, SMALL(IF(Crowdfunding!G$2:'Crowdfunding'!G$1001="Successful", ROW(Crowdfunding!G$2:'Crowdfunding'!G$1001)-ROW(Crowdfunding!G$2)+1), ROW(256:256))), "")</f>
        <v>successful</v>
      </c>
      <c r="B257" cm="1">
        <f t="array" ref="B257">IFERROR(INDEX(Crowdfunding!H$2:'Crowdfunding'!H$1001, SMALL(IF(Crowdfunding!G$2:'Crowdfunding'!G$1001="Successful", ROW(Crowdfunding!G$2:'Crowdfunding'!G$1001)-ROW(Crowdfunding!G$2)+1), ROW(256:256))), "")</f>
        <v>6286</v>
      </c>
      <c r="D257" t="str" cm="1">
        <f t="array" ref="D257">IFERROR(INDEX(Crowdfunding!G$2:'Crowdfunding'!G$1001, SMALL(IF(Crowdfunding!G$2:'Crowdfunding'!G$1001="Failed", ROW(Crowdfunding!G$2:'Crowdfunding'!G$1001)-ROW(Crowdfunding!G$2)+1), ROW(256:256))), "")</f>
        <v>failed</v>
      </c>
      <c r="E257" cm="1">
        <f t="array" ref="E257">IFERROR(INDEX(Crowdfunding!H$2:'Crowdfunding'!H$1001, SMALL(IF(Crowdfunding!G$2:'Crowdfunding'!G$1001="Failed", ROW(Crowdfunding!G$2:'Crowdfunding'!G$1001)-ROW(Crowdfunding!G$2)+1), ROW(256:256))), "")</f>
        <v>4428</v>
      </c>
    </row>
    <row r="258" spans="1:5" x14ac:dyDescent="0.25">
      <c r="A258" t="str" cm="1">
        <f t="array" ref="A258">IFERROR(INDEX(Crowdfunding!G$2:'Crowdfunding'!G$1001, SMALL(IF(Crowdfunding!G$2:'Crowdfunding'!G$1001="Successful", ROW(Crowdfunding!G$2:'Crowdfunding'!G$1001)-ROW(Crowdfunding!G$2)+1), ROW(257:257))), "")</f>
        <v>successful</v>
      </c>
      <c r="B258" cm="1">
        <f t="array" ref="B258">IFERROR(INDEX(Crowdfunding!H$2:'Crowdfunding'!H$1001, SMALL(IF(Crowdfunding!G$2:'Crowdfunding'!G$1001="Successful", ROW(Crowdfunding!G$2:'Crowdfunding'!G$1001)-ROW(Crowdfunding!G$2)+1), ROW(257:257))), "")</f>
        <v>3727</v>
      </c>
      <c r="D258" t="str" cm="1">
        <f t="array" ref="D258">IFERROR(INDEX(Crowdfunding!G$2:'Crowdfunding'!G$1001, SMALL(IF(Crowdfunding!G$2:'Crowdfunding'!G$1001="Failed", ROW(Crowdfunding!G$2:'Crowdfunding'!G$1001)-ROW(Crowdfunding!G$2)+1), ROW(257:257))), "")</f>
        <v>failed</v>
      </c>
      <c r="E258" cm="1">
        <f t="array" ref="E258">IFERROR(INDEX(Crowdfunding!H$2:'Crowdfunding'!H$1001, SMALL(IF(Crowdfunding!G$2:'Crowdfunding'!G$1001="Failed", ROW(Crowdfunding!G$2:'Crowdfunding'!G$1001)-ROW(Crowdfunding!G$2)+1), ROW(257:257))), "")</f>
        <v>58</v>
      </c>
    </row>
    <row r="259" spans="1:5" x14ac:dyDescent="0.25">
      <c r="A259" t="str" cm="1">
        <f t="array" ref="A259">IFERROR(INDEX(Crowdfunding!G$2:'Crowdfunding'!G$1001, SMALL(IF(Crowdfunding!G$2:'Crowdfunding'!G$1001="Successful", ROW(Crowdfunding!G$2:'Crowdfunding'!G$1001)-ROW(Crowdfunding!G$2)+1), ROW(258:258))), "")</f>
        <v>successful</v>
      </c>
      <c r="B259" cm="1">
        <f t="array" ref="B259">IFERROR(INDEX(Crowdfunding!H$2:'Crowdfunding'!H$1001, SMALL(IF(Crowdfunding!G$2:'Crowdfunding'!G$1001="Successful", ROW(Crowdfunding!G$2:'Crowdfunding'!G$1001)-ROW(Crowdfunding!G$2)+1), ROW(258:258))), "")</f>
        <v>1605</v>
      </c>
      <c r="D259" t="str" cm="1">
        <f t="array" ref="D259">IFERROR(INDEX(Crowdfunding!G$2:'Crowdfunding'!G$1001, SMALL(IF(Crowdfunding!G$2:'Crowdfunding'!G$1001="Failed", ROW(Crowdfunding!G$2:'Crowdfunding'!G$1001)-ROW(Crowdfunding!G$2)+1), ROW(258:258))), "")</f>
        <v>failed</v>
      </c>
      <c r="E259" cm="1">
        <f t="array" ref="E259">IFERROR(INDEX(Crowdfunding!H$2:'Crowdfunding'!H$1001, SMALL(IF(Crowdfunding!G$2:'Crowdfunding'!G$1001="Failed", ROW(Crowdfunding!G$2:'Crowdfunding'!G$1001)-ROW(Crowdfunding!G$2)+1), ROW(258:258))), "")</f>
        <v>111</v>
      </c>
    </row>
    <row r="260" spans="1:5" x14ac:dyDescent="0.25">
      <c r="A260" t="str" cm="1">
        <f t="array" ref="A260">IFERROR(INDEX(Crowdfunding!G$2:'Crowdfunding'!G$1001, SMALL(IF(Crowdfunding!G$2:'Crowdfunding'!G$1001="Successful", ROW(Crowdfunding!G$2:'Crowdfunding'!G$1001)-ROW(Crowdfunding!G$2)+1), ROW(259:259))), "")</f>
        <v>successful</v>
      </c>
      <c r="B260" cm="1">
        <f t="array" ref="B260">IFERROR(INDEX(Crowdfunding!H$2:'Crowdfunding'!H$1001, SMALL(IF(Crowdfunding!G$2:'Crowdfunding'!G$1001="Successful", ROW(Crowdfunding!G$2:'Crowdfunding'!G$1001)-ROW(Crowdfunding!G$2)+1), ROW(259:259))), "")</f>
        <v>2120</v>
      </c>
      <c r="D260" t="str" cm="1">
        <f t="array" ref="D260">IFERROR(INDEX(Crowdfunding!G$2:'Crowdfunding'!G$1001, SMALL(IF(Crowdfunding!G$2:'Crowdfunding'!G$1001="Failed", ROW(Crowdfunding!G$2:'Crowdfunding'!G$1001)-ROW(Crowdfunding!G$2)+1), ROW(259:259))), "")</f>
        <v>failed</v>
      </c>
      <c r="E260" cm="1">
        <f t="array" ref="E260">IFERROR(INDEX(Crowdfunding!H$2:'Crowdfunding'!H$1001, SMALL(IF(Crowdfunding!G$2:'Crowdfunding'!G$1001="Failed", ROW(Crowdfunding!G$2:'Crowdfunding'!G$1001)-ROW(Crowdfunding!G$2)+1), ROW(259:259))), "")</f>
        <v>2955</v>
      </c>
    </row>
    <row r="261" spans="1:5" x14ac:dyDescent="0.25">
      <c r="A261" t="str" cm="1">
        <f t="array" ref="A261">IFERROR(INDEX(Crowdfunding!G$2:'Crowdfunding'!G$1001, SMALL(IF(Crowdfunding!G$2:'Crowdfunding'!G$1001="Successful", ROW(Crowdfunding!G$2:'Crowdfunding'!G$1001)-ROW(Crowdfunding!G$2)+1), ROW(260:260))), "")</f>
        <v>successful</v>
      </c>
      <c r="B261" cm="1">
        <f t="array" ref="B261">IFERROR(INDEX(Crowdfunding!H$2:'Crowdfunding'!H$1001, SMALL(IF(Crowdfunding!G$2:'Crowdfunding'!G$1001="Successful", ROW(Crowdfunding!G$2:'Crowdfunding'!G$1001)-ROW(Crowdfunding!G$2)+1), ROW(260:260))), "")</f>
        <v>50</v>
      </c>
      <c r="D261" t="str" cm="1">
        <f t="array" ref="D261">IFERROR(INDEX(Crowdfunding!G$2:'Crowdfunding'!G$1001, SMALL(IF(Crowdfunding!G$2:'Crowdfunding'!G$1001="Failed", ROW(Crowdfunding!G$2:'Crowdfunding'!G$1001)-ROW(Crowdfunding!G$2)+1), ROW(260:260))), "")</f>
        <v>failed</v>
      </c>
      <c r="E261" cm="1">
        <f t="array" ref="E261">IFERROR(INDEX(Crowdfunding!H$2:'Crowdfunding'!H$1001, SMALL(IF(Crowdfunding!G$2:'Crowdfunding'!G$1001="Failed", ROW(Crowdfunding!G$2:'Crowdfunding'!G$1001)-ROW(Crowdfunding!G$2)+1), ROW(260:260))), "")</f>
        <v>1657</v>
      </c>
    </row>
    <row r="262" spans="1:5" x14ac:dyDescent="0.25">
      <c r="A262" t="str" cm="1">
        <f t="array" ref="A262">IFERROR(INDEX(Crowdfunding!G$2:'Crowdfunding'!G$1001, SMALL(IF(Crowdfunding!G$2:'Crowdfunding'!G$1001="Successful", ROW(Crowdfunding!G$2:'Crowdfunding'!G$1001)-ROW(Crowdfunding!G$2)+1), ROW(261:261))), "")</f>
        <v>successful</v>
      </c>
      <c r="B262" cm="1">
        <f t="array" ref="B262">IFERROR(INDEX(Crowdfunding!H$2:'Crowdfunding'!H$1001, SMALL(IF(Crowdfunding!G$2:'Crowdfunding'!G$1001="Successful", ROW(Crowdfunding!G$2:'Crowdfunding'!G$1001)-ROW(Crowdfunding!G$2)+1), ROW(261:261))), "")</f>
        <v>2080</v>
      </c>
      <c r="D262" t="str" cm="1">
        <f t="array" ref="D262">IFERROR(INDEX(Crowdfunding!G$2:'Crowdfunding'!G$1001, SMALL(IF(Crowdfunding!G$2:'Crowdfunding'!G$1001="Failed", ROW(Crowdfunding!G$2:'Crowdfunding'!G$1001)-ROW(Crowdfunding!G$2)+1), ROW(261:261))), "")</f>
        <v>failed</v>
      </c>
      <c r="E262" cm="1">
        <f t="array" ref="E262">IFERROR(INDEX(Crowdfunding!H$2:'Crowdfunding'!H$1001, SMALL(IF(Crowdfunding!G$2:'Crowdfunding'!G$1001="Failed", ROW(Crowdfunding!G$2:'Crowdfunding'!G$1001)-ROW(Crowdfunding!G$2)+1), ROW(261:261))), "")</f>
        <v>926</v>
      </c>
    </row>
    <row r="263" spans="1:5" x14ac:dyDescent="0.25">
      <c r="A263" t="str" cm="1">
        <f t="array" ref="A263">IFERROR(INDEX(Crowdfunding!G$2:'Crowdfunding'!G$1001, SMALL(IF(Crowdfunding!G$2:'Crowdfunding'!G$1001="Successful", ROW(Crowdfunding!G$2:'Crowdfunding'!G$1001)-ROW(Crowdfunding!G$2)+1), ROW(262:262))), "")</f>
        <v>successful</v>
      </c>
      <c r="B263" cm="1">
        <f t="array" ref="B263">IFERROR(INDEX(Crowdfunding!H$2:'Crowdfunding'!H$1001, SMALL(IF(Crowdfunding!G$2:'Crowdfunding'!G$1001="Successful", ROW(Crowdfunding!G$2:'Crowdfunding'!G$1001)-ROW(Crowdfunding!G$2)+1), ROW(262:262))), "")</f>
        <v>2105</v>
      </c>
      <c r="D263" t="str" cm="1">
        <f t="array" ref="D263">IFERROR(INDEX(Crowdfunding!G$2:'Crowdfunding'!G$1001, SMALL(IF(Crowdfunding!G$2:'Crowdfunding'!G$1001="Failed", ROW(Crowdfunding!G$2:'Crowdfunding'!G$1001)-ROW(Crowdfunding!G$2)+1), ROW(262:262))), "")</f>
        <v>failed</v>
      </c>
      <c r="E263" cm="1">
        <f t="array" ref="E263">IFERROR(INDEX(Crowdfunding!H$2:'Crowdfunding'!H$1001, SMALL(IF(Crowdfunding!G$2:'Crowdfunding'!G$1001="Failed", ROW(Crowdfunding!G$2:'Crowdfunding'!G$1001)-ROW(Crowdfunding!G$2)+1), ROW(262:262))), "")</f>
        <v>77</v>
      </c>
    </row>
    <row r="264" spans="1:5" x14ac:dyDescent="0.25">
      <c r="A264" t="str" cm="1">
        <f t="array" ref="A264">IFERROR(INDEX(Crowdfunding!G$2:'Crowdfunding'!G$1001, SMALL(IF(Crowdfunding!G$2:'Crowdfunding'!G$1001="Successful", ROW(Crowdfunding!G$2:'Crowdfunding'!G$1001)-ROW(Crowdfunding!G$2)+1), ROW(263:263))), "")</f>
        <v>successful</v>
      </c>
      <c r="B264" cm="1">
        <f t="array" ref="B264">IFERROR(INDEX(Crowdfunding!H$2:'Crowdfunding'!H$1001, SMALL(IF(Crowdfunding!G$2:'Crowdfunding'!G$1001="Successful", ROW(Crowdfunding!G$2:'Crowdfunding'!G$1001)-ROW(Crowdfunding!G$2)+1), ROW(263:263))), "")</f>
        <v>2436</v>
      </c>
      <c r="D264" t="str" cm="1">
        <f t="array" ref="D264">IFERROR(INDEX(Crowdfunding!G$2:'Crowdfunding'!G$1001, SMALL(IF(Crowdfunding!G$2:'Crowdfunding'!G$1001="Failed", ROW(Crowdfunding!G$2:'Crowdfunding'!G$1001)-ROW(Crowdfunding!G$2)+1), ROW(263:263))), "")</f>
        <v>failed</v>
      </c>
      <c r="E264" cm="1">
        <f t="array" ref="E264">IFERROR(INDEX(Crowdfunding!H$2:'Crowdfunding'!H$1001, SMALL(IF(Crowdfunding!G$2:'Crowdfunding'!G$1001="Failed", ROW(Crowdfunding!G$2:'Crowdfunding'!G$1001)-ROW(Crowdfunding!G$2)+1), ROW(263:263))), "")</f>
        <v>1748</v>
      </c>
    </row>
    <row r="265" spans="1:5" x14ac:dyDescent="0.25">
      <c r="A265" t="str" cm="1">
        <f t="array" ref="A265">IFERROR(INDEX(Crowdfunding!G$2:'Crowdfunding'!G$1001, SMALL(IF(Crowdfunding!G$2:'Crowdfunding'!G$1001="Successful", ROW(Crowdfunding!G$2:'Crowdfunding'!G$1001)-ROW(Crowdfunding!G$2)+1), ROW(264:264))), "")</f>
        <v>successful</v>
      </c>
      <c r="B265" cm="1">
        <f t="array" ref="B265">IFERROR(INDEX(Crowdfunding!H$2:'Crowdfunding'!H$1001, SMALL(IF(Crowdfunding!G$2:'Crowdfunding'!G$1001="Successful", ROW(Crowdfunding!G$2:'Crowdfunding'!G$1001)-ROW(Crowdfunding!G$2)+1), ROW(264:264))), "")</f>
        <v>80</v>
      </c>
      <c r="D265" t="str" cm="1">
        <f t="array" ref="D265">IFERROR(INDEX(Crowdfunding!G$2:'Crowdfunding'!G$1001, SMALL(IF(Crowdfunding!G$2:'Crowdfunding'!G$1001="Failed", ROW(Crowdfunding!G$2:'Crowdfunding'!G$1001)-ROW(Crowdfunding!G$2)+1), ROW(264:264))), "")</f>
        <v>failed</v>
      </c>
      <c r="E265" cm="1">
        <f t="array" ref="E265">IFERROR(INDEX(Crowdfunding!H$2:'Crowdfunding'!H$1001, SMALL(IF(Crowdfunding!G$2:'Crowdfunding'!G$1001="Failed", ROW(Crowdfunding!G$2:'Crowdfunding'!G$1001)-ROW(Crowdfunding!G$2)+1), ROW(264:264))), "")</f>
        <v>79</v>
      </c>
    </row>
    <row r="266" spans="1:5" x14ac:dyDescent="0.25">
      <c r="A266" t="str" cm="1">
        <f t="array" ref="A266">IFERROR(INDEX(Crowdfunding!G$2:'Crowdfunding'!G$1001, SMALL(IF(Crowdfunding!G$2:'Crowdfunding'!G$1001="Successful", ROW(Crowdfunding!G$2:'Crowdfunding'!G$1001)-ROW(Crowdfunding!G$2)+1), ROW(265:265))), "")</f>
        <v>successful</v>
      </c>
      <c r="B266" cm="1">
        <f t="array" ref="B266">IFERROR(INDEX(Crowdfunding!H$2:'Crowdfunding'!H$1001, SMALL(IF(Crowdfunding!G$2:'Crowdfunding'!G$1001="Successful", ROW(Crowdfunding!G$2:'Crowdfunding'!G$1001)-ROW(Crowdfunding!G$2)+1), ROW(265:265))), "")</f>
        <v>42</v>
      </c>
      <c r="D266" t="str" cm="1">
        <f t="array" ref="D266">IFERROR(INDEX(Crowdfunding!G$2:'Crowdfunding'!G$1001, SMALL(IF(Crowdfunding!G$2:'Crowdfunding'!G$1001="Failed", ROW(Crowdfunding!G$2:'Crowdfunding'!G$1001)-ROW(Crowdfunding!G$2)+1), ROW(265:265))), "")</f>
        <v>failed</v>
      </c>
      <c r="E266" cm="1">
        <f t="array" ref="E266">IFERROR(INDEX(Crowdfunding!H$2:'Crowdfunding'!H$1001, SMALL(IF(Crowdfunding!G$2:'Crowdfunding'!G$1001="Failed", ROW(Crowdfunding!G$2:'Crowdfunding'!G$1001)-ROW(Crowdfunding!G$2)+1), ROW(265:265))), "")</f>
        <v>889</v>
      </c>
    </row>
    <row r="267" spans="1:5" x14ac:dyDescent="0.25">
      <c r="A267" t="str" cm="1">
        <f t="array" ref="A267">IFERROR(INDEX(Crowdfunding!G$2:'Crowdfunding'!G$1001, SMALL(IF(Crowdfunding!G$2:'Crowdfunding'!G$1001="Successful", ROW(Crowdfunding!G$2:'Crowdfunding'!G$1001)-ROW(Crowdfunding!G$2)+1), ROW(266:266))), "")</f>
        <v>successful</v>
      </c>
      <c r="B267" cm="1">
        <f t="array" ref="B267">IFERROR(INDEX(Crowdfunding!H$2:'Crowdfunding'!H$1001, SMALL(IF(Crowdfunding!G$2:'Crowdfunding'!G$1001="Successful", ROW(Crowdfunding!G$2:'Crowdfunding'!G$1001)-ROW(Crowdfunding!G$2)+1), ROW(266:266))), "")</f>
        <v>139</v>
      </c>
      <c r="D267" t="str" cm="1">
        <f t="array" ref="D267">IFERROR(INDEX(Crowdfunding!G$2:'Crowdfunding'!G$1001, SMALL(IF(Crowdfunding!G$2:'Crowdfunding'!G$1001="Failed", ROW(Crowdfunding!G$2:'Crowdfunding'!G$1001)-ROW(Crowdfunding!G$2)+1), ROW(266:266))), "")</f>
        <v>failed</v>
      </c>
      <c r="E267" cm="1">
        <f t="array" ref="E267">IFERROR(INDEX(Crowdfunding!H$2:'Crowdfunding'!H$1001, SMALL(IF(Crowdfunding!G$2:'Crowdfunding'!G$1001="Failed", ROW(Crowdfunding!G$2:'Crowdfunding'!G$1001)-ROW(Crowdfunding!G$2)+1), ROW(266:266))), "")</f>
        <v>56</v>
      </c>
    </row>
    <row r="268" spans="1:5" x14ac:dyDescent="0.25">
      <c r="A268" t="str" cm="1">
        <f t="array" ref="A268">IFERROR(INDEX(Crowdfunding!G$2:'Crowdfunding'!G$1001, SMALL(IF(Crowdfunding!G$2:'Crowdfunding'!G$1001="Successful", ROW(Crowdfunding!G$2:'Crowdfunding'!G$1001)-ROW(Crowdfunding!G$2)+1), ROW(267:267))), "")</f>
        <v>successful</v>
      </c>
      <c r="B268" cm="1">
        <f t="array" ref="B268">IFERROR(INDEX(Crowdfunding!H$2:'Crowdfunding'!H$1001, SMALL(IF(Crowdfunding!G$2:'Crowdfunding'!G$1001="Successful", ROW(Crowdfunding!G$2:'Crowdfunding'!G$1001)-ROW(Crowdfunding!G$2)+1), ROW(267:267))), "")</f>
        <v>159</v>
      </c>
      <c r="D268" t="str" cm="1">
        <f t="array" ref="D268">IFERROR(INDEX(Crowdfunding!G$2:'Crowdfunding'!G$1001, SMALL(IF(Crowdfunding!G$2:'Crowdfunding'!G$1001="Failed", ROW(Crowdfunding!G$2:'Crowdfunding'!G$1001)-ROW(Crowdfunding!G$2)+1), ROW(267:267))), "")</f>
        <v>failed</v>
      </c>
      <c r="E268" cm="1">
        <f t="array" ref="E268">IFERROR(INDEX(Crowdfunding!H$2:'Crowdfunding'!H$1001, SMALL(IF(Crowdfunding!G$2:'Crowdfunding'!G$1001="Failed", ROW(Crowdfunding!G$2:'Crowdfunding'!G$1001)-ROW(Crowdfunding!G$2)+1), ROW(267:267))), "")</f>
        <v>1</v>
      </c>
    </row>
    <row r="269" spans="1:5" x14ac:dyDescent="0.25">
      <c r="A269" t="str" cm="1">
        <f t="array" ref="A269">IFERROR(INDEX(Crowdfunding!G$2:'Crowdfunding'!G$1001, SMALL(IF(Crowdfunding!G$2:'Crowdfunding'!G$1001="Successful", ROW(Crowdfunding!G$2:'Crowdfunding'!G$1001)-ROW(Crowdfunding!G$2)+1), ROW(268:268))), "")</f>
        <v>successful</v>
      </c>
      <c r="B269" cm="1">
        <f t="array" ref="B269">IFERROR(INDEX(Crowdfunding!H$2:'Crowdfunding'!H$1001, SMALL(IF(Crowdfunding!G$2:'Crowdfunding'!G$1001="Successful", ROW(Crowdfunding!G$2:'Crowdfunding'!G$1001)-ROW(Crowdfunding!G$2)+1), ROW(268:268))), "")</f>
        <v>381</v>
      </c>
      <c r="D269" t="str" cm="1">
        <f t="array" ref="D269">IFERROR(INDEX(Crowdfunding!G$2:'Crowdfunding'!G$1001, SMALL(IF(Crowdfunding!G$2:'Crowdfunding'!G$1001="Failed", ROW(Crowdfunding!G$2:'Crowdfunding'!G$1001)-ROW(Crowdfunding!G$2)+1), ROW(268:268))), "")</f>
        <v>failed</v>
      </c>
      <c r="E269" cm="1">
        <f t="array" ref="E269">IFERROR(INDEX(Crowdfunding!H$2:'Crowdfunding'!H$1001, SMALL(IF(Crowdfunding!G$2:'Crowdfunding'!G$1001="Failed", ROW(Crowdfunding!G$2:'Crowdfunding'!G$1001)-ROW(Crowdfunding!G$2)+1), ROW(268:268))), "")</f>
        <v>83</v>
      </c>
    </row>
    <row r="270" spans="1:5" x14ac:dyDescent="0.25">
      <c r="A270" t="str" cm="1">
        <f t="array" ref="A270">IFERROR(INDEX(Crowdfunding!G$2:'Crowdfunding'!G$1001, SMALL(IF(Crowdfunding!G$2:'Crowdfunding'!G$1001="Successful", ROW(Crowdfunding!G$2:'Crowdfunding'!G$1001)-ROW(Crowdfunding!G$2)+1), ROW(269:269))), "")</f>
        <v>successful</v>
      </c>
      <c r="B270" cm="1">
        <f t="array" ref="B270">IFERROR(INDEX(Crowdfunding!H$2:'Crowdfunding'!H$1001, SMALL(IF(Crowdfunding!G$2:'Crowdfunding'!G$1001="Successful", ROW(Crowdfunding!G$2:'Crowdfunding'!G$1001)-ROW(Crowdfunding!G$2)+1), ROW(269:269))), "")</f>
        <v>194</v>
      </c>
      <c r="D270" t="str" cm="1">
        <f t="array" ref="D270">IFERROR(INDEX(Crowdfunding!G$2:'Crowdfunding'!G$1001, SMALL(IF(Crowdfunding!G$2:'Crowdfunding'!G$1001="Failed", ROW(Crowdfunding!G$2:'Crowdfunding'!G$1001)-ROW(Crowdfunding!G$2)+1), ROW(269:269))), "")</f>
        <v>failed</v>
      </c>
      <c r="E270" cm="1">
        <f t="array" ref="E270">IFERROR(INDEX(Crowdfunding!H$2:'Crowdfunding'!H$1001, SMALL(IF(Crowdfunding!G$2:'Crowdfunding'!G$1001="Failed", ROW(Crowdfunding!G$2:'Crowdfunding'!G$1001)-ROW(Crowdfunding!G$2)+1), ROW(269:269))), "")</f>
        <v>2025</v>
      </c>
    </row>
    <row r="271" spans="1:5" x14ac:dyDescent="0.25">
      <c r="A271" t="str" cm="1">
        <f t="array" ref="A271">IFERROR(INDEX(Crowdfunding!G$2:'Crowdfunding'!G$1001, SMALL(IF(Crowdfunding!G$2:'Crowdfunding'!G$1001="Successful", ROW(Crowdfunding!G$2:'Crowdfunding'!G$1001)-ROW(Crowdfunding!G$2)+1), ROW(270:270))), "")</f>
        <v>successful</v>
      </c>
      <c r="B271" cm="1">
        <f t="array" ref="B271">IFERROR(INDEX(Crowdfunding!H$2:'Crowdfunding'!H$1001, SMALL(IF(Crowdfunding!G$2:'Crowdfunding'!G$1001="Successful", ROW(Crowdfunding!G$2:'Crowdfunding'!G$1001)-ROW(Crowdfunding!G$2)+1), ROW(270:270))), "")</f>
        <v>106</v>
      </c>
      <c r="D271" t="str" cm="1">
        <f t="array" ref="D271">IFERROR(INDEX(Crowdfunding!G$2:'Crowdfunding'!G$1001, SMALL(IF(Crowdfunding!G$2:'Crowdfunding'!G$1001="Failed", ROW(Crowdfunding!G$2:'Crowdfunding'!G$1001)-ROW(Crowdfunding!G$2)+1), ROW(270:270))), "")</f>
        <v>failed</v>
      </c>
      <c r="E271" cm="1">
        <f t="array" ref="E271">IFERROR(INDEX(Crowdfunding!H$2:'Crowdfunding'!H$1001, SMALL(IF(Crowdfunding!G$2:'Crowdfunding'!G$1001="Failed", ROW(Crowdfunding!G$2:'Crowdfunding'!G$1001)-ROW(Crowdfunding!G$2)+1), ROW(270:270))), "")</f>
        <v>14</v>
      </c>
    </row>
    <row r="272" spans="1:5" x14ac:dyDescent="0.25">
      <c r="A272" t="str" cm="1">
        <f t="array" ref="A272">IFERROR(INDEX(Crowdfunding!G$2:'Crowdfunding'!G$1001, SMALL(IF(Crowdfunding!G$2:'Crowdfunding'!G$1001="Successful", ROW(Crowdfunding!G$2:'Crowdfunding'!G$1001)-ROW(Crowdfunding!G$2)+1), ROW(271:271))), "")</f>
        <v>successful</v>
      </c>
      <c r="B272" cm="1">
        <f t="array" ref="B272">IFERROR(INDEX(Crowdfunding!H$2:'Crowdfunding'!H$1001, SMALL(IF(Crowdfunding!G$2:'Crowdfunding'!G$1001="Successful", ROW(Crowdfunding!G$2:'Crowdfunding'!G$1001)-ROW(Crowdfunding!G$2)+1), ROW(271:271))), "")</f>
        <v>142</v>
      </c>
      <c r="D272" t="str" cm="1">
        <f t="array" ref="D272">IFERROR(INDEX(Crowdfunding!G$2:'Crowdfunding'!G$1001, SMALL(IF(Crowdfunding!G$2:'Crowdfunding'!G$1001="Failed", ROW(Crowdfunding!G$2:'Crowdfunding'!G$1001)-ROW(Crowdfunding!G$2)+1), ROW(271:271))), "")</f>
        <v>failed</v>
      </c>
      <c r="E272" cm="1">
        <f t="array" ref="E272">IFERROR(INDEX(Crowdfunding!H$2:'Crowdfunding'!H$1001, SMALL(IF(Crowdfunding!G$2:'Crowdfunding'!G$1001="Failed", ROW(Crowdfunding!G$2:'Crowdfunding'!G$1001)-ROW(Crowdfunding!G$2)+1), ROW(271:271))), "")</f>
        <v>656</v>
      </c>
    </row>
    <row r="273" spans="1:5" x14ac:dyDescent="0.25">
      <c r="A273" t="str" cm="1">
        <f t="array" ref="A273">IFERROR(INDEX(Crowdfunding!G$2:'Crowdfunding'!G$1001, SMALL(IF(Crowdfunding!G$2:'Crowdfunding'!G$1001="Successful", ROW(Crowdfunding!G$2:'Crowdfunding'!G$1001)-ROW(Crowdfunding!G$2)+1), ROW(272:272))), "")</f>
        <v>successful</v>
      </c>
      <c r="B273" cm="1">
        <f t="array" ref="B273">IFERROR(INDEX(Crowdfunding!H$2:'Crowdfunding'!H$1001, SMALL(IF(Crowdfunding!G$2:'Crowdfunding'!G$1001="Successful", ROW(Crowdfunding!G$2:'Crowdfunding'!G$1001)-ROW(Crowdfunding!G$2)+1), ROW(272:272))), "")</f>
        <v>211</v>
      </c>
      <c r="D273" t="str" cm="1">
        <f t="array" ref="D273">IFERROR(INDEX(Crowdfunding!G$2:'Crowdfunding'!G$1001, SMALL(IF(Crowdfunding!G$2:'Crowdfunding'!G$1001="Failed", ROW(Crowdfunding!G$2:'Crowdfunding'!G$1001)-ROW(Crowdfunding!G$2)+1), ROW(272:272))), "")</f>
        <v>failed</v>
      </c>
      <c r="E273" cm="1">
        <f t="array" ref="E273">IFERROR(INDEX(Crowdfunding!H$2:'Crowdfunding'!H$1001, SMALL(IF(Crowdfunding!G$2:'Crowdfunding'!G$1001="Failed", ROW(Crowdfunding!G$2:'Crowdfunding'!G$1001)-ROW(Crowdfunding!G$2)+1), ROW(272:272))), "")</f>
        <v>1596</v>
      </c>
    </row>
    <row r="274" spans="1:5" x14ac:dyDescent="0.25">
      <c r="A274" t="str" cm="1">
        <f t="array" ref="A274">IFERROR(INDEX(Crowdfunding!G$2:'Crowdfunding'!G$1001, SMALL(IF(Crowdfunding!G$2:'Crowdfunding'!G$1001="Successful", ROW(Crowdfunding!G$2:'Crowdfunding'!G$1001)-ROW(Crowdfunding!G$2)+1), ROW(273:273))), "")</f>
        <v>successful</v>
      </c>
      <c r="B274" cm="1">
        <f t="array" ref="B274">IFERROR(INDEX(Crowdfunding!H$2:'Crowdfunding'!H$1001, SMALL(IF(Crowdfunding!G$2:'Crowdfunding'!G$1001="Successful", ROW(Crowdfunding!G$2:'Crowdfunding'!G$1001)-ROW(Crowdfunding!G$2)+1), ROW(273:273))), "")</f>
        <v>2756</v>
      </c>
      <c r="D274" t="str" cm="1">
        <f t="array" ref="D274">IFERROR(INDEX(Crowdfunding!G$2:'Crowdfunding'!G$1001, SMALL(IF(Crowdfunding!G$2:'Crowdfunding'!G$1001="Failed", ROW(Crowdfunding!G$2:'Crowdfunding'!G$1001)-ROW(Crowdfunding!G$2)+1), ROW(273:273))), "")</f>
        <v>failed</v>
      </c>
      <c r="E274" cm="1">
        <f t="array" ref="E274">IFERROR(INDEX(Crowdfunding!H$2:'Crowdfunding'!H$1001, SMALL(IF(Crowdfunding!G$2:'Crowdfunding'!G$1001="Failed", ROW(Crowdfunding!G$2:'Crowdfunding'!G$1001)-ROW(Crowdfunding!G$2)+1), ROW(273:273))), "")</f>
        <v>10</v>
      </c>
    </row>
    <row r="275" spans="1:5" x14ac:dyDescent="0.25">
      <c r="A275" t="str" cm="1">
        <f t="array" ref="A275">IFERROR(INDEX(Crowdfunding!G$2:'Crowdfunding'!G$1001, SMALL(IF(Crowdfunding!G$2:'Crowdfunding'!G$1001="Successful", ROW(Crowdfunding!G$2:'Crowdfunding'!G$1001)-ROW(Crowdfunding!G$2)+1), ROW(274:274))), "")</f>
        <v>successful</v>
      </c>
      <c r="B275" cm="1">
        <f t="array" ref="B275">IFERROR(INDEX(Crowdfunding!H$2:'Crowdfunding'!H$1001, SMALL(IF(Crowdfunding!G$2:'Crowdfunding'!G$1001="Successful", ROW(Crowdfunding!G$2:'Crowdfunding'!G$1001)-ROW(Crowdfunding!G$2)+1), ROW(274:274))), "")</f>
        <v>173</v>
      </c>
      <c r="D275" t="str" cm="1">
        <f t="array" ref="D275">IFERROR(INDEX(Crowdfunding!G$2:'Crowdfunding'!G$1001, SMALL(IF(Crowdfunding!G$2:'Crowdfunding'!G$1001="Failed", ROW(Crowdfunding!G$2:'Crowdfunding'!G$1001)-ROW(Crowdfunding!G$2)+1), ROW(274:274))), "")</f>
        <v>failed</v>
      </c>
      <c r="E275" cm="1">
        <f t="array" ref="E275">IFERROR(INDEX(Crowdfunding!H$2:'Crowdfunding'!H$1001, SMALL(IF(Crowdfunding!G$2:'Crowdfunding'!G$1001="Failed", ROW(Crowdfunding!G$2:'Crowdfunding'!G$1001)-ROW(Crowdfunding!G$2)+1), ROW(274:274))), "")</f>
        <v>1121</v>
      </c>
    </row>
    <row r="276" spans="1:5" x14ac:dyDescent="0.25">
      <c r="A276" t="str" cm="1">
        <f t="array" ref="A276">IFERROR(INDEX(Crowdfunding!G$2:'Crowdfunding'!G$1001, SMALL(IF(Crowdfunding!G$2:'Crowdfunding'!G$1001="Successful", ROW(Crowdfunding!G$2:'Crowdfunding'!G$1001)-ROW(Crowdfunding!G$2)+1), ROW(275:275))), "")</f>
        <v>successful</v>
      </c>
      <c r="B276" cm="1">
        <f t="array" ref="B276">IFERROR(INDEX(Crowdfunding!H$2:'Crowdfunding'!H$1001, SMALL(IF(Crowdfunding!G$2:'Crowdfunding'!G$1001="Successful", ROW(Crowdfunding!G$2:'Crowdfunding'!G$1001)-ROW(Crowdfunding!G$2)+1), ROW(275:275))), "")</f>
        <v>87</v>
      </c>
      <c r="D276" t="str" cm="1">
        <f t="array" ref="D276">IFERROR(INDEX(Crowdfunding!G$2:'Crowdfunding'!G$1001, SMALL(IF(Crowdfunding!G$2:'Crowdfunding'!G$1001="Failed", ROW(Crowdfunding!G$2:'Crowdfunding'!G$1001)-ROW(Crowdfunding!G$2)+1), ROW(275:275))), "")</f>
        <v>failed</v>
      </c>
      <c r="E276" cm="1">
        <f t="array" ref="E276">IFERROR(INDEX(Crowdfunding!H$2:'Crowdfunding'!H$1001, SMALL(IF(Crowdfunding!G$2:'Crowdfunding'!G$1001="Failed", ROW(Crowdfunding!G$2:'Crowdfunding'!G$1001)-ROW(Crowdfunding!G$2)+1), ROW(275:275))), "")</f>
        <v>15</v>
      </c>
    </row>
    <row r="277" spans="1:5" x14ac:dyDescent="0.25">
      <c r="A277" t="str" cm="1">
        <f t="array" ref="A277">IFERROR(INDEX(Crowdfunding!G$2:'Crowdfunding'!G$1001, SMALL(IF(Crowdfunding!G$2:'Crowdfunding'!G$1001="Successful", ROW(Crowdfunding!G$2:'Crowdfunding'!G$1001)-ROW(Crowdfunding!G$2)+1), ROW(276:276))), "")</f>
        <v>successful</v>
      </c>
      <c r="B277" cm="1">
        <f t="array" ref="B277">IFERROR(INDEX(Crowdfunding!H$2:'Crowdfunding'!H$1001, SMALL(IF(Crowdfunding!G$2:'Crowdfunding'!G$1001="Successful", ROW(Crowdfunding!G$2:'Crowdfunding'!G$1001)-ROW(Crowdfunding!G$2)+1), ROW(276:276))), "")</f>
        <v>1572</v>
      </c>
      <c r="D277" t="str" cm="1">
        <f t="array" ref="D277">IFERROR(INDEX(Crowdfunding!G$2:'Crowdfunding'!G$1001, SMALL(IF(Crowdfunding!G$2:'Crowdfunding'!G$1001="Failed", ROW(Crowdfunding!G$2:'Crowdfunding'!G$1001)-ROW(Crowdfunding!G$2)+1), ROW(276:276))), "")</f>
        <v>failed</v>
      </c>
      <c r="E277" cm="1">
        <f t="array" ref="E277">IFERROR(INDEX(Crowdfunding!H$2:'Crowdfunding'!H$1001, SMALL(IF(Crowdfunding!G$2:'Crowdfunding'!G$1001="Failed", ROW(Crowdfunding!G$2:'Crowdfunding'!G$1001)-ROW(Crowdfunding!G$2)+1), ROW(276:276))), "")</f>
        <v>191</v>
      </c>
    </row>
    <row r="278" spans="1:5" x14ac:dyDescent="0.25">
      <c r="A278" t="str" cm="1">
        <f t="array" ref="A278">IFERROR(INDEX(Crowdfunding!G$2:'Crowdfunding'!G$1001, SMALL(IF(Crowdfunding!G$2:'Crowdfunding'!G$1001="Successful", ROW(Crowdfunding!G$2:'Crowdfunding'!G$1001)-ROW(Crowdfunding!G$2)+1), ROW(277:277))), "")</f>
        <v>successful</v>
      </c>
      <c r="B278" cm="1">
        <f t="array" ref="B278">IFERROR(INDEX(Crowdfunding!H$2:'Crowdfunding'!H$1001, SMALL(IF(Crowdfunding!G$2:'Crowdfunding'!G$1001="Successful", ROW(Crowdfunding!G$2:'Crowdfunding'!G$1001)-ROW(Crowdfunding!G$2)+1), ROW(277:277))), "")</f>
        <v>2346</v>
      </c>
      <c r="D278" t="str" cm="1">
        <f t="array" ref="D278">IFERROR(INDEX(Crowdfunding!G$2:'Crowdfunding'!G$1001, SMALL(IF(Crowdfunding!G$2:'Crowdfunding'!G$1001="Failed", ROW(Crowdfunding!G$2:'Crowdfunding'!G$1001)-ROW(Crowdfunding!G$2)+1), ROW(277:277))), "")</f>
        <v>failed</v>
      </c>
      <c r="E278" cm="1">
        <f t="array" ref="E278">IFERROR(INDEX(Crowdfunding!H$2:'Crowdfunding'!H$1001, SMALL(IF(Crowdfunding!G$2:'Crowdfunding'!G$1001="Failed", ROW(Crowdfunding!G$2:'Crowdfunding'!G$1001)-ROW(Crowdfunding!G$2)+1), ROW(277:277))), "")</f>
        <v>16</v>
      </c>
    </row>
    <row r="279" spans="1:5" x14ac:dyDescent="0.25">
      <c r="A279" t="str" cm="1">
        <f t="array" ref="A279">IFERROR(INDEX(Crowdfunding!G$2:'Crowdfunding'!G$1001, SMALL(IF(Crowdfunding!G$2:'Crowdfunding'!G$1001="Successful", ROW(Crowdfunding!G$2:'Crowdfunding'!G$1001)-ROW(Crowdfunding!G$2)+1), ROW(278:278))), "")</f>
        <v>successful</v>
      </c>
      <c r="B279" cm="1">
        <f t="array" ref="B279">IFERROR(INDEX(Crowdfunding!H$2:'Crowdfunding'!H$1001, SMALL(IF(Crowdfunding!G$2:'Crowdfunding'!G$1001="Successful", ROW(Crowdfunding!G$2:'Crowdfunding'!G$1001)-ROW(Crowdfunding!G$2)+1), ROW(278:278))), "")</f>
        <v>115</v>
      </c>
      <c r="D279" t="str" cm="1">
        <f t="array" ref="D279">IFERROR(INDEX(Crowdfunding!G$2:'Crowdfunding'!G$1001, SMALL(IF(Crowdfunding!G$2:'Crowdfunding'!G$1001="Failed", ROW(Crowdfunding!G$2:'Crowdfunding'!G$1001)-ROW(Crowdfunding!G$2)+1), ROW(278:278))), "")</f>
        <v>failed</v>
      </c>
      <c r="E279" cm="1">
        <f t="array" ref="E279">IFERROR(INDEX(Crowdfunding!H$2:'Crowdfunding'!H$1001, SMALL(IF(Crowdfunding!G$2:'Crowdfunding'!G$1001="Failed", ROW(Crowdfunding!G$2:'Crowdfunding'!G$1001)-ROW(Crowdfunding!G$2)+1), ROW(278:278))), "")</f>
        <v>17</v>
      </c>
    </row>
    <row r="280" spans="1:5" x14ac:dyDescent="0.25">
      <c r="A280" t="str" cm="1">
        <f t="array" ref="A280">IFERROR(INDEX(Crowdfunding!G$2:'Crowdfunding'!G$1001, SMALL(IF(Crowdfunding!G$2:'Crowdfunding'!G$1001="Successful", ROW(Crowdfunding!G$2:'Crowdfunding'!G$1001)-ROW(Crowdfunding!G$2)+1), ROW(279:279))), "")</f>
        <v>successful</v>
      </c>
      <c r="B280" cm="1">
        <f t="array" ref="B280">IFERROR(INDEX(Crowdfunding!H$2:'Crowdfunding'!H$1001, SMALL(IF(Crowdfunding!G$2:'Crowdfunding'!G$1001="Successful", ROW(Crowdfunding!G$2:'Crowdfunding'!G$1001)-ROW(Crowdfunding!G$2)+1), ROW(279:279))), "")</f>
        <v>85</v>
      </c>
      <c r="D280" t="str" cm="1">
        <f t="array" ref="D280">IFERROR(INDEX(Crowdfunding!G$2:'Crowdfunding'!G$1001, SMALL(IF(Crowdfunding!G$2:'Crowdfunding'!G$1001="Failed", ROW(Crowdfunding!G$2:'Crowdfunding'!G$1001)-ROW(Crowdfunding!G$2)+1), ROW(279:279))), "")</f>
        <v>failed</v>
      </c>
      <c r="E280" cm="1">
        <f t="array" ref="E280">IFERROR(INDEX(Crowdfunding!H$2:'Crowdfunding'!H$1001, SMALL(IF(Crowdfunding!G$2:'Crowdfunding'!G$1001="Failed", ROW(Crowdfunding!G$2:'Crowdfunding'!G$1001)-ROW(Crowdfunding!G$2)+1), ROW(279:279))), "")</f>
        <v>34</v>
      </c>
    </row>
    <row r="281" spans="1:5" x14ac:dyDescent="0.25">
      <c r="A281" t="str" cm="1">
        <f t="array" ref="A281">IFERROR(INDEX(Crowdfunding!G$2:'Crowdfunding'!G$1001, SMALL(IF(Crowdfunding!G$2:'Crowdfunding'!G$1001="Successful", ROW(Crowdfunding!G$2:'Crowdfunding'!G$1001)-ROW(Crowdfunding!G$2)+1), ROW(280:280))), "")</f>
        <v>successful</v>
      </c>
      <c r="B281" cm="1">
        <f t="array" ref="B281">IFERROR(INDEX(Crowdfunding!H$2:'Crowdfunding'!H$1001, SMALL(IF(Crowdfunding!G$2:'Crowdfunding'!G$1001="Successful", ROW(Crowdfunding!G$2:'Crowdfunding'!G$1001)-ROW(Crowdfunding!G$2)+1), ROW(280:280))), "")</f>
        <v>144</v>
      </c>
      <c r="D281" t="str" cm="1">
        <f t="array" ref="D281">IFERROR(INDEX(Crowdfunding!G$2:'Crowdfunding'!G$1001, SMALL(IF(Crowdfunding!G$2:'Crowdfunding'!G$1001="Failed", ROW(Crowdfunding!G$2:'Crowdfunding'!G$1001)-ROW(Crowdfunding!G$2)+1), ROW(280:280))), "")</f>
        <v>failed</v>
      </c>
      <c r="E281" cm="1">
        <f t="array" ref="E281">IFERROR(INDEX(Crowdfunding!H$2:'Crowdfunding'!H$1001, SMALL(IF(Crowdfunding!G$2:'Crowdfunding'!G$1001="Failed", ROW(Crowdfunding!G$2:'Crowdfunding'!G$1001)-ROW(Crowdfunding!G$2)+1), ROW(280:280))), "")</f>
        <v>1</v>
      </c>
    </row>
    <row r="282" spans="1:5" x14ac:dyDescent="0.25">
      <c r="A282" t="str" cm="1">
        <f t="array" ref="A282">IFERROR(INDEX(Crowdfunding!G$2:'Crowdfunding'!G$1001, SMALL(IF(Crowdfunding!G$2:'Crowdfunding'!G$1001="Successful", ROW(Crowdfunding!G$2:'Crowdfunding'!G$1001)-ROW(Crowdfunding!G$2)+1), ROW(281:281))), "")</f>
        <v>successful</v>
      </c>
      <c r="B282" cm="1">
        <f t="array" ref="B282">IFERROR(INDEX(Crowdfunding!H$2:'Crowdfunding'!H$1001, SMALL(IF(Crowdfunding!G$2:'Crowdfunding'!G$1001="Successful", ROW(Crowdfunding!G$2:'Crowdfunding'!G$1001)-ROW(Crowdfunding!G$2)+1), ROW(281:281))), "")</f>
        <v>2443</v>
      </c>
      <c r="D282" t="str" cm="1">
        <f t="array" ref="D282">IFERROR(INDEX(Crowdfunding!G$2:'Crowdfunding'!G$1001, SMALL(IF(Crowdfunding!G$2:'Crowdfunding'!G$1001="Failed", ROW(Crowdfunding!G$2:'Crowdfunding'!G$1001)-ROW(Crowdfunding!G$2)+1), ROW(281:281))), "")</f>
        <v>failed</v>
      </c>
      <c r="E282" cm="1">
        <f t="array" ref="E282">IFERROR(INDEX(Crowdfunding!H$2:'Crowdfunding'!H$1001, SMALL(IF(Crowdfunding!G$2:'Crowdfunding'!G$1001="Failed", ROW(Crowdfunding!G$2:'Crowdfunding'!G$1001)-ROW(Crowdfunding!G$2)+1), ROW(281:281))), "")</f>
        <v>1274</v>
      </c>
    </row>
    <row r="283" spans="1:5" x14ac:dyDescent="0.25">
      <c r="A283" t="str" cm="1">
        <f t="array" ref="A283">IFERROR(INDEX(Crowdfunding!G$2:'Crowdfunding'!G$1001, SMALL(IF(Crowdfunding!G$2:'Crowdfunding'!G$1001="Successful", ROW(Crowdfunding!G$2:'Crowdfunding'!G$1001)-ROW(Crowdfunding!G$2)+1), ROW(282:282))), "")</f>
        <v>successful</v>
      </c>
      <c r="B283" cm="1">
        <f t="array" ref="B283">IFERROR(INDEX(Crowdfunding!H$2:'Crowdfunding'!H$1001, SMALL(IF(Crowdfunding!G$2:'Crowdfunding'!G$1001="Successful", ROW(Crowdfunding!G$2:'Crowdfunding'!G$1001)-ROW(Crowdfunding!G$2)+1), ROW(282:282))), "")</f>
        <v>64</v>
      </c>
      <c r="D283" t="str" cm="1">
        <f t="array" ref="D283">IFERROR(INDEX(Crowdfunding!G$2:'Crowdfunding'!G$1001, SMALL(IF(Crowdfunding!G$2:'Crowdfunding'!G$1001="Failed", ROW(Crowdfunding!G$2:'Crowdfunding'!G$1001)-ROW(Crowdfunding!G$2)+1), ROW(282:282))), "")</f>
        <v>failed</v>
      </c>
      <c r="E283" cm="1">
        <f t="array" ref="E283">IFERROR(INDEX(Crowdfunding!H$2:'Crowdfunding'!H$1001, SMALL(IF(Crowdfunding!G$2:'Crowdfunding'!G$1001="Failed", ROW(Crowdfunding!G$2:'Crowdfunding'!G$1001)-ROW(Crowdfunding!G$2)+1), ROW(282:282))), "")</f>
        <v>210</v>
      </c>
    </row>
    <row r="284" spans="1:5" x14ac:dyDescent="0.25">
      <c r="A284" t="str" cm="1">
        <f t="array" ref="A284">IFERROR(INDEX(Crowdfunding!G$2:'Crowdfunding'!G$1001, SMALL(IF(Crowdfunding!G$2:'Crowdfunding'!G$1001="Successful", ROW(Crowdfunding!G$2:'Crowdfunding'!G$1001)-ROW(Crowdfunding!G$2)+1), ROW(283:283))), "")</f>
        <v>successful</v>
      </c>
      <c r="B284" cm="1">
        <f t="array" ref="B284">IFERROR(INDEX(Crowdfunding!H$2:'Crowdfunding'!H$1001, SMALL(IF(Crowdfunding!G$2:'Crowdfunding'!G$1001="Successful", ROW(Crowdfunding!G$2:'Crowdfunding'!G$1001)-ROW(Crowdfunding!G$2)+1), ROW(283:283))), "")</f>
        <v>268</v>
      </c>
      <c r="D284" t="str" cm="1">
        <f t="array" ref="D284">IFERROR(INDEX(Crowdfunding!G$2:'Crowdfunding'!G$1001, SMALL(IF(Crowdfunding!G$2:'Crowdfunding'!G$1001="Failed", ROW(Crowdfunding!G$2:'Crowdfunding'!G$1001)-ROW(Crowdfunding!G$2)+1), ROW(283:283))), "")</f>
        <v>failed</v>
      </c>
      <c r="E284" cm="1">
        <f t="array" ref="E284">IFERROR(INDEX(Crowdfunding!H$2:'Crowdfunding'!H$1001, SMALL(IF(Crowdfunding!G$2:'Crowdfunding'!G$1001="Failed", ROW(Crowdfunding!G$2:'Crowdfunding'!G$1001)-ROW(Crowdfunding!G$2)+1), ROW(283:283))), "")</f>
        <v>248</v>
      </c>
    </row>
    <row r="285" spans="1:5" x14ac:dyDescent="0.25">
      <c r="A285" t="str" cm="1">
        <f t="array" ref="A285">IFERROR(INDEX(Crowdfunding!G$2:'Crowdfunding'!G$1001, SMALL(IF(Crowdfunding!G$2:'Crowdfunding'!G$1001="Successful", ROW(Crowdfunding!G$2:'Crowdfunding'!G$1001)-ROW(Crowdfunding!G$2)+1), ROW(284:284))), "")</f>
        <v>successful</v>
      </c>
      <c r="B285" cm="1">
        <f t="array" ref="B285">IFERROR(INDEX(Crowdfunding!H$2:'Crowdfunding'!H$1001, SMALL(IF(Crowdfunding!G$2:'Crowdfunding'!G$1001="Successful", ROW(Crowdfunding!G$2:'Crowdfunding'!G$1001)-ROW(Crowdfunding!G$2)+1), ROW(284:284))), "")</f>
        <v>195</v>
      </c>
      <c r="D285" t="str" cm="1">
        <f t="array" ref="D285">IFERROR(INDEX(Crowdfunding!G$2:'Crowdfunding'!G$1001, SMALL(IF(Crowdfunding!G$2:'Crowdfunding'!G$1001="Failed", ROW(Crowdfunding!G$2:'Crowdfunding'!G$1001)-ROW(Crowdfunding!G$2)+1), ROW(284:284))), "")</f>
        <v>failed</v>
      </c>
      <c r="E285" cm="1">
        <f t="array" ref="E285">IFERROR(INDEX(Crowdfunding!H$2:'Crowdfunding'!H$1001, SMALL(IF(Crowdfunding!G$2:'Crowdfunding'!G$1001="Failed", ROW(Crowdfunding!G$2:'Crowdfunding'!G$1001)-ROW(Crowdfunding!G$2)+1), ROW(284:284))), "")</f>
        <v>513</v>
      </c>
    </row>
    <row r="286" spans="1:5" x14ac:dyDescent="0.25">
      <c r="A286" t="str" cm="1">
        <f t="array" ref="A286">IFERROR(INDEX(Crowdfunding!G$2:'Crowdfunding'!G$1001, SMALL(IF(Crowdfunding!G$2:'Crowdfunding'!G$1001="Successful", ROW(Crowdfunding!G$2:'Crowdfunding'!G$1001)-ROW(Crowdfunding!G$2)+1), ROW(285:285))), "")</f>
        <v>successful</v>
      </c>
      <c r="B286" cm="1">
        <f t="array" ref="B286">IFERROR(INDEX(Crowdfunding!H$2:'Crowdfunding'!H$1001, SMALL(IF(Crowdfunding!G$2:'Crowdfunding'!G$1001="Successful", ROW(Crowdfunding!G$2:'Crowdfunding'!G$1001)-ROW(Crowdfunding!G$2)+1), ROW(285:285))), "")</f>
        <v>186</v>
      </c>
      <c r="D286" t="str" cm="1">
        <f t="array" ref="D286">IFERROR(INDEX(Crowdfunding!G$2:'Crowdfunding'!G$1001, SMALL(IF(Crowdfunding!G$2:'Crowdfunding'!G$1001="Failed", ROW(Crowdfunding!G$2:'Crowdfunding'!G$1001)-ROW(Crowdfunding!G$2)+1), ROW(285:285))), "")</f>
        <v>failed</v>
      </c>
      <c r="E286" cm="1">
        <f t="array" ref="E286">IFERROR(INDEX(Crowdfunding!H$2:'Crowdfunding'!H$1001, SMALL(IF(Crowdfunding!G$2:'Crowdfunding'!G$1001="Failed", ROW(Crowdfunding!G$2:'Crowdfunding'!G$1001)-ROW(Crowdfunding!G$2)+1), ROW(285:285))), "")</f>
        <v>3410</v>
      </c>
    </row>
    <row r="287" spans="1:5" x14ac:dyDescent="0.25">
      <c r="A287" t="str" cm="1">
        <f t="array" ref="A287">IFERROR(INDEX(Crowdfunding!G$2:'Crowdfunding'!G$1001, SMALL(IF(Crowdfunding!G$2:'Crowdfunding'!G$1001="Successful", ROW(Crowdfunding!G$2:'Crowdfunding'!G$1001)-ROW(Crowdfunding!G$2)+1), ROW(286:286))), "")</f>
        <v>successful</v>
      </c>
      <c r="B287" cm="1">
        <f t="array" ref="B287">IFERROR(INDEX(Crowdfunding!H$2:'Crowdfunding'!H$1001, SMALL(IF(Crowdfunding!G$2:'Crowdfunding'!G$1001="Successful", ROW(Crowdfunding!G$2:'Crowdfunding'!G$1001)-ROW(Crowdfunding!G$2)+1), ROW(286:286))), "")</f>
        <v>460</v>
      </c>
      <c r="D287" t="str" cm="1">
        <f t="array" ref="D287">IFERROR(INDEX(Crowdfunding!G$2:'Crowdfunding'!G$1001, SMALL(IF(Crowdfunding!G$2:'Crowdfunding'!G$1001="Failed", ROW(Crowdfunding!G$2:'Crowdfunding'!G$1001)-ROW(Crowdfunding!G$2)+1), ROW(286:286))), "")</f>
        <v>failed</v>
      </c>
      <c r="E287" cm="1">
        <f t="array" ref="E287">IFERROR(INDEX(Crowdfunding!H$2:'Crowdfunding'!H$1001, SMALL(IF(Crowdfunding!G$2:'Crowdfunding'!G$1001="Failed", ROW(Crowdfunding!G$2:'Crowdfunding'!G$1001)-ROW(Crowdfunding!G$2)+1), ROW(286:286))), "")</f>
        <v>10</v>
      </c>
    </row>
    <row r="288" spans="1:5" x14ac:dyDescent="0.25">
      <c r="A288" t="str" cm="1">
        <f t="array" ref="A288">IFERROR(INDEX(Crowdfunding!G$2:'Crowdfunding'!G$1001, SMALL(IF(Crowdfunding!G$2:'Crowdfunding'!G$1001="Successful", ROW(Crowdfunding!G$2:'Crowdfunding'!G$1001)-ROW(Crowdfunding!G$2)+1), ROW(287:287))), "")</f>
        <v>successful</v>
      </c>
      <c r="B288" cm="1">
        <f t="array" ref="B288">IFERROR(INDEX(Crowdfunding!H$2:'Crowdfunding'!H$1001, SMALL(IF(Crowdfunding!G$2:'Crowdfunding'!G$1001="Successful", ROW(Crowdfunding!G$2:'Crowdfunding'!G$1001)-ROW(Crowdfunding!G$2)+1), ROW(287:287))), "")</f>
        <v>2528</v>
      </c>
      <c r="D288" t="str" cm="1">
        <f t="array" ref="D288">IFERROR(INDEX(Crowdfunding!G$2:'Crowdfunding'!G$1001, SMALL(IF(Crowdfunding!G$2:'Crowdfunding'!G$1001="Failed", ROW(Crowdfunding!G$2:'Crowdfunding'!G$1001)-ROW(Crowdfunding!G$2)+1), ROW(287:287))), "")</f>
        <v>failed</v>
      </c>
      <c r="E288" cm="1">
        <f t="array" ref="E288">IFERROR(INDEX(Crowdfunding!H$2:'Crowdfunding'!H$1001, SMALL(IF(Crowdfunding!G$2:'Crowdfunding'!G$1001="Failed", ROW(Crowdfunding!G$2:'Crowdfunding'!G$1001)-ROW(Crowdfunding!G$2)+1), ROW(287:287))), "")</f>
        <v>2201</v>
      </c>
    </row>
    <row r="289" spans="1:5" x14ac:dyDescent="0.25">
      <c r="A289" t="str" cm="1">
        <f t="array" ref="A289">IFERROR(INDEX(Crowdfunding!G$2:'Crowdfunding'!G$1001, SMALL(IF(Crowdfunding!G$2:'Crowdfunding'!G$1001="Successful", ROW(Crowdfunding!G$2:'Crowdfunding'!G$1001)-ROW(Crowdfunding!G$2)+1), ROW(288:288))), "")</f>
        <v>successful</v>
      </c>
      <c r="B289" cm="1">
        <f t="array" ref="B289">IFERROR(INDEX(Crowdfunding!H$2:'Crowdfunding'!H$1001, SMALL(IF(Crowdfunding!G$2:'Crowdfunding'!G$1001="Successful", ROW(Crowdfunding!G$2:'Crowdfunding'!G$1001)-ROW(Crowdfunding!G$2)+1), ROW(288:288))), "")</f>
        <v>3657</v>
      </c>
      <c r="D289" t="str" cm="1">
        <f t="array" ref="D289">IFERROR(INDEX(Crowdfunding!G$2:'Crowdfunding'!G$1001, SMALL(IF(Crowdfunding!G$2:'Crowdfunding'!G$1001="Failed", ROW(Crowdfunding!G$2:'Crowdfunding'!G$1001)-ROW(Crowdfunding!G$2)+1), ROW(288:288))), "")</f>
        <v>failed</v>
      </c>
      <c r="E289" cm="1">
        <f t="array" ref="E289">IFERROR(INDEX(Crowdfunding!H$2:'Crowdfunding'!H$1001, SMALL(IF(Crowdfunding!G$2:'Crowdfunding'!G$1001="Failed", ROW(Crowdfunding!G$2:'Crowdfunding'!G$1001)-ROW(Crowdfunding!G$2)+1), ROW(288:288))), "")</f>
        <v>676</v>
      </c>
    </row>
    <row r="290" spans="1:5" x14ac:dyDescent="0.25">
      <c r="A290" t="str" cm="1">
        <f t="array" ref="A290">IFERROR(INDEX(Crowdfunding!G$2:'Crowdfunding'!G$1001, SMALL(IF(Crowdfunding!G$2:'Crowdfunding'!G$1001="Successful", ROW(Crowdfunding!G$2:'Crowdfunding'!G$1001)-ROW(Crowdfunding!G$2)+1), ROW(289:289))), "")</f>
        <v>successful</v>
      </c>
      <c r="B290" cm="1">
        <f t="array" ref="B290">IFERROR(INDEX(Crowdfunding!H$2:'Crowdfunding'!H$1001, SMALL(IF(Crowdfunding!G$2:'Crowdfunding'!G$1001="Successful", ROW(Crowdfunding!G$2:'Crowdfunding'!G$1001)-ROW(Crowdfunding!G$2)+1), ROW(289:289))), "")</f>
        <v>131</v>
      </c>
      <c r="D290" t="str" cm="1">
        <f t="array" ref="D290">IFERROR(INDEX(Crowdfunding!G$2:'Crowdfunding'!G$1001, SMALL(IF(Crowdfunding!G$2:'Crowdfunding'!G$1001="Failed", ROW(Crowdfunding!G$2:'Crowdfunding'!G$1001)-ROW(Crowdfunding!G$2)+1), ROW(289:289))), "")</f>
        <v>failed</v>
      </c>
      <c r="E290" cm="1">
        <f t="array" ref="E290">IFERROR(INDEX(Crowdfunding!H$2:'Crowdfunding'!H$1001, SMALL(IF(Crowdfunding!G$2:'Crowdfunding'!G$1001="Failed", ROW(Crowdfunding!G$2:'Crowdfunding'!G$1001)-ROW(Crowdfunding!G$2)+1), ROW(289:289))), "")</f>
        <v>831</v>
      </c>
    </row>
    <row r="291" spans="1:5" x14ac:dyDescent="0.25">
      <c r="A291" t="str" cm="1">
        <f t="array" ref="A291">IFERROR(INDEX(Crowdfunding!G$2:'Crowdfunding'!G$1001, SMALL(IF(Crowdfunding!G$2:'Crowdfunding'!G$1001="Successful", ROW(Crowdfunding!G$2:'Crowdfunding'!G$1001)-ROW(Crowdfunding!G$2)+1), ROW(290:290))), "")</f>
        <v>successful</v>
      </c>
      <c r="B291" cm="1">
        <f t="array" ref="B291">IFERROR(INDEX(Crowdfunding!H$2:'Crowdfunding'!H$1001, SMALL(IF(Crowdfunding!G$2:'Crowdfunding'!G$1001="Successful", ROW(Crowdfunding!G$2:'Crowdfunding'!G$1001)-ROW(Crowdfunding!G$2)+1), ROW(290:290))), "")</f>
        <v>239</v>
      </c>
      <c r="D291" t="str" cm="1">
        <f t="array" ref="D291">IFERROR(INDEX(Crowdfunding!G$2:'Crowdfunding'!G$1001, SMALL(IF(Crowdfunding!G$2:'Crowdfunding'!G$1001="Failed", ROW(Crowdfunding!G$2:'Crowdfunding'!G$1001)-ROW(Crowdfunding!G$2)+1), ROW(290:290))), "")</f>
        <v>failed</v>
      </c>
      <c r="E291" cm="1">
        <f t="array" ref="E291">IFERROR(INDEX(Crowdfunding!H$2:'Crowdfunding'!H$1001, SMALL(IF(Crowdfunding!G$2:'Crowdfunding'!G$1001="Failed", ROW(Crowdfunding!G$2:'Crowdfunding'!G$1001)-ROW(Crowdfunding!G$2)+1), ROW(290:290))), "")</f>
        <v>859</v>
      </c>
    </row>
    <row r="292" spans="1:5" x14ac:dyDescent="0.25">
      <c r="A292" t="str" cm="1">
        <f t="array" ref="A292">IFERROR(INDEX(Crowdfunding!G$2:'Crowdfunding'!G$1001, SMALL(IF(Crowdfunding!G$2:'Crowdfunding'!G$1001="Successful", ROW(Crowdfunding!G$2:'Crowdfunding'!G$1001)-ROW(Crowdfunding!G$2)+1), ROW(291:291))), "")</f>
        <v>successful</v>
      </c>
      <c r="B292" cm="1">
        <f t="array" ref="B292">IFERROR(INDEX(Crowdfunding!H$2:'Crowdfunding'!H$1001, SMALL(IF(Crowdfunding!G$2:'Crowdfunding'!G$1001="Successful", ROW(Crowdfunding!G$2:'Crowdfunding'!G$1001)-ROW(Crowdfunding!G$2)+1), ROW(291:291))), "")</f>
        <v>78</v>
      </c>
      <c r="D292" t="str" cm="1">
        <f t="array" ref="D292">IFERROR(INDEX(Crowdfunding!G$2:'Crowdfunding'!G$1001, SMALL(IF(Crowdfunding!G$2:'Crowdfunding'!G$1001="Failed", ROW(Crowdfunding!G$2:'Crowdfunding'!G$1001)-ROW(Crowdfunding!G$2)+1), ROW(291:291))), "")</f>
        <v>failed</v>
      </c>
      <c r="E292" cm="1">
        <f t="array" ref="E292">IFERROR(INDEX(Crowdfunding!H$2:'Crowdfunding'!H$1001, SMALL(IF(Crowdfunding!G$2:'Crowdfunding'!G$1001="Failed", ROW(Crowdfunding!G$2:'Crowdfunding'!G$1001)-ROW(Crowdfunding!G$2)+1), ROW(291:291))), "")</f>
        <v>45</v>
      </c>
    </row>
    <row r="293" spans="1:5" x14ac:dyDescent="0.25">
      <c r="A293" t="str" cm="1">
        <f t="array" ref="A293">IFERROR(INDEX(Crowdfunding!G$2:'Crowdfunding'!G$1001, SMALL(IF(Crowdfunding!G$2:'Crowdfunding'!G$1001="Successful", ROW(Crowdfunding!G$2:'Crowdfunding'!G$1001)-ROW(Crowdfunding!G$2)+1), ROW(292:292))), "")</f>
        <v>successful</v>
      </c>
      <c r="B293" cm="1">
        <f t="array" ref="B293">IFERROR(INDEX(Crowdfunding!H$2:'Crowdfunding'!H$1001, SMALL(IF(Crowdfunding!G$2:'Crowdfunding'!G$1001="Successful", ROW(Crowdfunding!G$2:'Crowdfunding'!G$1001)-ROW(Crowdfunding!G$2)+1), ROW(292:292))), "")</f>
        <v>1773</v>
      </c>
      <c r="D293" t="str" cm="1">
        <f t="array" ref="D293">IFERROR(INDEX(Crowdfunding!G$2:'Crowdfunding'!G$1001, SMALL(IF(Crowdfunding!G$2:'Crowdfunding'!G$1001="Failed", ROW(Crowdfunding!G$2:'Crowdfunding'!G$1001)-ROW(Crowdfunding!G$2)+1), ROW(292:292))), "")</f>
        <v>failed</v>
      </c>
      <c r="E293" cm="1">
        <f t="array" ref="E293">IFERROR(INDEX(Crowdfunding!H$2:'Crowdfunding'!H$1001, SMALL(IF(Crowdfunding!G$2:'Crowdfunding'!G$1001="Failed", ROW(Crowdfunding!G$2:'Crowdfunding'!G$1001)-ROW(Crowdfunding!G$2)+1), ROW(292:292))), "")</f>
        <v>6</v>
      </c>
    </row>
    <row r="294" spans="1:5" x14ac:dyDescent="0.25">
      <c r="A294" t="str" cm="1">
        <f t="array" ref="A294">IFERROR(INDEX(Crowdfunding!G$2:'Crowdfunding'!G$1001, SMALL(IF(Crowdfunding!G$2:'Crowdfunding'!G$1001="Successful", ROW(Crowdfunding!G$2:'Crowdfunding'!G$1001)-ROW(Crowdfunding!G$2)+1), ROW(293:293))), "")</f>
        <v>successful</v>
      </c>
      <c r="B294" cm="1">
        <f t="array" ref="B294">IFERROR(INDEX(Crowdfunding!H$2:'Crowdfunding'!H$1001, SMALL(IF(Crowdfunding!G$2:'Crowdfunding'!G$1001="Successful", ROW(Crowdfunding!G$2:'Crowdfunding'!G$1001)-ROW(Crowdfunding!G$2)+1), ROW(293:293))), "")</f>
        <v>32</v>
      </c>
      <c r="D294" t="str" cm="1">
        <f t="array" ref="D294">IFERROR(INDEX(Crowdfunding!G$2:'Crowdfunding'!G$1001, SMALL(IF(Crowdfunding!G$2:'Crowdfunding'!G$1001="Failed", ROW(Crowdfunding!G$2:'Crowdfunding'!G$1001)-ROW(Crowdfunding!G$2)+1), ROW(293:293))), "")</f>
        <v>failed</v>
      </c>
      <c r="E294" cm="1">
        <f t="array" ref="E294">IFERROR(INDEX(Crowdfunding!H$2:'Crowdfunding'!H$1001, SMALL(IF(Crowdfunding!G$2:'Crowdfunding'!G$1001="Failed", ROW(Crowdfunding!G$2:'Crowdfunding'!G$1001)-ROW(Crowdfunding!G$2)+1), ROW(293:293))), "")</f>
        <v>7</v>
      </c>
    </row>
    <row r="295" spans="1:5" x14ac:dyDescent="0.25">
      <c r="A295" t="str" cm="1">
        <f t="array" ref="A295">IFERROR(INDEX(Crowdfunding!G$2:'Crowdfunding'!G$1001, SMALL(IF(Crowdfunding!G$2:'Crowdfunding'!G$1001="Successful", ROW(Crowdfunding!G$2:'Crowdfunding'!G$1001)-ROW(Crowdfunding!G$2)+1), ROW(294:294))), "")</f>
        <v>successful</v>
      </c>
      <c r="B295" cm="1">
        <f t="array" ref="B295">IFERROR(INDEX(Crowdfunding!H$2:'Crowdfunding'!H$1001, SMALL(IF(Crowdfunding!G$2:'Crowdfunding'!G$1001="Successful", ROW(Crowdfunding!G$2:'Crowdfunding'!G$1001)-ROW(Crowdfunding!G$2)+1), ROW(294:294))), "")</f>
        <v>369</v>
      </c>
      <c r="D295" t="str" cm="1">
        <f t="array" ref="D295">IFERROR(INDEX(Crowdfunding!G$2:'Crowdfunding'!G$1001, SMALL(IF(Crowdfunding!G$2:'Crowdfunding'!G$1001="Failed", ROW(Crowdfunding!G$2:'Crowdfunding'!G$1001)-ROW(Crowdfunding!G$2)+1), ROW(294:294))), "")</f>
        <v>failed</v>
      </c>
      <c r="E295" cm="1">
        <f t="array" ref="E295">IFERROR(INDEX(Crowdfunding!H$2:'Crowdfunding'!H$1001, SMALL(IF(Crowdfunding!G$2:'Crowdfunding'!G$1001="Failed", ROW(Crowdfunding!G$2:'Crowdfunding'!G$1001)-ROW(Crowdfunding!G$2)+1), ROW(294:294))), "")</f>
        <v>31</v>
      </c>
    </row>
    <row r="296" spans="1:5" x14ac:dyDescent="0.25">
      <c r="A296" t="str" cm="1">
        <f t="array" ref="A296">IFERROR(INDEX(Crowdfunding!G$2:'Crowdfunding'!G$1001, SMALL(IF(Crowdfunding!G$2:'Crowdfunding'!G$1001="Successful", ROW(Crowdfunding!G$2:'Crowdfunding'!G$1001)-ROW(Crowdfunding!G$2)+1), ROW(295:295))), "")</f>
        <v>successful</v>
      </c>
      <c r="B296" cm="1">
        <f t="array" ref="B296">IFERROR(INDEX(Crowdfunding!H$2:'Crowdfunding'!H$1001, SMALL(IF(Crowdfunding!G$2:'Crowdfunding'!G$1001="Successful", ROW(Crowdfunding!G$2:'Crowdfunding'!G$1001)-ROW(Crowdfunding!G$2)+1), ROW(295:295))), "")</f>
        <v>89</v>
      </c>
      <c r="D296" t="str" cm="1">
        <f t="array" ref="D296">IFERROR(INDEX(Crowdfunding!G$2:'Crowdfunding'!G$1001, SMALL(IF(Crowdfunding!G$2:'Crowdfunding'!G$1001="Failed", ROW(Crowdfunding!G$2:'Crowdfunding'!G$1001)-ROW(Crowdfunding!G$2)+1), ROW(295:295))), "")</f>
        <v>failed</v>
      </c>
      <c r="E296" cm="1">
        <f t="array" ref="E296">IFERROR(INDEX(Crowdfunding!H$2:'Crowdfunding'!H$1001, SMALL(IF(Crowdfunding!G$2:'Crowdfunding'!G$1001="Failed", ROW(Crowdfunding!G$2:'Crowdfunding'!G$1001)-ROW(Crowdfunding!G$2)+1), ROW(295:295))), "")</f>
        <v>78</v>
      </c>
    </row>
    <row r="297" spans="1:5" x14ac:dyDescent="0.25">
      <c r="A297" t="str" cm="1">
        <f t="array" ref="A297">IFERROR(INDEX(Crowdfunding!G$2:'Crowdfunding'!G$1001, SMALL(IF(Crowdfunding!G$2:'Crowdfunding'!G$1001="Successful", ROW(Crowdfunding!G$2:'Crowdfunding'!G$1001)-ROW(Crowdfunding!G$2)+1), ROW(296:296))), "")</f>
        <v>successful</v>
      </c>
      <c r="B297" cm="1">
        <f t="array" ref="B297">IFERROR(INDEX(Crowdfunding!H$2:'Crowdfunding'!H$1001, SMALL(IF(Crowdfunding!G$2:'Crowdfunding'!G$1001="Successful", ROW(Crowdfunding!G$2:'Crowdfunding'!G$1001)-ROW(Crowdfunding!G$2)+1), ROW(296:296))), "")</f>
        <v>147</v>
      </c>
      <c r="D297" t="str" cm="1">
        <f t="array" ref="D297">IFERROR(INDEX(Crowdfunding!G$2:'Crowdfunding'!G$1001, SMALL(IF(Crowdfunding!G$2:'Crowdfunding'!G$1001="Failed", ROW(Crowdfunding!G$2:'Crowdfunding'!G$1001)-ROW(Crowdfunding!G$2)+1), ROW(296:296))), "")</f>
        <v>failed</v>
      </c>
      <c r="E297" cm="1">
        <f t="array" ref="E297">IFERROR(INDEX(Crowdfunding!H$2:'Crowdfunding'!H$1001, SMALL(IF(Crowdfunding!G$2:'Crowdfunding'!G$1001="Failed", ROW(Crowdfunding!G$2:'Crowdfunding'!G$1001)-ROW(Crowdfunding!G$2)+1), ROW(296:296))), "")</f>
        <v>1225</v>
      </c>
    </row>
    <row r="298" spans="1:5" x14ac:dyDescent="0.25">
      <c r="A298" t="str" cm="1">
        <f t="array" ref="A298">IFERROR(INDEX(Crowdfunding!G$2:'Crowdfunding'!G$1001, SMALL(IF(Crowdfunding!G$2:'Crowdfunding'!G$1001="Successful", ROW(Crowdfunding!G$2:'Crowdfunding'!G$1001)-ROW(Crowdfunding!G$2)+1), ROW(297:297))), "")</f>
        <v>successful</v>
      </c>
      <c r="B298" cm="1">
        <f t="array" ref="B298">IFERROR(INDEX(Crowdfunding!H$2:'Crowdfunding'!H$1001, SMALL(IF(Crowdfunding!G$2:'Crowdfunding'!G$1001="Successful", ROW(Crowdfunding!G$2:'Crowdfunding'!G$1001)-ROW(Crowdfunding!G$2)+1), ROW(297:297))), "")</f>
        <v>126</v>
      </c>
      <c r="D298" t="str" cm="1">
        <f t="array" ref="D298">IFERROR(INDEX(Crowdfunding!G$2:'Crowdfunding'!G$1001, SMALL(IF(Crowdfunding!G$2:'Crowdfunding'!G$1001="Failed", ROW(Crowdfunding!G$2:'Crowdfunding'!G$1001)-ROW(Crowdfunding!G$2)+1), ROW(297:297))), "")</f>
        <v>failed</v>
      </c>
      <c r="E298" cm="1">
        <f t="array" ref="E298">IFERROR(INDEX(Crowdfunding!H$2:'Crowdfunding'!H$1001, SMALL(IF(Crowdfunding!G$2:'Crowdfunding'!G$1001="Failed", ROW(Crowdfunding!G$2:'Crowdfunding'!G$1001)-ROW(Crowdfunding!G$2)+1), ROW(297:297))), "")</f>
        <v>1</v>
      </c>
    </row>
    <row r="299" spans="1:5" x14ac:dyDescent="0.25">
      <c r="A299" t="str" cm="1">
        <f t="array" ref="A299">IFERROR(INDEX(Crowdfunding!G$2:'Crowdfunding'!G$1001, SMALL(IF(Crowdfunding!G$2:'Crowdfunding'!G$1001="Successful", ROW(Crowdfunding!G$2:'Crowdfunding'!G$1001)-ROW(Crowdfunding!G$2)+1), ROW(298:298))), "")</f>
        <v>successful</v>
      </c>
      <c r="B299" cm="1">
        <f t="array" ref="B299">IFERROR(INDEX(Crowdfunding!H$2:'Crowdfunding'!H$1001, SMALL(IF(Crowdfunding!G$2:'Crowdfunding'!G$1001="Successful", ROW(Crowdfunding!G$2:'Crowdfunding'!G$1001)-ROW(Crowdfunding!G$2)+1), ROW(298:298))), "")</f>
        <v>2218</v>
      </c>
      <c r="D299" t="str" cm="1">
        <f t="array" ref="D299">IFERROR(INDEX(Crowdfunding!G$2:'Crowdfunding'!G$1001, SMALL(IF(Crowdfunding!G$2:'Crowdfunding'!G$1001="Failed", ROW(Crowdfunding!G$2:'Crowdfunding'!G$1001)-ROW(Crowdfunding!G$2)+1), ROW(298:298))), "")</f>
        <v>failed</v>
      </c>
      <c r="E299" cm="1">
        <f t="array" ref="E299">IFERROR(INDEX(Crowdfunding!H$2:'Crowdfunding'!H$1001, SMALL(IF(Crowdfunding!G$2:'Crowdfunding'!G$1001="Failed", ROW(Crowdfunding!G$2:'Crowdfunding'!G$1001)-ROW(Crowdfunding!G$2)+1), ROW(298:298))), "")</f>
        <v>67</v>
      </c>
    </row>
    <row r="300" spans="1:5" x14ac:dyDescent="0.25">
      <c r="A300" t="str" cm="1">
        <f t="array" ref="A300">IFERROR(INDEX(Crowdfunding!G$2:'Crowdfunding'!G$1001, SMALL(IF(Crowdfunding!G$2:'Crowdfunding'!G$1001="Successful", ROW(Crowdfunding!G$2:'Crowdfunding'!G$1001)-ROW(Crowdfunding!G$2)+1), ROW(299:299))), "")</f>
        <v>successful</v>
      </c>
      <c r="B300" cm="1">
        <f t="array" ref="B300">IFERROR(INDEX(Crowdfunding!H$2:'Crowdfunding'!H$1001, SMALL(IF(Crowdfunding!G$2:'Crowdfunding'!G$1001="Successful", ROW(Crowdfunding!G$2:'Crowdfunding'!G$1001)-ROW(Crowdfunding!G$2)+1), ROW(299:299))), "")</f>
        <v>202</v>
      </c>
      <c r="D300" t="str" cm="1">
        <f t="array" ref="D300">IFERROR(INDEX(Crowdfunding!G$2:'Crowdfunding'!G$1001, SMALL(IF(Crowdfunding!G$2:'Crowdfunding'!G$1001="Failed", ROW(Crowdfunding!G$2:'Crowdfunding'!G$1001)-ROW(Crowdfunding!G$2)+1), ROW(299:299))), "")</f>
        <v>failed</v>
      </c>
      <c r="E300" cm="1">
        <f t="array" ref="E300">IFERROR(INDEX(Crowdfunding!H$2:'Crowdfunding'!H$1001, SMALL(IF(Crowdfunding!G$2:'Crowdfunding'!G$1001="Failed", ROW(Crowdfunding!G$2:'Crowdfunding'!G$1001)-ROW(Crowdfunding!G$2)+1), ROW(299:299))), "")</f>
        <v>19</v>
      </c>
    </row>
    <row r="301" spans="1:5" x14ac:dyDescent="0.25">
      <c r="A301" t="str" cm="1">
        <f t="array" ref="A301">IFERROR(INDEX(Crowdfunding!G$2:'Crowdfunding'!G$1001, SMALL(IF(Crowdfunding!G$2:'Crowdfunding'!G$1001="Successful", ROW(Crowdfunding!G$2:'Crowdfunding'!G$1001)-ROW(Crowdfunding!G$2)+1), ROW(300:300))), "")</f>
        <v>successful</v>
      </c>
      <c r="B301" cm="1">
        <f t="array" ref="B301">IFERROR(INDEX(Crowdfunding!H$2:'Crowdfunding'!H$1001, SMALL(IF(Crowdfunding!G$2:'Crowdfunding'!G$1001="Successful", ROW(Crowdfunding!G$2:'Crowdfunding'!G$1001)-ROW(Crowdfunding!G$2)+1), ROW(300:300))), "")</f>
        <v>140</v>
      </c>
      <c r="D301" t="str" cm="1">
        <f t="array" ref="D301">IFERROR(INDEX(Crowdfunding!G$2:'Crowdfunding'!G$1001, SMALL(IF(Crowdfunding!G$2:'Crowdfunding'!G$1001="Failed", ROW(Crowdfunding!G$2:'Crowdfunding'!G$1001)-ROW(Crowdfunding!G$2)+1), ROW(300:300))), "")</f>
        <v>failed</v>
      </c>
      <c r="E301" cm="1">
        <f t="array" ref="E301">IFERROR(INDEX(Crowdfunding!H$2:'Crowdfunding'!H$1001, SMALL(IF(Crowdfunding!G$2:'Crowdfunding'!G$1001="Failed", ROW(Crowdfunding!G$2:'Crowdfunding'!G$1001)-ROW(Crowdfunding!G$2)+1), ROW(300:300))), "")</f>
        <v>2108</v>
      </c>
    </row>
    <row r="302" spans="1:5" x14ac:dyDescent="0.25">
      <c r="A302" t="str" cm="1">
        <f t="array" ref="A302">IFERROR(INDEX(Crowdfunding!G$2:'Crowdfunding'!G$1001, SMALL(IF(Crowdfunding!G$2:'Crowdfunding'!G$1001="Successful", ROW(Crowdfunding!G$2:'Crowdfunding'!G$1001)-ROW(Crowdfunding!G$2)+1), ROW(301:301))), "")</f>
        <v>successful</v>
      </c>
      <c r="B302" cm="1">
        <f t="array" ref="B302">IFERROR(INDEX(Crowdfunding!H$2:'Crowdfunding'!H$1001, SMALL(IF(Crowdfunding!G$2:'Crowdfunding'!G$1001="Successful", ROW(Crowdfunding!G$2:'Crowdfunding'!G$1001)-ROW(Crowdfunding!G$2)+1), ROW(301:301))), "")</f>
        <v>1052</v>
      </c>
      <c r="D302" t="str" cm="1">
        <f t="array" ref="D302">IFERROR(INDEX(Crowdfunding!G$2:'Crowdfunding'!G$1001, SMALL(IF(Crowdfunding!G$2:'Crowdfunding'!G$1001="Failed", ROW(Crowdfunding!G$2:'Crowdfunding'!G$1001)-ROW(Crowdfunding!G$2)+1), ROW(301:301))), "")</f>
        <v>failed</v>
      </c>
      <c r="E302" cm="1">
        <f t="array" ref="E302">IFERROR(INDEX(Crowdfunding!H$2:'Crowdfunding'!H$1001, SMALL(IF(Crowdfunding!G$2:'Crowdfunding'!G$1001="Failed", ROW(Crowdfunding!G$2:'Crowdfunding'!G$1001)-ROW(Crowdfunding!G$2)+1), ROW(301:301))), "")</f>
        <v>679</v>
      </c>
    </row>
    <row r="303" spans="1:5" x14ac:dyDescent="0.25">
      <c r="A303" t="str" cm="1">
        <f t="array" ref="A303">IFERROR(INDEX(Crowdfunding!G$2:'Crowdfunding'!G$1001, SMALL(IF(Crowdfunding!G$2:'Crowdfunding'!G$1001="Successful", ROW(Crowdfunding!G$2:'Crowdfunding'!G$1001)-ROW(Crowdfunding!G$2)+1), ROW(302:302))), "")</f>
        <v>successful</v>
      </c>
      <c r="B303" cm="1">
        <f t="array" ref="B303">IFERROR(INDEX(Crowdfunding!H$2:'Crowdfunding'!H$1001, SMALL(IF(Crowdfunding!G$2:'Crowdfunding'!G$1001="Successful", ROW(Crowdfunding!G$2:'Crowdfunding'!G$1001)-ROW(Crowdfunding!G$2)+1), ROW(302:302))), "")</f>
        <v>247</v>
      </c>
      <c r="D303" t="str" cm="1">
        <f t="array" ref="D303">IFERROR(INDEX(Crowdfunding!G$2:'Crowdfunding'!G$1001, SMALL(IF(Crowdfunding!G$2:'Crowdfunding'!G$1001="Failed", ROW(Crowdfunding!G$2:'Crowdfunding'!G$1001)-ROW(Crowdfunding!G$2)+1), ROW(302:302))), "")</f>
        <v>failed</v>
      </c>
      <c r="E303" cm="1">
        <f t="array" ref="E303">IFERROR(INDEX(Crowdfunding!H$2:'Crowdfunding'!H$1001, SMALL(IF(Crowdfunding!G$2:'Crowdfunding'!G$1001="Failed", ROW(Crowdfunding!G$2:'Crowdfunding'!G$1001)-ROW(Crowdfunding!G$2)+1), ROW(302:302))), "")</f>
        <v>36</v>
      </c>
    </row>
    <row r="304" spans="1:5" x14ac:dyDescent="0.25">
      <c r="A304" t="str" cm="1">
        <f t="array" ref="A304">IFERROR(INDEX(Crowdfunding!G$2:'Crowdfunding'!G$1001, SMALL(IF(Crowdfunding!G$2:'Crowdfunding'!G$1001="Successful", ROW(Crowdfunding!G$2:'Crowdfunding'!G$1001)-ROW(Crowdfunding!G$2)+1), ROW(303:303))), "")</f>
        <v>successful</v>
      </c>
      <c r="B304" cm="1">
        <f t="array" ref="B304">IFERROR(INDEX(Crowdfunding!H$2:'Crowdfunding'!H$1001, SMALL(IF(Crowdfunding!G$2:'Crowdfunding'!G$1001="Successful", ROW(Crowdfunding!G$2:'Crowdfunding'!G$1001)-ROW(Crowdfunding!G$2)+1), ROW(303:303))), "")</f>
        <v>84</v>
      </c>
      <c r="D304" t="str" cm="1">
        <f t="array" ref="D304">IFERROR(INDEX(Crowdfunding!G$2:'Crowdfunding'!G$1001, SMALL(IF(Crowdfunding!G$2:'Crowdfunding'!G$1001="Failed", ROW(Crowdfunding!G$2:'Crowdfunding'!G$1001)-ROW(Crowdfunding!G$2)+1), ROW(303:303))), "")</f>
        <v>failed</v>
      </c>
      <c r="E304" cm="1">
        <f t="array" ref="E304">IFERROR(INDEX(Crowdfunding!H$2:'Crowdfunding'!H$1001, SMALL(IF(Crowdfunding!G$2:'Crowdfunding'!G$1001="Failed", ROW(Crowdfunding!G$2:'Crowdfunding'!G$1001)-ROW(Crowdfunding!G$2)+1), ROW(303:303))), "")</f>
        <v>47</v>
      </c>
    </row>
    <row r="305" spans="1:5" x14ac:dyDescent="0.25">
      <c r="A305" t="str" cm="1">
        <f t="array" ref="A305">IFERROR(INDEX(Crowdfunding!G$2:'Crowdfunding'!G$1001, SMALL(IF(Crowdfunding!G$2:'Crowdfunding'!G$1001="Successful", ROW(Crowdfunding!G$2:'Crowdfunding'!G$1001)-ROW(Crowdfunding!G$2)+1), ROW(304:304))), "")</f>
        <v>successful</v>
      </c>
      <c r="B305" cm="1">
        <f t="array" ref="B305">IFERROR(INDEX(Crowdfunding!H$2:'Crowdfunding'!H$1001, SMALL(IF(Crowdfunding!G$2:'Crowdfunding'!G$1001="Successful", ROW(Crowdfunding!G$2:'Crowdfunding'!G$1001)-ROW(Crowdfunding!G$2)+1), ROW(304:304))), "")</f>
        <v>88</v>
      </c>
      <c r="D305" t="str" cm="1">
        <f t="array" ref="D305">IFERROR(INDEX(Crowdfunding!G$2:'Crowdfunding'!G$1001, SMALL(IF(Crowdfunding!G$2:'Crowdfunding'!G$1001="Failed", ROW(Crowdfunding!G$2:'Crowdfunding'!G$1001)-ROW(Crowdfunding!G$2)+1), ROW(304:304))), "")</f>
        <v>failed</v>
      </c>
      <c r="E305" cm="1">
        <f t="array" ref="E305">IFERROR(INDEX(Crowdfunding!H$2:'Crowdfunding'!H$1001, SMALL(IF(Crowdfunding!G$2:'Crowdfunding'!G$1001="Failed", ROW(Crowdfunding!G$2:'Crowdfunding'!G$1001)-ROW(Crowdfunding!G$2)+1), ROW(304:304))), "")</f>
        <v>70</v>
      </c>
    </row>
    <row r="306" spans="1:5" x14ac:dyDescent="0.25">
      <c r="A306" t="str" cm="1">
        <f t="array" ref="A306">IFERROR(INDEX(Crowdfunding!G$2:'Crowdfunding'!G$1001, SMALL(IF(Crowdfunding!G$2:'Crowdfunding'!G$1001="Successful", ROW(Crowdfunding!G$2:'Crowdfunding'!G$1001)-ROW(Crowdfunding!G$2)+1), ROW(305:305))), "")</f>
        <v>successful</v>
      </c>
      <c r="B306" cm="1">
        <f t="array" ref="B306">IFERROR(INDEX(Crowdfunding!H$2:'Crowdfunding'!H$1001, SMALL(IF(Crowdfunding!G$2:'Crowdfunding'!G$1001="Successful", ROW(Crowdfunding!G$2:'Crowdfunding'!G$1001)-ROW(Crowdfunding!G$2)+1), ROW(305:305))), "")</f>
        <v>156</v>
      </c>
      <c r="D306" t="str" cm="1">
        <f t="array" ref="D306">IFERROR(INDEX(Crowdfunding!G$2:'Crowdfunding'!G$1001, SMALL(IF(Crowdfunding!G$2:'Crowdfunding'!G$1001="Failed", ROW(Crowdfunding!G$2:'Crowdfunding'!G$1001)-ROW(Crowdfunding!G$2)+1), ROW(305:305))), "")</f>
        <v>failed</v>
      </c>
      <c r="E306" cm="1">
        <f t="array" ref="E306">IFERROR(INDEX(Crowdfunding!H$2:'Crowdfunding'!H$1001, SMALL(IF(Crowdfunding!G$2:'Crowdfunding'!G$1001="Failed", ROW(Crowdfunding!G$2:'Crowdfunding'!G$1001)-ROW(Crowdfunding!G$2)+1), ROW(305:305))), "")</f>
        <v>154</v>
      </c>
    </row>
    <row r="307" spans="1:5" x14ac:dyDescent="0.25">
      <c r="A307" t="str" cm="1">
        <f t="array" ref="A307">IFERROR(INDEX(Crowdfunding!G$2:'Crowdfunding'!G$1001, SMALL(IF(Crowdfunding!G$2:'Crowdfunding'!G$1001="Successful", ROW(Crowdfunding!G$2:'Crowdfunding'!G$1001)-ROW(Crowdfunding!G$2)+1), ROW(306:306))), "")</f>
        <v>successful</v>
      </c>
      <c r="B307" cm="1">
        <f t="array" ref="B307">IFERROR(INDEX(Crowdfunding!H$2:'Crowdfunding'!H$1001, SMALL(IF(Crowdfunding!G$2:'Crowdfunding'!G$1001="Successful", ROW(Crowdfunding!G$2:'Crowdfunding'!G$1001)-ROW(Crowdfunding!G$2)+1), ROW(306:306))), "")</f>
        <v>2985</v>
      </c>
      <c r="D307" t="str" cm="1">
        <f t="array" ref="D307">IFERROR(INDEX(Crowdfunding!G$2:'Crowdfunding'!G$1001, SMALL(IF(Crowdfunding!G$2:'Crowdfunding'!G$1001="Failed", ROW(Crowdfunding!G$2:'Crowdfunding'!G$1001)-ROW(Crowdfunding!G$2)+1), ROW(306:306))), "")</f>
        <v>failed</v>
      </c>
      <c r="E307" cm="1">
        <f t="array" ref="E307">IFERROR(INDEX(Crowdfunding!H$2:'Crowdfunding'!H$1001, SMALL(IF(Crowdfunding!G$2:'Crowdfunding'!G$1001="Failed", ROW(Crowdfunding!G$2:'Crowdfunding'!G$1001)-ROW(Crowdfunding!G$2)+1), ROW(306:306))), "")</f>
        <v>22</v>
      </c>
    </row>
    <row r="308" spans="1:5" x14ac:dyDescent="0.25">
      <c r="A308" t="str" cm="1">
        <f t="array" ref="A308">IFERROR(INDEX(Crowdfunding!G$2:'Crowdfunding'!G$1001, SMALL(IF(Crowdfunding!G$2:'Crowdfunding'!G$1001="Successful", ROW(Crowdfunding!G$2:'Crowdfunding'!G$1001)-ROW(Crowdfunding!G$2)+1), ROW(307:307))), "")</f>
        <v>successful</v>
      </c>
      <c r="B308" cm="1">
        <f t="array" ref="B308">IFERROR(INDEX(Crowdfunding!H$2:'Crowdfunding'!H$1001, SMALL(IF(Crowdfunding!G$2:'Crowdfunding'!G$1001="Successful", ROW(Crowdfunding!G$2:'Crowdfunding'!G$1001)-ROW(Crowdfunding!G$2)+1), ROW(307:307))), "")</f>
        <v>762</v>
      </c>
      <c r="D308" t="str" cm="1">
        <f t="array" ref="D308">IFERROR(INDEX(Crowdfunding!G$2:'Crowdfunding'!G$1001, SMALL(IF(Crowdfunding!G$2:'Crowdfunding'!G$1001="Failed", ROW(Crowdfunding!G$2:'Crowdfunding'!G$1001)-ROW(Crowdfunding!G$2)+1), ROW(307:307))), "")</f>
        <v>failed</v>
      </c>
      <c r="E308" cm="1">
        <f t="array" ref="E308">IFERROR(INDEX(Crowdfunding!H$2:'Crowdfunding'!H$1001, SMALL(IF(Crowdfunding!G$2:'Crowdfunding'!G$1001="Failed", ROW(Crowdfunding!G$2:'Crowdfunding'!G$1001)-ROW(Crowdfunding!G$2)+1), ROW(307:307))), "")</f>
        <v>1758</v>
      </c>
    </row>
    <row r="309" spans="1:5" x14ac:dyDescent="0.25">
      <c r="A309" t="str" cm="1">
        <f t="array" ref="A309">IFERROR(INDEX(Crowdfunding!G$2:'Crowdfunding'!G$1001, SMALL(IF(Crowdfunding!G$2:'Crowdfunding'!G$1001="Successful", ROW(Crowdfunding!G$2:'Crowdfunding'!G$1001)-ROW(Crowdfunding!G$2)+1), ROW(308:308))), "")</f>
        <v>successful</v>
      </c>
      <c r="B309" cm="1">
        <f t="array" ref="B309">IFERROR(INDEX(Crowdfunding!H$2:'Crowdfunding'!H$1001, SMALL(IF(Crowdfunding!G$2:'Crowdfunding'!G$1001="Successful", ROW(Crowdfunding!G$2:'Crowdfunding'!G$1001)-ROW(Crowdfunding!G$2)+1), ROW(308:308))), "")</f>
        <v>554</v>
      </c>
      <c r="D309" t="str" cm="1">
        <f t="array" ref="D309">IFERROR(INDEX(Crowdfunding!G$2:'Crowdfunding'!G$1001, SMALL(IF(Crowdfunding!G$2:'Crowdfunding'!G$1001="Failed", ROW(Crowdfunding!G$2:'Crowdfunding'!G$1001)-ROW(Crowdfunding!G$2)+1), ROW(308:308))), "")</f>
        <v>failed</v>
      </c>
      <c r="E309" cm="1">
        <f t="array" ref="E309">IFERROR(INDEX(Crowdfunding!H$2:'Crowdfunding'!H$1001, SMALL(IF(Crowdfunding!G$2:'Crowdfunding'!G$1001="Failed", ROW(Crowdfunding!G$2:'Crowdfunding'!G$1001)-ROW(Crowdfunding!G$2)+1), ROW(308:308))), "")</f>
        <v>94</v>
      </c>
    </row>
    <row r="310" spans="1:5" x14ac:dyDescent="0.25">
      <c r="A310" t="str" cm="1">
        <f t="array" ref="A310">IFERROR(INDEX(Crowdfunding!G$2:'Crowdfunding'!G$1001, SMALL(IF(Crowdfunding!G$2:'Crowdfunding'!G$1001="Successful", ROW(Crowdfunding!G$2:'Crowdfunding'!G$1001)-ROW(Crowdfunding!G$2)+1), ROW(309:309))), "")</f>
        <v>successful</v>
      </c>
      <c r="B310" cm="1">
        <f t="array" ref="B310">IFERROR(INDEX(Crowdfunding!H$2:'Crowdfunding'!H$1001, SMALL(IF(Crowdfunding!G$2:'Crowdfunding'!G$1001="Successful", ROW(Crowdfunding!G$2:'Crowdfunding'!G$1001)-ROW(Crowdfunding!G$2)+1), ROW(309:309))), "")</f>
        <v>135</v>
      </c>
      <c r="D310" t="str" cm="1">
        <f t="array" ref="D310">IFERROR(INDEX(Crowdfunding!G$2:'Crowdfunding'!G$1001, SMALL(IF(Crowdfunding!G$2:'Crowdfunding'!G$1001="Failed", ROW(Crowdfunding!G$2:'Crowdfunding'!G$1001)-ROW(Crowdfunding!G$2)+1), ROW(309:309))), "")</f>
        <v>failed</v>
      </c>
      <c r="E310" cm="1">
        <f t="array" ref="E310">IFERROR(INDEX(Crowdfunding!H$2:'Crowdfunding'!H$1001, SMALL(IF(Crowdfunding!G$2:'Crowdfunding'!G$1001="Failed", ROW(Crowdfunding!G$2:'Crowdfunding'!G$1001)-ROW(Crowdfunding!G$2)+1), ROW(309:309))), "")</f>
        <v>33</v>
      </c>
    </row>
    <row r="311" spans="1:5" x14ac:dyDescent="0.25">
      <c r="A311" t="str" cm="1">
        <f t="array" ref="A311">IFERROR(INDEX(Crowdfunding!G$2:'Crowdfunding'!G$1001, SMALL(IF(Crowdfunding!G$2:'Crowdfunding'!G$1001="Successful", ROW(Crowdfunding!G$2:'Crowdfunding'!G$1001)-ROW(Crowdfunding!G$2)+1), ROW(310:310))), "")</f>
        <v>successful</v>
      </c>
      <c r="B311" cm="1">
        <f t="array" ref="B311">IFERROR(INDEX(Crowdfunding!H$2:'Crowdfunding'!H$1001, SMALL(IF(Crowdfunding!G$2:'Crowdfunding'!G$1001="Successful", ROW(Crowdfunding!G$2:'Crowdfunding'!G$1001)-ROW(Crowdfunding!G$2)+1), ROW(310:310))), "")</f>
        <v>122</v>
      </c>
      <c r="D311" t="str" cm="1">
        <f t="array" ref="D311">IFERROR(INDEX(Crowdfunding!G$2:'Crowdfunding'!G$1001, SMALL(IF(Crowdfunding!G$2:'Crowdfunding'!G$1001="Failed", ROW(Crowdfunding!G$2:'Crowdfunding'!G$1001)-ROW(Crowdfunding!G$2)+1), ROW(310:310))), "")</f>
        <v>failed</v>
      </c>
      <c r="E311" cm="1">
        <f t="array" ref="E311">IFERROR(INDEX(Crowdfunding!H$2:'Crowdfunding'!H$1001, SMALL(IF(Crowdfunding!G$2:'Crowdfunding'!G$1001="Failed", ROW(Crowdfunding!G$2:'Crowdfunding'!G$1001)-ROW(Crowdfunding!G$2)+1), ROW(310:310))), "")</f>
        <v>1</v>
      </c>
    </row>
    <row r="312" spans="1:5" x14ac:dyDescent="0.25">
      <c r="A312" t="str" cm="1">
        <f t="array" ref="A312">IFERROR(INDEX(Crowdfunding!G$2:'Crowdfunding'!G$1001, SMALL(IF(Crowdfunding!G$2:'Crowdfunding'!G$1001="Successful", ROW(Crowdfunding!G$2:'Crowdfunding'!G$1001)-ROW(Crowdfunding!G$2)+1), ROW(311:311))), "")</f>
        <v>successful</v>
      </c>
      <c r="B312" cm="1">
        <f t="array" ref="B312">IFERROR(INDEX(Crowdfunding!H$2:'Crowdfunding'!H$1001, SMALL(IF(Crowdfunding!G$2:'Crowdfunding'!G$1001="Successful", ROW(Crowdfunding!G$2:'Crowdfunding'!G$1001)-ROW(Crowdfunding!G$2)+1), ROW(311:311))), "")</f>
        <v>221</v>
      </c>
      <c r="D312" t="str" cm="1">
        <f t="array" ref="D312">IFERROR(INDEX(Crowdfunding!G$2:'Crowdfunding'!G$1001, SMALL(IF(Crowdfunding!G$2:'Crowdfunding'!G$1001="Failed", ROW(Crowdfunding!G$2:'Crowdfunding'!G$1001)-ROW(Crowdfunding!G$2)+1), ROW(311:311))), "")</f>
        <v>failed</v>
      </c>
      <c r="E312" cm="1">
        <f t="array" ref="E312">IFERROR(INDEX(Crowdfunding!H$2:'Crowdfunding'!H$1001, SMALL(IF(Crowdfunding!G$2:'Crowdfunding'!G$1001="Failed", ROW(Crowdfunding!G$2:'Crowdfunding'!G$1001)-ROW(Crowdfunding!G$2)+1), ROW(311:311))), "")</f>
        <v>31</v>
      </c>
    </row>
    <row r="313" spans="1:5" x14ac:dyDescent="0.25">
      <c r="A313" t="str" cm="1">
        <f t="array" ref="A313">IFERROR(INDEX(Crowdfunding!G$2:'Crowdfunding'!G$1001, SMALL(IF(Crowdfunding!G$2:'Crowdfunding'!G$1001="Successful", ROW(Crowdfunding!G$2:'Crowdfunding'!G$1001)-ROW(Crowdfunding!G$2)+1), ROW(312:312))), "")</f>
        <v>successful</v>
      </c>
      <c r="B313" cm="1">
        <f t="array" ref="B313">IFERROR(INDEX(Crowdfunding!H$2:'Crowdfunding'!H$1001, SMALL(IF(Crowdfunding!G$2:'Crowdfunding'!G$1001="Successful", ROW(Crowdfunding!G$2:'Crowdfunding'!G$1001)-ROW(Crowdfunding!G$2)+1), ROW(312:312))), "")</f>
        <v>126</v>
      </c>
      <c r="D313" t="str" cm="1">
        <f t="array" ref="D313">IFERROR(INDEX(Crowdfunding!G$2:'Crowdfunding'!G$1001, SMALL(IF(Crowdfunding!G$2:'Crowdfunding'!G$1001="Failed", ROW(Crowdfunding!G$2:'Crowdfunding'!G$1001)-ROW(Crowdfunding!G$2)+1), ROW(312:312))), "")</f>
        <v>failed</v>
      </c>
      <c r="E313" cm="1">
        <f t="array" ref="E313">IFERROR(INDEX(Crowdfunding!H$2:'Crowdfunding'!H$1001, SMALL(IF(Crowdfunding!G$2:'Crowdfunding'!G$1001="Failed", ROW(Crowdfunding!G$2:'Crowdfunding'!G$1001)-ROW(Crowdfunding!G$2)+1), ROW(312:312))), "")</f>
        <v>35</v>
      </c>
    </row>
    <row r="314" spans="1:5" x14ac:dyDescent="0.25">
      <c r="A314" t="str" cm="1">
        <f t="array" ref="A314">IFERROR(INDEX(Crowdfunding!G$2:'Crowdfunding'!G$1001, SMALL(IF(Crowdfunding!G$2:'Crowdfunding'!G$1001="Successful", ROW(Crowdfunding!G$2:'Crowdfunding'!G$1001)-ROW(Crowdfunding!G$2)+1), ROW(313:313))), "")</f>
        <v>successful</v>
      </c>
      <c r="B314" cm="1">
        <f t="array" ref="B314">IFERROR(INDEX(Crowdfunding!H$2:'Crowdfunding'!H$1001, SMALL(IF(Crowdfunding!G$2:'Crowdfunding'!G$1001="Successful", ROW(Crowdfunding!G$2:'Crowdfunding'!G$1001)-ROW(Crowdfunding!G$2)+1), ROW(313:313))), "")</f>
        <v>1022</v>
      </c>
      <c r="D314" t="str" cm="1">
        <f t="array" ref="D314">IFERROR(INDEX(Crowdfunding!G$2:'Crowdfunding'!G$1001, SMALL(IF(Crowdfunding!G$2:'Crowdfunding'!G$1001="Failed", ROW(Crowdfunding!G$2:'Crowdfunding'!G$1001)-ROW(Crowdfunding!G$2)+1), ROW(313:313))), "")</f>
        <v>failed</v>
      </c>
      <c r="E314" cm="1">
        <f t="array" ref="E314">IFERROR(INDEX(Crowdfunding!H$2:'Crowdfunding'!H$1001, SMALL(IF(Crowdfunding!G$2:'Crowdfunding'!G$1001="Failed", ROW(Crowdfunding!G$2:'Crowdfunding'!G$1001)-ROW(Crowdfunding!G$2)+1), ROW(313:313))), "")</f>
        <v>63</v>
      </c>
    </row>
    <row r="315" spans="1:5" x14ac:dyDescent="0.25">
      <c r="A315" t="str" cm="1">
        <f t="array" ref="A315">IFERROR(INDEX(Crowdfunding!G$2:'Crowdfunding'!G$1001, SMALL(IF(Crowdfunding!G$2:'Crowdfunding'!G$1001="Successful", ROW(Crowdfunding!G$2:'Crowdfunding'!G$1001)-ROW(Crowdfunding!G$2)+1), ROW(314:314))), "")</f>
        <v>successful</v>
      </c>
      <c r="B315" cm="1">
        <f t="array" ref="B315">IFERROR(INDEX(Crowdfunding!H$2:'Crowdfunding'!H$1001, SMALL(IF(Crowdfunding!G$2:'Crowdfunding'!G$1001="Successful", ROW(Crowdfunding!G$2:'Crowdfunding'!G$1001)-ROW(Crowdfunding!G$2)+1), ROW(314:314))), "")</f>
        <v>3177</v>
      </c>
      <c r="D315" t="str" cm="1">
        <f t="array" ref="D315">IFERROR(INDEX(Crowdfunding!G$2:'Crowdfunding'!G$1001, SMALL(IF(Crowdfunding!G$2:'Crowdfunding'!G$1001="Failed", ROW(Crowdfunding!G$2:'Crowdfunding'!G$1001)-ROW(Crowdfunding!G$2)+1), ROW(314:314))), "")</f>
        <v>failed</v>
      </c>
      <c r="E315" cm="1">
        <f t="array" ref="E315">IFERROR(INDEX(Crowdfunding!H$2:'Crowdfunding'!H$1001, SMALL(IF(Crowdfunding!G$2:'Crowdfunding'!G$1001="Failed", ROW(Crowdfunding!G$2:'Crowdfunding'!G$1001)-ROW(Crowdfunding!G$2)+1), ROW(314:314))), "")</f>
        <v>526</v>
      </c>
    </row>
    <row r="316" spans="1:5" x14ac:dyDescent="0.25">
      <c r="A316" t="str" cm="1">
        <f t="array" ref="A316">IFERROR(INDEX(Crowdfunding!G$2:'Crowdfunding'!G$1001, SMALL(IF(Crowdfunding!G$2:'Crowdfunding'!G$1001="Successful", ROW(Crowdfunding!G$2:'Crowdfunding'!G$1001)-ROW(Crowdfunding!G$2)+1), ROW(315:315))), "")</f>
        <v>successful</v>
      </c>
      <c r="B316" cm="1">
        <f t="array" ref="B316">IFERROR(INDEX(Crowdfunding!H$2:'Crowdfunding'!H$1001, SMALL(IF(Crowdfunding!G$2:'Crowdfunding'!G$1001="Successful", ROW(Crowdfunding!G$2:'Crowdfunding'!G$1001)-ROW(Crowdfunding!G$2)+1), ROW(315:315))), "")</f>
        <v>198</v>
      </c>
      <c r="D316" t="str" cm="1">
        <f t="array" ref="D316">IFERROR(INDEX(Crowdfunding!G$2:'Crowdfunding'!G$1001, SMALL(IF(Crowdfunding!G$2:'Crowdfunding'!G$1001="Failed", ROW(Crowdfunding!G$2:'Crowdfunding'!G$1001)-ROW(Crowdfunding!G$2)+1), ROW(315:315))), "")</f>
        <v>failed</v>
      </c>
      <c r="E316" cm="1">
        <f t="array" ref="E316">IFERROR(INDEX(Crowdfunding!H$2:'Crowdfunding'!H$1001, SMALL(IF(Crowdfunding!G$2:'Crowdfunding'!G$1001="Failed", ROW(Crowdfunding!G$2:'Crowdfunding'!G$1001)-ROW(Crowdfunding!G$2)+1), ROW(315:315))), "")</f>
        <v>121</v>
      </c>
    </row>
    <row r="317" spans="1:5" x14ac:dyDescent="0.25">
      <c r="A317" t="str" cm="1">
        <f t="array" ref="A317">IFERROR(INDEX(Crowdfunding!G$2:'Crowdfunding'!G$1001, SMALL(IF(Crowdfunding!G$2:'Crowdfunding'!G$1001="Successful", ROW(Crowdfunding!G$2:'Crowdfunding'!G$1001)-ROW(Crowdfunding!G$2)+1), ROW(316:316))), "")</f>
        <v>successful</v>
      </c>
      <c r="B317" cm="1">
        <f t="array" ref="B317">IFERROR(INDEX(Crowdfunding!H$2:'Crowdfunding'!H$1001, SMALL(IF(Crowdfunding!G$2:'Crowdfunding'!G$1001="Successful", ROW(Crowdfunding!G$2:'Crowdfunding'!G$1001)-ROW(Crowdfunding!G$2)+1), ROW(316:316))), "")</f>
        <v>85</v>
      </c>
      <c r="D317" t="str" cm="1">
        <f t="array" ref="D317">IFERROR(INDEX(Crowdfunding!G$2:'Crowdfunding'!G$1001, SMALL(IF(Crowdfunding!G$2:'Crowdfunding'!G$1001="Failed", ROW(Crowdfunding!G$2:'Crowdfunding'!G$1001)-ROW(Crowdfunding!G$2)+1), ROW(316:316))), "")</f>
        <v>failed</v>
      </c>
      <c r="E317" cm="1">
        <f t="array" ref="E317">IFERROR(INDEX(Crowdfunding!H$2:'Crowdfunding'!H$1001, SMALL(IF(Crowdfunding!G$2:'Crowdfunding'!G$1001="Failed", ROW(Crowdfunding!G$2:'Crowdfunding'!G$1001)-ROW(Crowdfunding!G$2)+1), ROW(316:316))), "")</f>
        <v>67</v>
      </c>
    </row>
    <row r="318" spans="1:5" x14ac:dyDescent="0.25">
      <c r="A318" t="str" cm="1">
        <f t="array" ref="A318">IFERROR(INDEX(Crowdfunding!G$2:'Crowdfunding'!G$1001, SMALL(IF(Crowdfunding!G$2:'Crowdfunding'!G$1001="Successful", ROW(Crowdfunding!G$2:'Crowdfunding'!G$1001)-ROW(Crowdfunding!G$2)+1), ROW(317:317))), "")</f>
        <v>successful</v>
      </c>
      <c r="B318" cm="1">
        <f t="array" ref="B318">IFERROR(INDEX(Crowdfunding!H$2:'Crowdfunding'!H$1001, SMALL(IF(Crowdfunding!G$2:'Crowdfunding'!G$1001="Successful", ROW(Crowdfunding!G$2:'Crowdfunding'!G$1001)-ROW(Crowdfunding!G$2)+1), ROW(317:317))), "")</f>
        <v>3596</v>
      </c>
      <c r="D318" t="str" cm="1">
        <f t="array" ref="D318">IFERROR(INDEX(Crowdfunding!G$2:'Crowdfunding'!G$1001, SMALL(IF(Crowdfunding!G$2:'Crowdfunding'!G$1001="Failed", ROW(Crowdfunding!G$2:'Crowdfunding'!G$1001)-ROW(Crowdfunding!G$2)+1), ROW(317:317))), "")</f>
        <v>failed</v>
      </c>
      <c r="E318" cm="1">
        <f t="array" ref="E318">IFERROR(INDEX(Crowdfunding!H$2:'Crowdfunding'!H$1001, SMALL(IF(Crowdfunding!G$2:'Crowdfunding'!G$1001="Failed", ROW(Crowdfunding!G$2:'Crowdfunding'!G$1001)-ROW(Crowdfunding!G$2)+1), ROW(317:317))), "")</f>
        <v>57</v>
      </c>
    </row>
    <row r="319" spans="1:5" x14ac:dyDescent="0.25">
      <c r="A319" t="str" cm="1">
        <f t="array" ref="A319">IFERROR(INDEX(Crowdfunding!G$2:'Crowdfunding'!G$1001, SMALL(IF(Crowdfunding!G$2:'Crowdfunding'!G$1001="Successful", ROW(Crowdfunding!G$2:'Crowdfunding'!G$1001)-ROW(Crowdfunding!G$2)+1), ROW(318:318))), "")</f>
        <v>successful</v>
      </c>
      <c r="B319" cm="1">
        <f t="array" ref="B319">IFERROR(INDEX(Crowdfunding!H$2:'Crowdfunding'!H$1001, SMALL(IF(Crowdfunding!G$2:'Crowdfunding'!G$1001="Successful", ROW(Crowdfunding!G$2:'Crowdfunding'!G$1001)-ROW(Crowdfunding!G$2)+1), ROW(318:318))), "")</f>
        <v>244</v>
      </c>
      <c r="D319" t="str" cm="1">
        <f t="array" ref="D319">IFERROR(INDEX(Crowdfunding!G$2:'Crowdfunding'!G$1001, SMALL(IF(Crowdfunding!G$2:'Crowdfunding'!G$1001="Failed", ROW(Crowdfunding!G$2:'Crowdfunding'!G$1001)-ROW(Crowdfunding!G$2)+1), ROW(318:318))), "")</f>
        <v>failed</v>
      </c>
      <c r="E319" cm="1">
        <f t="array" ref="E319">IFERROR(INDEX(Crowdfunding!H$2:'Crowdfunding'!H$1001, SMALL(IF(Crowdfunding!G$2:'Crowdfunding'!G$1001="Failed", ROW(Crowdfunding!G$2:'Crowdfunding'!G$1001)-ROW(Crowdfunding!G$2)+1), ROW(318:318))), "")</f>
        <v>1229</v>
      </c>
    </row>
    <row r="320" spans="1:5" x14ac:dyDescent="0.25">
      <c r="A320" t="str" cm="1">
        <f t="array" ref="A320">IFERROR(INDEX(Crowdfunding!G$2:'Crowdfunding'!G$1001, SMALL(IF(Crowdfunding!G$2:'Crowdfunding'!G$1001="Successful", ROW(Crowdfunding!G$2:'Crowdfunding'!G$1001)-ROW(Crowdfunding!G$2)+1), ROW(319:319))), "")</f>
        <v>successful</v>
      </c>
      <c r="B320" cm="1">
        <f t="array" ref="B320">IFERROR(INDEX(Crowdfunding!H$2:'Crowdfunding'!H$1001, SMALL(IF(Crowdfunding!G$2:'Crowdfunding'!G$1001="Successful", ROW(Crowdfunding!G$2:'Crowdfunding'!G$1001)-ROW(Crowdfunding!G$2)+1), ROW(319:319))), "")</f>
        <v>5180</v>
      </c>
      <c r="D320" t="str" cm="1">
        <f t="array" ref="D320">IFERROR(INDEX(Crowdfunding!G$2:'Crowdfunding'!G$1001, SMALL(IF(Crowdfunding!G$2:'Crowdfunding'!G$1001="Failed", ROW(Crowdfunding!G$2:'Crowdfunding'!G$1001)-ROW(Crowdfunding!G$2)+1), ROW(319:319))), "")</f>
        <v>failed</v>
      </c>
      <c r="E320" cm="1">
        <f t="array" ref="E320">IFERROR(INDEX(Crowdfunding!H$2:'Crowdfunding'!H$1001, SMALL(IF(Crowdfunding!G$2:'Crowdfunding'!G$1001="Failed", ROW(Crowdfunding!G$2:'Crowdfunding'!G$1001)-ROW(Crowdfunding!G$2)+1), ROW(319:319))), "")</f>
        <v>12</v>
      </c>
    </row>
    <row r="321" spans="1:5" x14ac:dyDescent="0.25">
      <c r="A321" t="str" cm="1">
        <f t="array" ref="A321">IFERROR(INDEX(Crowdfunding!G$2:'Crowdfunding'!G$1001, SMALL(IF(Crowdfunding!G$2:'Crowdfunding'!G$1001="Successful", ROW(Crowdfunding!G$2:'Crowdfunding'!G$1001)-ROW(Crowdfunding!G$2)+1), ROW(320:320))), "")</f>
        <v>successful</v>
      </c>
      <c r="B321" cm="1">
        <f t="array" ref="B321">IFERROR(INDEX(Crowdfunding!H$2:'Crowdfunding'!H$1001, SMALL(IF(Crowdfunding!G$2:'Crowdfunding'!G$1001="Successful", ROW(Crowdfunding!G$2:'Crowdfunding'!G$1001)-ROW(Crowdfunding!G$2)+1), ROW(320:320))), "")</f>
        <v>589</v>
      </c>
      <c r="D321" t="str" cm="1">
        <f t="array" ref="D321">IFERROR(INDEX(Crowdfunding!G$2:'Crowdfunding'!G$1001, SMALL(IF(Crowdfunding!G$2:'Crowdfunding'!G$1001="Failed", ROW(Crowdfunding!G$2:'Crowdfunding'!G$1001)-ROW(Crowdfunding!G$2)+1), ROW(320:320))), "")</f>
        <v>failed</v>
      </c>
      <c r="E321" cm="1">
        <f t="array" ref="E321">IFERROR(INDEX(Crowdfunding!H$2:'Crowdfunding'!H$1001, SMALL(IF(Crowdfunding!G$2:'Crowdfunding'!G$1001="Failed", ROW(Crowdfunding!G$2:'Crowdfunding'!G$1001)-ROW(Crowdfunding!G$2)+1), ROW(320:320))), "")</f>
        <v>452</v>
      </c>
    </row>
    <row r="322" spans="1:5" x14ac:dyDescent="0.25">
      <c r="A322" t="str" cm="1">
        <f t="array" ref="A322">IFERROR(INDEX(Crowdfunding!G$2:'Crowdfunding'!G$1001, SMALL(IF(Crowdfunding!G$2:'Crowdfunding'!G$1001="Successful", ROW(Crowdfunding!G$2:'Crowdfunding'!G$1001)-ROW(Crowdfunding!G$2)+1), ROW(321:321))), "")</f>
        <v>successful</v>
      </c>
      <c r="B322" cm="1">
        <f t="array" ref="B322">IFERROR(INDEX(Crowdfunding!H$2:'Crowdfunding'!H$1001, SMALL(IF(Crowdfunding!G$2:'Crowdfunding'!G$1001="Successful", ROW(Crowdfunding!G$2:'Crowdfunding'!G$1001)-ROW(Crowdfunding!G$2)+1), ROW(321:321))), "")</f>
        <v>2725</v>
      </c>
      <c r="D322" t="str" cm="1">
        <f t="array" ref="D322">IFERROR(INDEX(Crowdfunding!G$2:'Crowdfunding'!G$1001, SMALL(IF(Crowdfunding!G$2:'Crowdfunding'!G$1001="Failed", ROW(Crowdfunding!G$2:'Crowdfunding'!G$1001)-ROW(Crowdfunding!G$2)+1), ROW(321:321))), "")</f>
        <v>failed</v>
      </c>
      <c r="E322" cm="1">
        <f t="array" ref="E322">IFERROR(INDEX(Crowdfunding!H$2:'Crowdfunding'!H$1001, SMALL(IF(Crowdfunding!G$2:'Crowdfunding'!G$1001="Failed", ROW(Crowdfunding!G$2:'Crowdfunding'!G$1001)-ROW(Crowdfunding!G$2)+1), ROW(321:321))), "")</f>
        <v>1886</v>
      </c>
    </row>
    <row r="323" spans="1:5" x14ac:dyDescent="0.25">
      <c r="A323" t="str" cm="1">
        <f t="array" ref="A323">IFERROR(INDEX(Crowdfunding!G$2:'Crowdfunding'!G$1001, SMALL(IF(Crowdfunding!G$2:'Crowdfunding'!G$1001="Successful", ROW(Crowdfunding!G$2:'Crowdfunding'!G$1001)-ROW(Crowdfunding!G$2)+1), ROW(322:322))), "")</f>
        <v>successful</v>
      </c>
      <c r="B323" cm="1">
        <f t="array" ref="B323">IFERROR(INDEX(Crowdfunding!H$2:'Crowdfunding'!H$1001, SMALL(IF(Crowdfunding!G$2:'Crowdfunding'!G$1001="Successful", ROW(Crowdfunding!G$2:'Crowdfunding'!G$1001)-ROW(Crowdfunding!G$2)+1), ROW(322:322))), "")</f>
        <v>300</v>
      </c>
      <c r="D323" t="str" cm="1">
        <f t="array" ref="D323">IFERROR(INDEX(Crowdfunding!G$2:'Crowdfunding'!G$1001, SMALL(IF(Crowdfunding!G$2:'Crowdfunding'!G$1001="Failed", ROW(Crowdfunding!G$2:'Crowdfunding'!G$1001)-ROW(Crowdfunding!G$2)+1), ROW(322:322))), "")</f>
        <v>failed</v>
      </c>
      <c r="E323" cm="1">
        <f t="array" ref="E323">IFERROR(INDEX(Crowdfunding!H$2:'Crowdfunding'!H$1001, SMALL(IF(Crowdfunding!G$2:'Crowdfunding'!G$1001="Failed", ROW(Crowdfunding!G$2:'Crowdfunding'!G$1001)-ROW(Crowdfunding!G$2)+1), ROW(322:322))), "")</f>
        <v>1825</v>
      </c>
    </row>
    <row r="324" spans="1:5" x14ac:dyDescent="0.25">
      <c r="A324" t="str" cm="1">
        <f t="array" ref="A324">IFERROR(INDEX(Crowdfunding!G$2:'Crowdfunding'!G$1001, SMALL(IF(Crowdfunding!G$2:'Crowdfunding'!G$1001="Successful", ROW(Crowdfunding!G$2:'Crowdfunding'!G$1001)-ROW(Crowdfunding!G$2)+1), ROW(323:323))), "")</f>
        <v>successful</v>
      </c>
      <c r="B324" cm="1">
        <f t="array" ref="B324">IFERROR(INDEX(Crowdfunding!H$2:'Crowdfunding'!H$1001, SMALL(IF(Crowdfunding!G$2:'Crowdfunding'!G$1001="Successful", ROW(Crowdfunding!G$2:'Crowdfunding'!G$1001)-ROW(Crowdfunding!G$2)+1), ROW(323:323))), "")</f>
        <v>144</v>
      </c>
      <c r="D324" t="str" cm="1">
        <f t="array" ref="D324">IFERROR(INDEX(Crowdfunding!G$2:'Crowdfunding'!G$1001, SMALL(IF(Crowdfunding!G$2:'Crowdfunding'!G$1001="Failed", ROW(Crowdfunding!G$2:'Crowdfunding'!G$1001)-ROW(Crowdfunding!G$2)+1), ROW(323:323))), "")</f>
        <v>failed</v>
      </c>
      <c r="E324" cm="1">
        <f t="array" ref="E324">IFERROR(INDEX(Crowdfunding!H$2:'Crowdfunding'!H$1001, SMALL(IF(Crowdfunding!G$2:'Crowdfunding'!G$1001="Failed", ROW(Crowdfunding!G$2:'Crowdfunding'!G$1001)-ROW(Crowdfunding!G$2)+1), ROW(323:323))), "")</f>
        <v>31</v>
      </c>
    </row>
    <row r="325" spans="1:5" x14ac:dyDescent="0.25">
      <c r="A325" t="str" cm="1">
        <f t="array" ref="A325">IFERROR(INDEX(Crowdfunding!G$2:'Crowdfunding'!G$1001, SMALL(IF(Crowdfunding!G$2:'Crowdfunding'!G$1001="Successful", ROW(Crowdfunding!G$2:'Crowdfunding'!G$1001)-ROW(Crowdfunding!G$2)+1), ROW(324:324))), "")</f>
        <v>successful</v>
      </c>
      <c r="B325" cm="1">
        <f t="array" ref="B325">IFERROR(INDEX(Crowdfunding!H$2:'Crowdfunding'!H$1001, SMALL(IF(Crowdfunding!G$2:'Crowdfunding'!G$1001="Successful", ROW(Crowdfunding!G$2:'Crowdfunding'!G$1001)-ROW(Crowdfunding!G$2)+1), ROW(324:324))), "")</f>
        <v>87</v>
      </c>
      <c r="D325" t="str" cm="1">
        <f t="array" ref="D325">IFERROR(INDEX(Crowdfunding!G$2:'Crowdfunding'!G$1001, SMALL(IF(Crowdfunding!G$2:'Crowdfunding'!G$1001="Failed", ROW(Crowdfunding!G$2:'Crowdfunding'!G$1001)-ROW(Crowdfunding!G$2)+1), ROW(324:324))), "")</f>
        <v>failed</v>
      </c>
      <c r="E325" cm="1">
        <f t="array" ref="E325">IFERROR(INDEX(Crowdfunding!H$2:'Crowdfunding'!H$1001, SMALL(IF(Crowdfunding!G$2:'Crowdfunding'!G$1001="Failed", ROW(Crowdfunding!G$2:'Crowdfunding'!G$1001)-ROW(Crowdfunding!G$2)+1), ROW(324:324))), "")</f>
        <v>107</v>
      </c>
    </row>
    <row r="326" spans="1:5" x14ac:dyDescent="0.25">
      <c r="A326" t="str" cm="1">
        <f t="array" ref="A326">IFERROR(INDEX(Crowdfunding!G$2:'Crowdfunding'!G$1001, SMALL(IF(Crowdfunding!G$2:'Crowdfunding'!G$1001="Successful", ROW(Crowdfunding!G$2:'Crowdfunding'!G$1001)-ROW(Crowdfunding!G$2)+1), ROW(325:325))), "")</f>
        <v>successful</v>
      </c>
      <c r="B326" cm="1">
        <f t="array" ref="B326">IFERROR(INDEX(Crowdfunding!H$2:'Crowdfunding'!H$1001, SMALL(IF(Crowdfunding!G$2:'Crowdfunding'!G$1001="Successful", ROW(Crowdfunding!G$2:'Crowdfunding'!G$1001)-ROW(Crowdfunding!G$2)+1), ROW(325:325))), "")</f>
        <v>3116</v>
      </c>
      <c r="D326" t="str" cm="1">
        <f t="array" ref="D326">IFERROR(INDEX(Crowdfunding!G$2:'Crowdfunding'!G$1001, SMALL(IF(Crowdfunding!G$2:'Crowdfunding'!G$1001="Failed", ROW(Crowdfunding!G$2:'Crowdfunding'!G$1001)-ROW(Crowdfunding!G$2)+1), ROW(325:325))), "")</f>
        <v>failed</v>
      </c>
      <c r="E326" cm="1">
        <f t="array" ref="E326">IFERROR(INDEX(Crowdfunding!H$2:'Crowdfunding'!H$1001, SMALL(IF(Crowdfunding!G$2:'Crowdfunding'!G$1001="Failed", ROW(Crowdfunding!G$2:'Crowdfunding'!G$1001)-ROW(Crowdfunding!G$2)+1), ROW(325:325))), "")</f>
        <v>27</v>
      </c>
    </row>
    <row r="327" spans="1:5" x14ac:dyDescent="0.25">
      <c r="A327" t="str" cm="1">
        <f t="array" ref="A327">IFERROR(INDEX(Crowdfunding!G$2:'Crowdfunding'!G$1001, SMALL(IF(Crowdfunding!G$2:'Crowdfunding'!G$1001="Successful", ROW(Crowdfunding!G$2:'Crowdfunding'!G$1001)-ROW(Crowdfunding!G$2)+1), ROW(326:326))), "")</f>
        <v>successful</v>
      </c>
      <c r="B327" cm="1">
        <f t="array" ref="B327">IFERROR(INDEX(Crowdfunding!H$2:'Crowdfunding'!H$1001, SMALL(IF(Crowdfunding!G$2:'Crowdfunding'!G$1001="Successful", ROW(Crowdfunding!G$2:'Crowdfunding'!G$1001)-ROW(Crowdfunding!G$2)+1), ROW(326:326))), "")</f>
        <v>909</v>
      </c>
      <c r="D327" t="str" cm="1">
        <f t="array" ref="D327">IFERROR(INDEX(Crowdfunding!G$2:'Crowdfunding'!G$1001, SMALL(IF(Crowdfunding!G$2:'Crowdfunding'!G$1001="Failed", ROW(Crowdfunding!G$2:'Crowdfunding'!G$1001)-ROW(Crowdfunding!G$2)+1), ROW(326:326))), "")</f>
        <v>failed</v>
      </c>
      <c r="E327" cm="1">
        <f t="array" ref="E327">IFERROR(INDEX(Crowdfunding!H$2:'Crowdfunding'!H$1001, SMALL(IF(Crowdfunding!G$2:'Crowdfunding'!G$1001="Failed", ROW(Crowdfunding!G$2:'Crowdfunding'!G$1001)-ROW(Crowdfunding!G$2)+1), ROW(326:326))), "")</f>
        <v>1221</v>
      </c>
    </row>
    <row r="328" spans="1:5" x14ac:dyDescent="0.25">
      <c r="A328" t="str" cm="1">
        <f t="array" ref="A328">IFERROR(INDEX(Crowdfunding!G$2:'Crowdfunding'!G$1001, SMALL(IF(Crowdfunding!G$2:'Crowdfunding'!G$1001="Successful", ROW(Crowdfunding!G$2:'Crowdfunding'!G$1001)-ROW(Crowdfunding!G$2)+1), ROW(327:327))), "")</f>
        <v>successful</v>
      </c>
      <c r="B328" cm="1">
        <f t="array" ref="B328">IFERROR(INDEX(Crowdfunding!H$2:'Crowdfunding'!H$1001, SMALL(IF(Crowdfunding!G$2:'Crowdfunding'!G$1001="Successful", ROW(Crowdfunding!G$2:'Crowdfunding'!G$1001)-ROW(Crowdfunding!G$2)+1), ROW(327:327))), "")</f>
        <v>1613</v>
      </c>
      <c r="D328" t="str" cm="1">
        <f t="array" ref="D328">IFERROR(INDEX(Crowdfunding!G$2:'Crowdfunding'!G$1001, SMALL(IF(Crowdfunding!G$2:'Crowdfunding'!G$1001="Failed", ROW(Crowdfunding!G$2:'Crowdfunding'!G$1001)-ROW(Crowdfunding!G$2)+1), ROW(327:327))), "")</f>
        <v>failed</v>
      </c>
      <c r="E328" cm="1">
        <f t="array" ref="E328">IFERROR(INDEX(Crowdfunding!H$2:'Crowdfunding'!H$1001, SMALL(IF(Crowdfunding!G$2:'Crowdfunding'!G$1001="Failed", ROW(Crowdfunding!G$2:'Crowdfunding'!G$1001)-ROW(Crowdfunding!G$2)+1), ROW(327:327))), "")</f>
        <v>1</v>
      </c>
    </row>
    <row r="329" spans="1:5" x14ac:dyDescent="0.25">
      <c r="A329" t="str" cm="1">
        <f t="array" ref="A329">IFERROR(INDEX(Crowdfunding!G$2:'Crowdfunding'!G$1001, SMALL(IF(Crowdfunding!G$2:'Crowdfunding'!G$1001="Successful", ROW(Crowdfunding!G$2:'Crowdfunding'!G$1001)-ROW(Crowdfunding!G$2)+1), ROW(328:328))), "")</f>
        <v>successful</v>
      </c>
      <c r="B329" cm="1">
        <f t="array" ref="B329">IFERROR(INDEX(Crowdfunding!H$2:'Crowdfunding'!H$1001, SMALL(IF(Crowdfunding!G$2:'Crowdfunding'!G$1001="Successful", ROW(Crowdfunding!G$2:'Crowdfunding'!G$1001)-ROW(Crowdfunding!G$2)+1), ROW(328:328))), "")</f>
        <v>136</v>
      </c>
      <c r="D329" t="str" cm="1">
        <f t="array" ref="D329">IFERROR(INDEX(Crowdfunding!G$2:'Crowdfunding'!G$1001, SMALL(IF(Crowdfunding!G$2:'Crowdfunding'!G$1001="Failed", ROW(Crowdfunding!G$2:'Crowdfunding'!G$1001)-ROW(Crowdfunding!G$2)+1), ROW(328:328))), "")</f>
        <v>failed</v>
      </c>
      <c r="E329" cm="1">
        <f t="array" ref="E329">IFERROR(INDEX(Crowdfunding!H$2:'Crowdfunding'!H$1001, SMALL(IF(Crowdfunding!G$2:'Crowdfunding'!G$1001="Failed", ROW(Crowdfunding!G$2:'Crowdfunding'!G$1001)-ROW(Crowdfunding!G$2)+1), ROW(328:328))), "")</f>
        <v>16</v>
      </c>
    </row>
    <row r="330" spans="1:5" x14ac:dyDescent="0.25">
      <c r="A330" t="str" cm="1">
        <f t="array" ref="A330">IFERROR(INDEX(Crowdfunding!G$2:'Crowdfunding'!G$1001, SMALL(IF(Crowdfunding!G$2:'Crowdfunding'!G$1001="Successful", ROW(Crowdfunding!G$2:'Crowdfunding'!G$1001)-ROW(Crowdfunding!G$2)+1), ROW(329:329))), "")</f>
        <v>successful</v>
      </c>
      <c r="B330" cm="1">
        <f t="array" ref="B330">IFERROR(INDEX(Crowdfunding!H$2:'Crowdfunding'!H$1001, SMALL(IF(Crowdfunding!G$2:'Crowdfunding'!G$1001="Successful", ROW(Crowdfunding!G$2:'Crowdfunding'!G$1001)-ROW(Crowdfunding!G$2)+1), ROW(329:329))), "")</f>
        <v>130</v>
      </c>
      <c r="D330" t="str" cm="1">
        <f t="array" ref="D330">IFERROR(INDEX(Crowdfunding!G$2:'Crowdfunding'!G$1001, SMALL(IF(Crowdfunding!G$2:'Crowdfunding'!G$1001="Failed", ROW(Crowdfunding!G$2:'Crowdfunding'!G$1001)-ROW(Crowdfunding!G$2)+1), ROW(329:329))), "")</f>
        <v>failed</v>
      </c>
      <c r="E330" cm="1">
        <f t="array" ref="E330">IFERROR(INDEX(Crowdfunding!H$2:'Crowdfunding'!H$1001, SMALL(IF(Crowdfunding!G$2:'Crowdfunding'!G$1001="Failed", ROW(Crowdfunding!G$2:'Crowdfunding'!G$1001)-ROW(Crowdfunding!G$2)+1), ROW(329:329))), "")</f>
        <v>41</v>
      </c>
    </row>
    <row r="331" spans="1:5" x14ac:dyDescent="0.25">
      <c r="A331" t="str" cm="1">
        <f t="array" ref="A331">IFERROR(INDEX(Crowdfunding!G$2:'Crowdfunding'!G$1001, SMALL(IF(Crowdfunding!G$2:'Crowdfunding'!G$1001="Successful", ROW(Crowdfunding!G$2:'Crowdfunding'!G$1001)-ROW(Crowdfunding!G$2)+1), ROW(330:330))), "")</f>
        <v>successful</v>
      </c>
      <c r="B331" cm="1">
        <f t="array" ref="B331">IFERROR(INDEX(Crowdfunding!H$2:'Crowdfunding'!H$1001, SMALL(IF(Crowdfunding!G$2:'Crowdfunding'!G$1001="Successful", ROW(Crowdfunding!G$2:'Crowdfunding'!G$1001)-ROW(Crowdfunding!G$2)+1), ROW(330:330))), "")</f>
        <v>102</v>
      </c>
      <c r="D331" t="str" cm="1">
        <f t="array" ref="D331">IFERROR(INDEX(Crowdfunding!G$2:'Crowdfunding'!G$1001, SMALL(IF(Crowdfunding!G$2:'Crowdfunding'!G$1001="Failed", ROW(Crowdfunding!G$2:'Crowdfunding'!G$1001)-ROW(Crowdfunding!G$2)+1), ROW(330:330))), "")</f>
        <v>failed</v>
      </c>
      <c r="E331" cm="1">
        <f t="array" ref="E331">IFERROR(INDEX(Crowdfunding!H$2:'Crowdfunding'!H$1001, SMALL(IF(Crowdfunding!G$2:'Crowdfunding'!G$1001="Failed", ROW(Crowdfunding!G$2:'Crowdfunding'!G$1001)-ROW(Crowdfunding!G$2)+1), ROW(330:330))), "")</f>
        <v>523</v>
      </c>
    </row>
    <row r="332" spans="1:5" x14ac:dyDescent="0.25">
      <c r="A332" t="str" cm="1">
        <f t="array" ref="A332">IFERROR(INDEX(Crowdfunding!G$2:'Crowdfunding'!G$1001, SMALL(IF(Crowdfunding!G$2:'Crowdfunding'!G$1001="Successful", ROW(Crowdfunding!G$2:'Crowdfunding'!G$1001)-ROW(Crowdfunding!G$2)+1), ROW(331:331))), "")</f>
        <v>successful</v>
      </c>
      <c r="B332" cm="1">
        <f t="array" ref="B332">IFERROR(INDEX(Crowdfunding!H$2:'Crowdfunding'!H$1001, SMALL(IF(Crowdfunding!G$2:'Crowdfunding'!G$1001="Successful", ROW(Crowdfunding!G$2:'Crowdfunding'!G$1001)-ROW(Crowdfunding!G$2)+1), ROW(331:331))), "")</f>
        <v>4006</v>
      </c>
      <c r="D332" t="str" cm="1">
        <f t="array" ref="D332">IFERROR(INDEX(Crowdfunding!G$2:'Crowdfunding'!G$1001, SMALL(IF(Crowdfunding!G$2:'Crowdfunding'!G$1001="Failed", ROW(Crowdfunding!G$2:'Crowdfunding'!G$1001)-ROW(Crowdfunding!G$2)+1), ROW(331:331))), "")</f>
        <v>failed</v>
      </c>
      <c r="E332" cm="1">
        <f t="array" ref="E332">IFERROR(INDEX(Crowdfunding!H$2:'Crowdfunding'!H$1001, SMALL(IF(Crowdfunding!G$2:'Crowdfunding'!G$1001="Failed", ROW(Crowdfunding!G$2:'Crowdfunding'!G$1001)-ROW(Crowdfunding!G$2)+1), ROW(331:331))), "")</f>
        <v>141</v>
      </c>
    </row>
    <row r="333" spans="1:5" x14ac:dyDescent="0.25">
      <c r="A333" t="str" cm="1">
        <f t="array" ref="A333">IFERROR(INDEX(Crowdfunding!G$2:'Crowdfunding'!G$1001, SMALL(IF(Crowdfunding!G$2:'Crowdfunding'!G$1001="Successful", ROW(Crowdfunding!G$2:'Crowdfunding'!G$1001)-ROW(Crowdfunding!G$2)+1), ROW(332:332))), "")</f>
        <v>successful</v>
      </c>
      <c r="B333" cm="1">
        <f t="array" ref="B333">IFERROR(INDEX(Crowdfunding!H$2:'Crowdfunding'!H$1001, SMALL(IF(Crowdfunding!G$2:'Crowdfunding'!G$1001="Successful", ROW(Crowdfunding!G$2:'Crowdfunding'!G$1001)-ROW(Crowdfunding!G$2)+1), ROW(332:332))), "")</f>
        <v>1629</v>
      </c>
      <c r="D333" t="str" cm="1">
        <f t="array" ref="D333">IFERROR(INDEX(Crowdfunding!G$2:'Crowdfunding'!G$1001, SMALL(IF(Crowdfunding!G$2:'Crowdfunding'!G$1001="Failed", ROW(Crowdfunding!G$2:'Crowdfunding'!G$1001)-ROW(Crowdfunding!G$2)+1), ROW(332:332))), "")</f>
        <v>failed</v>
      </c>
      <c r="E333" cm="1">
        <f t="array" ref="E333">IFERROR(INDEX(Crowdfunding!H$2:'Crowdfunding'!H$1001, SMALL(IF(Crowdfunding!G$2:'Crowdfunding'!G$1001="Failed", ROW(Crowdfunding!G$2:'Crowdfunding'!G$1001)-ROW(Crowdfunding!G$2)+1), ROW(332:332))), "")</f>
        <v>52</v>
      </c>
    </row>
    <row r="334" spans="1:5" x14ac:dyDescent="0.25">
      <c r="A334" t="str" cm="1">
        <f t="array" ref="A334">IFERROR(INDEX(Crowdfunding!G$2:'Crowdfunding'!G$1001, SMALL(IF(Crowdfunding!G$2:'Crowdfunding'!G$1001="Successful", ROW(Crowdfunding!G$2:'Crowdfunding'!G$1001)-ROW(Crowdfunding!G$2)+1), ROW(333:333))), "")</f>
        <v>successful</v>
      </c>
      <c r="B334" cm="1">
        <f t="array" ref="B334">IFERROR(INDEX(Crowdfunding!H$2:'Crowdfunding'!H$1001, SMALL(IF(Crowdfunding!G$2:'Crowdfunding'!G$1001="Successful", ROW(Crowdfunding!G$2:'Crowdfunding'!G$1001)-ROW(Crowdfunding!G$2)+1), ROW(333:333))), "")</f>
        <v>2188</v>
      </c>
      <c r="D334" t="str" cm="1">
        <f t="array" ref="D334">IFERROR(INDEX(Crowdfunding!G$2:'Crowdfunding'!G$1001, SMALL(IF(Crowdfunding!G$2:'Crowdfunding'!G$1001="Failed", ROW(Crowdfunding!G$2:'Crowdfunding'!G$1001)-ROW(Crowdfunding!G$2)+1), ROW(333:333))), "")</f>
        <v>failed</v>
      </c>
      <c r="E334" cm="1">
        <f t="array" ref="E334">IFERROR(INDEX(Crowdfunding!H$2:'Crowdfunding'!H$1001, SMALL(IF(Crowdfunding!G$2:'Crowdfunding'!G$1001="Failed", ROW(Crowdfunding!G$2:'Crowdfunding'!G$1001)-ROW(Crowdfunding!G$2)+1), ROW(333:333))), "")</f>
        <v>225</v>
      </c>
    </row>
    <row r="335" spans="1:5" x14ac:dyDescent="0.25">
      <c r="A335" t="str" cm="1">
        <f t="array" ref="A335">IFERROR(INDEX(Crowdfunding!G$2:'Crowdfunding'!G$1001, SMALL(IF(Crowdfunding!G$2:'Crowdfunding'!G$1001="Successful", ROW(Crowdfunding!G$2:'Crowdfunding'!G$1001)-ROW(Crowdfunding!G$2)+1), ROW(334:334))), "")</f>
        <v>successful</v>
      </c>
      <c r="B335" cm="1">
        <f t="array" ref="B335">IFERROR(INDEX(Crowdfunding!H$2:'Crowdfunding'!H$1001, SMALL(IF(Crowdfunding!G$2:'Crowdfunding'!G$1001="Successful", ROW(Crowdfunding!G$2:'Crowdfunding'!G$1001)-ROW(Crowdfunding!G$2)+1), ROW(334:334))), "")</f>
        <v>2409</v>
      </c>
      <c r="D335" t="str" cm="1">
        <f t="array" ref="D335">IFERROR(INDEX(Crowdfunding!G$2:'Crowdfunding'!G$1001, SMALL(IF(Crowdfunding!G$2:'Crowdfunding'!G$1001="Failed", ROW(Crowdfunding!G$2:'Crowdfunding'!G$1001)-ROW(Crowdfunding!G$2)+1), ROW(334:334))), "")</f>
        <v>failed</v>
      </c>
      <c r="E335" cm="1">
        <f t="array" ref="E335">IFERROR(INDEX(Crowdfunding!H$2:'Crowdfunding'!H$1001, SMALL(IF(Crowdfunding!G$2:'Crowdfunding'!G$1001="Failed", ROW(Crowdfunding!G$2:'Crowdfunding'!G$1001)-ROW(Crowdfunding!G$2)+1), ROW(334:334))), "")</f>
        <v>38</v>
      </c>
    </row>
    <row r="336" spans="1:5" x14ac:dyDescent="0.25">
      <c r="A336" t="str" cm="1">
        <f t="array" ref="A336">IFERROR(INDEX(Crowdfunding!G$2:'Crowdfunding'!G$1001, SMALL(IF(Crowdfunding!G$2:'Crowdfunding'!G$1001="Successful", ROW(Crowdfunding!G$2:'Crowdfunding'!G$1001)-ROW(Crowdfunding!G$2)+1), ROW(335:335))), "")</f>
        <v>successful</v>
      </c>
      <c r="B336" cm="1">
        <f t="array" ref="B336">IFERROR(INDEX(Crowdfunding!H$2:'Crowdfunding'!H$1001, SMALL(IF(Crowdfunding!G$2:'Crowdfunding'!G$1001="Successful", ROW(Crowdfunding!G$2:'Crowdfunding'!G$1001)-ROW(Crowdfunding!G$2)+1), ROW(335:335))), "")</f>
        <v>194</v>
      </c>
      <c r="D336" t="str" cm="1">
        <f t="array" ref="D336">IFERROR(INDEX(Crowdfunding!G$2:'Crowdfunding'!G$1001, SMALL(IF(Crowdfunding!G$2:'Crowdfunding'!G$1001="Failed", ROW(Crowdfunding!G$2:'Crowdfunding'!G$1001)-ROW(Crowdfunding!G$2)+1), ROW(335:335))), "")</f>
        <v>failed</v>
      </c>
      <c r="E336" cm="1">
        <f t="array" ref="E336">IFERROR(INDEX(Crowdfunding!H$2:'Crowdfunding'!H$1001, SMALL(IF(Crowdfunding!G$2:'Crowdfunding'!G$1001="Failed", ROW(Crowdfunding!G$2:'Crowdfunding'!G$1001)-ROW(Crowdfunding!G$2)+1), ROW(335:335))), "")</f>
        <v>15</v>
      </c>
    </row>
    <row r="337" spans="1:5" x14ac:dyDescent="0.25">
      <c r="A337" t="str" cm="1">
        <f t="array" ref="A337">IFERROR(INDEX(Crowdfunding!G$2:'Crowdfunding'!G$1001, SMALL(IF(Crowdfunding!G$2:'Crowdfunding'!G$1001="Successful", ROW(Crowdfunding!G$2:'Crowdfunding'!G$1001)-ROW(Crowdfunding!G$2)+1), ROW(336:336))), "")</f>
        <v>successful</v>
      </c>
      <c r="B337" cm="1">
        <f t="array" ref="B337">IFERROR(INDEX(Crowdfunding!H$2:'Crowdfunding'!H$1001, SMALL(IF(Crowdfunding!G$2:'Crowdfunding'!G$1001="Successful", ROW(Crowdfunding!G$2:'Crowdfunding'!G$1001)-ROW(Crowdfunding!G$2)+1), ROW(336:336))), "")</f>
        <v>1140</v>
      </c>
      <c r="D337" t="str" cm="1">
        <f t="array" ref="D337">IFERROR(INDEX(Crowdfunding!G$2:'Crowdfunding'!G$1001, SMALL(IF(Crowdfunding!G$2:'Crowdfunding'!G$1001="Failed", ROW(Crowdfunding!G$2:'Crowdfunding'!G$1001)-ROW(Crowdfunding!G$2)+1), ROW(336:336))), "")</f>
        <v>failed</v>
      </c>
      <c r="E337" cm="1">
        <f t="array" ref="E337">IFERROR(INDEX(Crowdfunding!H$2:'Crowdfunding'!H$1001, SMALL(IF(Crowdfunding!G$2:'Crowdfunding'!G$1001="Failed", ROW(Crowdfunding!G$2:'Crowdfunding'!G$1001)-ROW(Crowdfunding!G$2)+1), ROW(336:336))), "")</f>
        <v>37</v>
      </c>
    </row>
    <row r="338" spans="1:5" x14ac:dyDescent="0.25">
      <c r="A338" t="str" cm="1">
        <f t="array" ref="A338">IFERROR(INDEX(Crowdfunding!G$2:'Crowdfunding'!G$1001, SMALL(IF(Crowdfunding!G$2:'Crowdfunding'!G$1001="Successful", ROW(Crowdfunding!G$2:'Crowdfunding'!G$1001)-ROW(Crowdfunding!G$2)+1), ROW(337:337))), "")</f>
        <v>successful</v>
      </c>
      <c r="B338" cm="1">
        <f t="array" ref="B338">IFERROR(INDEX(Crowdfunding!H$2:'Crowdfunding'!H$1001, SMALL(IF(Crowdfunding!G$2:'Crowdfunding'!G$1001="Successful", ROW(Crowdfunding!G$2:'Crowdfunding'!G$1001)-ROW(Crowdfunding!G$2)+1), ROW(337:337))), "")</f>
        <v>102</v>
      </c>
      <c r="D338" t="str" cm="1">
        <f t="array" ref="D338">IFERROR(INDEX(Crowdfunding!G$2:'Crowdfunding'!G$1001, SMALL(IF(Crowdfunding!G$2:'Crowdfunding'!G$1001="Failed", ROW(Crowdfunding!G$2:'Crowdfunding'!G$1001)-ROW(Crowdfunding!G$2)+1), ROW(337:337))), "")</f>
        <v>failed</v>
      </c>
      <c r="E338" cm="1">
        <f t="array" ref="E338">IFERROR(INDEX(Crowdfunding!H$2:'Crowdfunding'!H$1001, SMALL(IF(Crowdfunding!G$2:'Crowdfunding'!G$1001="Failed", ROW(Crowdfunding!G$2:'Crowdfunding'!G$1001)-ROW(Crowdfunding!G$2)+1), ROW(337:337))), "")</f>
        <v>112</v>
      </c>
    </row>
    <row r="339" spans="1:5" x14ac:dyDescent="0.25">
      <c r="A339" t="str" cm="1">
        <f t="array" ref="A339">IFERROR(INDEX(Crowdfunding!G$2:'Crowdfunding'!G$1001, SMALL(IF(Crowdfunding!G$2:'Crowdfunding'!G$1001="Successful", ROW(Crowdfunding!G$2:'Crowdfunding'!G$1001)-ROW(Crowdfunding!G$2)+1), ROW(338:338))), "")</f>
        <v>successful</v>
      </c>
      <c r="B339" cm="1">
        <f t="array" ref="B339">IFERROR(INDEX(Crowdfunding!H$2:'Crowdfunding'!H$1001, SMALL(IF(Crowdfunding!G$2:'Crowdfunding'!G$1001="Successful", ROW(Crowdfunding!G$2:'Crowdfunding'!G$1001)-ROW(Crowdfunding!G$2)+1), ROW(338:338))), "")</f>
        <v>2857</v>
      </c>
      <c r="D339" t="str" cm="1">
        <f t="array" ref="D339">IFERROR(INDEX(Crowdfunding!G$2:'Crowdfunding'!G$1001, SMALL(IF(Crowdfunding!G$2:'Crowdfunding'!G$1001="Failed", ROW(Crowdfunding!G$2:'Crowdfunding'!G$1001)-ROW(Crowdfunding!G$2)+1), ROW(338:338))), "")</f>
        <v>failed</v>
      </c>
      <c r="E339" cm="1">
        <f t="array" ref="E339">IFERROR(INDEX(Crowdfunding!H$2:'Crowdfunding'!H$1001, SMALL(IF(Crowdfunding!G$2:'Crowdfunding'!G$1001="Failed", ROW(Crowdfunding!G$2:'Crowdfunding'!G$1001)-ROW(Crowdfunding!G$2)+1), ROW(338:338))), "")</f>
        <v>21</v>
      </c>
    </row>
    <row r="340" spans="1:5" x14ac:dyDescent="0.25">
      <c r="A340" t="str" cm="1">
        <f t="array" ref="A340">IFERROR(INDEX(Crowdfunding!G$2:'Crowdfunding'!G$1001, SMALL(IF(Crowdfunding!G$2:'Crowdfunding'!G$1001="Successful", ROW(Crowdfunding!G$2:'Crowdfunding'!G$1001)-ROW(Crowdfunding!G$2)+1), ROW(339:339))), "")</f>
        <v>successful</v>
      </c>
      <c r="B340" cm="1">
        <f t="array" ref="B340">IFERROR(INDEX(Crowdfunding!H$2:'Crowdfunding'!H$1001, SMALL(IF(Crowdfunding!G$2:'Crowdfunding'!G$1001="Successful", ROW(Crowdfunding!G$2:'Crowdfunding'!G$1001)-ROW(Crowdfunding!G$2)+1), ROW(339:339))), "")</f>
        <v>107</v>
      </c>
      <c r="D340" t="str" cm="1">
        <f t="array" ref="D340">IFERROR(INDEX(Crowdfunding!G$2:'Crowdfunding'!G$1001, SMALL(IF(Crowdfunding!G$2:'Crowdfunding'!G$1001="Failed", ROW(Crowdfunding!G$2:'Crowdfunding'!G$1001)-ROW(Crowdfunding!G$2)+1), ROW(339:339))), "")</f>
        <v>failed</v>
      </c>
      <c r="E340" cm="1">
        <f t="array" ref="E340">IFERROR(INDEX(Crowdfunding!H$2:'Crowdfunding'!H$1001, SMALL(IF(Crowdfunding!G$2:'Crowdfunding'!G$1001="Failed", ROW(Crowdfunding!G$2:'Crowdfunding'!G$1001)-ROW(Crowdfunding!G$2)+1), ROW(339:339))), "")</f>
        <v>67</v>
      </c>
    </row>
    <row r="341" spans="1:5" x14ac:dyDescent="0.25">
      <c r="A341" t="str" cm="1">
        <f t="array" ref="A341">IFERROR(INDEX(Crowdfunding!G$2:'Crowdfunding'!G$1001, SMALL(IF(Crowdfunding!G$2:'Crowdfunding'!G$1001="Successful", ROW(Crowdfunding!G$2:'Crowdfunding'!G$1001)-ROW(Crowdfunding!G$2)+1), ROW(340:340))), "")</f>
        <v>successful</v>
      </c>
      <c r="B341" cm="1">
        <f t="array" ref="B341">IFERROR(INDEX(Crowdfunding!H$2:'Crowdfunding'!H$1001, SMALL(IF(Crowdfunding!G$2:'Crowdfunding'!G$1001="Successful", ROW(Crowdfunding!G$2:'Crowdfunding'!G$1001)-ROW(Crowdfunding!G$2)+1), ROW(340:340))), "")</f>
        <v>160</v>
      </c>
      <c r="D341" t="str" cm="1">
        <f t="array" ref="D341">IFERROR(INDEX(Crowdfunding!G$2:'Crowdfunding'!G$1001, SMALL(IF(Crowdfunding!G$2:'Crowdfunding'!G$1001="Failed", ROW(Crowdfunding!G$2:'Crowdfunding'!G$1001)-ROW(Crowdfunding!G$2)+1), ROW(340:340))), "")</f>
        <v>failed</v>
      </c>
      <c r="E341" cm="1">
        <f t="array" ref="E341">IFERROR(INDEX(Crowdfunding!H$2:'Crowdfunding'!H$1001, SMALL(IF(Crowdfunding!G$2:'Crowdfunding'!G$1001="Failed", ROW(Crowdfunding!G$2:'Crowdfunding'!G$1001)-ROW(Crowdfunding!G$2)+1), ROW(340:340))), "")</f>
        <v>78</v>
      </c>
    </row>
    <row r="342" spans="1:5" x14ac:dyDescent="0.25">
      <c r="A342" t="str" cm="1">
        <f t="array" ref="A342">IFERROR(INDEX(Crowdfunding!G$2:'Crowdfunding'!G$1001, SMALL(IF(Crowdfunding!G$2:'Crowdfunding'!G$1001="Successful", ROW(Crowdfunding!G$2:'Crowdfunding'!G$1001)-ROW(Crowdfunding!G$2)+1), ROW(341:341))), "")</f>
        <v>successful</v>
      </c>
      <c r="B342" cm="1">
        <f t="array" ref="B342">IFERROR(INDEX(Crowdfunding!H$2:'Crowdfunding'!H$1001, SMALL(IF(Crowdfunding!G$2:'Crowdfunding'!G$1001="Successful", ROW(Crowdfunding!G$2:'Crowdfunding'!G$1001)-ROW(Crowdfunding!G$2)+1), ROW(341:341))), "")</f>
        <v>2230</v>
      </c>
      <c r="D342" t="str" cm="1">
        <f t="array" ref="D342">IFERROR(INDEX(Crowdfunding!G$2:'Crowdfunding'!G$1001, SMALL(IF(Crowdfunding!G$2:'Crowdfunding'!G$1001="Failed", ROW(Crowdfunding!G$2:'Crowdfunding'!G$1001)-ROW(Crowdfunding!G$2)+1), ROW(341:341))), "")</f>
        <v>failed</v>
      </c>
      <c r="E342" cm="1">
        <f t="array" ref="E342">IFERROR(INDEX(Crowdfunding!H$2:'Crowdfunding'!H$1001, SMALL(IF(Crowdfunding!G$2:'Crowdfunding'!G$1001="Failed", ROW(Crowdfunding!G$2:'Crowdfunding'!G$1001)-ROW(Crowdfunding!G$2)+1), ROW(341:341))), "")</f>
        <v>67</v>
      </c>
    </row>
    <row r="343" spans="1:5" x14ac:dyDescent="0.25">
      <c r="A343" t="str" cm="1">
        <f t="array" ref="A343">IFERROR(INDEX(Crowdfunding!G$2:'Crowdfunding'!G$1001, SMALL(IF(Crowdfunding!G$2:'Crowdfunding'!G$1001="Successful", ROW(Crowdfunding!G$2:'Crowdfunding'!G$1001)-ROW(Crowdfunding!G$2)+1), ROW(342:342))), "")</f>
        <v>successful</v>
      </c>
      <c r="B343" cm="1">
        <f t="array" ref="B343">IFERROR(INDEX(Crowdfunding!H$2:'Crowdfunding'!H$1001, SMALL(IF(Crowdfunding!G$2:'Crowdfunding'!G$1001="Successful", ROW(Crowdfunding!G$2:'Crowdfunding'!G$1001)-ROW(Crowdfunding!G$2)+1), ROW(342:342))), "")</f>
        <v>316</v>
      </c>
      <c r="D343" t="str" cm="1">
        <f t="array" ref="D343">IFERROR(INDEX(Crowdfunding!G$2:'Crowdfunding'!G$1001, SMALL(IF(Crowdfunding!G$2:'Crowdfunding'!G$1001="Failed", ROW(Crowdfunding!G$2:'Crowdfunding'!G$1001)-ROW(Crowdfunding!G$2)+1), ROW(342:342))), "")</f>
        <v>failed</v>
      </c>
      <c r="E343" cm="1">
        <f t="array" ref="E343">IFERROR(INDEX(Crowdfunding!H$2:'Crowdfunding'!H$1001, SMALL(IF(Crowdfunding!G$2:'Crowdfunding'!G$1001="Failed", ROW(Crowdfunding!G$2:'Crowdfunding'!G$1001)-ROW(Crowdfunding!G$2)+1), ROW(342:342))), "")</f>
        <v>263</v>
      </c>
    </row>
    <row r="344" spans="1:5" x14ac:dyDescent="0.25">
      <c r="A344" t="str" cm="1">
        <f t="array" ref="A344">IFERROR(INDEX(Crowdfunding!G$2:'Crowdfunding'!G$1001, SMALL(IF(Crowdfunding!G$2:'Crowdfunding'!G$1001="Successful", ROW(Crowdfunding!G$2:'Crowdfunding'!G$1001)-ROW(Crowdfunding!G$2)+1), ROW(343:343))), "")</f>
        <v>successful</v>
      </c>
      <c r="B344" cm="1">
        <f t="array" ref="B344">IFERROR(INDEX(Crowdfunding!H$2:'Crowdfunding'!H$1001, SMALL(IF(Crowdfunding!G$2:'Crowdfunding'!G$1001="Successful", ROW(Crowdfunding!G$2:'Crowdfunding'!G$1001)-ROW(Crowdfunding!G$2)+1), ROW(343:343))), "")</f>
        <v>117</v>
      </c>
      <c r="D344" t="str" cm="1">
        <f t="array" ref="D344">IFERROR(INDEX(Crowdfunding!G$2:'Crowdfunding'!G$1001, SMALL(IF(Crowdfunding!G$2:'Crowdfunding'!G$1001="Failed", ROW(Crowdfunding!G$2:'Crowdfunding'!G$1001)-ROW(Crowdfunding!G$2)+1), ROW(343:343))), "")</f>
        <v>failed</v>
      </c>
      <c r="E344" cm="1">
        <f t="array" ref="E344">IFERROR(INDEX(Crowdfunding!H$2:'Crowdfunding'!H$1001, SMALL(IF(Crowdfunding!G$2:'Crowdfunding'!G$1001="Failed", ROW(Crowdfunding!G$2:'Crowdfunding'!G$1001)-ROW(Crowdfunding!G$2)+1), ROW(343:343))), "")</f>
        <v>1691</v>
      </c>
    </row>
    <row r="345" spans="1:5" x14ac:dyDescent="0.25">
      <c r="A345" t="str" cm="1">
        <f t="array" ref="A345">IFERROR(INDEX(Crowdfunding!G$2:'Crowdfunding'!G$1001, SMALL(IF(Crowdfunding!G$2:'Crowdfunding'!G$1001="Successful", ROW(Crowdfunding!G$2:'Crowdfunding'!G$1001)-ROW(Crowdfunding!G$2)+1), ROW(344:344))), "")</f>
        <v>successful</v>
      </c>
      <c r="B345" cm="1">
        <f t="array" ref="B345">IFERROR(INDEX(Crowdfunding!H$2:'Crowdfunding'!H$1001, SMALL(IF(Crowdfunding!G$2:'Crowdfunding'!G$1001="Successful", ROW(Crowdfunding!G$2:'Crowdfunding'!G$1001)-ROW(Crowdfunding!G$2)+1), ROW(344:344))), "")</f>
        <v>6406</v>
      </c>
      <c r="D345" t="str" cm="1">
        <f t="array" ref="D345">IFERROR(INDEX(Crowdfunding!G$2:'Crowdfunding'!G$1001, SMALL(IF(Crowdfunding!G$2:'Crowdfunding'!G$1001="Failed", ROW(Crowdfunding!G$2:'Crowdfunding'!G$1001)-ROW(Crowdfunding!G$2)+1), ROW(344:344))), "")</f>
        <v>failed</v>
      </c>
      <c r="E345" cm="1">
        <f t="array" ref="E345">IFERROR(INDEX(Crowdfunding!H$2:'Crowdfunding'!H$1001, SMALL(IF(Crowdfunding!G$2:'Crowdfunding'!G$1001="Failed", ROW(Crowdfunding!G$2:'Crowdfunding'!G$1001)-ROW(Crowdfunding!G$2)+1), ROW(344:344))), "")</f>
        <v>181</v>
      </c>
    </row>
    <row r="346" spans="1:5" x14ac:dyDescent="0.25">
      <c r="A346" t="str" cm="1">
        <f t="array" ref="A346">IFERROR(INDEX(Crowdfunding!G$2:'Crowdfunding'!G$1001, SMALL(IF(Crowdfunding!G$2:'Crowdfunding'!G$1001="Successful", ROW(Crowdfunding!G$2:'Crowdfunding'!G$1001)-ROW(Crowdfunding!G$2)+1), ROW(345:345))), "")</f>
        <v>successful</v>
      </c>
      <c r="B346" cm="1">
        <f t="array" ref="B346">IFERROR(INDEX(Crowdfunding!H$2:'Crowdfunding'!H$1001, SMALL(IF(Crowdfunding!G$2:'Crowdfunding'!G$1001="Successful", ROW(Crowdfunding!G$2:'Crowdfunding'!G$1001)-ROW(Crowdfunding!G$2)+1), ROW(345:345))), "")</f>
        <v>192</v>
      </c>
      <c r="D346" t="str" cm="1">
        <f t="array" ref="D346">IFERROR(INDEX(Crowdfunding!G$2:'Crowdfunding'!G$1001, SMALL(IF(Crowdfunding!G$2:'Crowdfunding'!G$1001="Failed", ROW(Crowdfunding!G$2:'Crowdfunding'!G$1001)-ROW(Crowdfunding!G$2)+1), ROW(345:345))), "")</f>
        <v>failed</v>
      </c>
      <c r="E346" cm="1">
        <f t="array" ref="E346">IFERROR(INDEX(Crowdfunding!H$2:'Crowdfunding'!H$1001, SMALL(IF(Crowdfunding!G$2:'Crowdfunding'!G$1001="Failed", ROW(Crowdfunding!G$2:'Crowdfunding'!G$1001)-ROW(Crowdfunding!G$2)+1), ROW(345:345))), "")</f>
        <v>13</v>
      </c>
    </row>
    <row r="347" spans="1:5" x14ac:dyDescent="0.25">
      <c r="A347" t="str" cm="1">
        <f t="array" ref="A347">IFERROR(INDEX(Crowdfunding!G$2:'Crowdfunding'!G$1001, SMALL(IF(Crowdfunding!G$2:'Crowdfunding'!G$1001="Successful", ROW(Crowdfunding!G$2:'Crowdfunding'!G$1001)-ROW(Crowdfunding!G$2)+1), ROW(346:346))), "")</f>
        <v>successful</v>
      </c>
      <c r="B347" cm="1">
        <f t="array" ref="B347">IFERROR(INDEX(Crowdfunding!H$2:'Crowdfunding'!H$1001, SMALL(IF(Crowdfunding!G$2:'Crowdfunding'!G$1001="Successful", ROW(Crowdfunding!G$2:'Crowdfunding'!G$1001)-ROW(Crowdfunding!G$2)+1), ROW(346:346))), "")</f>
        <v>26</v>
      </c>
      <c r="D347" t="str" cm="1">
        <f t="array" ref="D347">IFERROR(INDEX(Crowdfunding!G$2:'Crowdfunding'!G$1001, SMALL(IF(Crowdfunding!G$2:'Crowdfunding'!G$1001="Failed", ROW(Crowdfunding!G$2:'Crowdfunding'!G$1001)-ROW(Crowdfunding!G$2)+1), ROW(346:346))), "")</f>
        <v>failed</v>
      </c>
      <c r="E347" cm="1">
        <f t="array" ref="E347">IFERROR(INDEX(Crowdfunding!H$2:'Crowdfunding'!H$1001, SMALL(IF(Crowdfunding!G$2:'Crowdfunding'!G$1001="Failed", ROW(Crowdfunding!G$2:'Crowdfunding'!G$1001)-ROW(Crowdfunding!G$2)+1), ROW(346:346))), "")</f>
        <v>1</v>
      </c>
    </row>
    <row r="348" spans="1:5" x14ac:dyDescent="0.25">
      <c r="A348" t="str" cm="1">
        <f t="array" ref="A348">IFERROR(INDEX(Crowdfunding!G$2:'Crowdfunding'!G$1001, SMALL(IF(Crowdfunding!G$2:'Crowdfunding'!G$1001="Successful", ROW(Crowdfunding!G$2:'Crowdfunding'!G$1001)-ROW(Crowdfunding!G$2)+1), ROW(347:347))), "")</f>
        <v>successful</v>
      </c>
      <c r="B348" cm="1">
        <f t="array" ref="B348">IFERROR(INDEX(Crowdfunding!H$2:'Crowdfunding'!H$1001, SMALL(IF(Crowdfunding!G$2:'Crowdfunding'!G$1001="Successful", ROW(Crowdfunding!G$2:'Crowdfunding'!G$1001)-ROW(Crowdfunding!G$2)+1), ROW(347:347))), "")</f>
        <v>723</v>
      </c>
      <c r="D348" t="str" cm="1">
        <f t="array" ref="D348">IFERROR(INDEX(Crowdfunding!G$2:'Crowdfunding'!G$1001, SMALL(IF(Crowdfunding!G$2:'Crowdfunding'!G$1001="Failed", ROW(Crowdfunding!G$2:'Crowdfunding'!G$1001)-ROW(Crowdfunding!G$2)+1), ROW(347:347))), "")</f>
        <v>failed</v>
      </c>
      <c r="E348" cm="1">
        <f t="array" ref="E348">IFERROR(INDEX(Crowdfunding!H$2:'Crowdfunding'!H$1001, SMALL(IF(Crowdfunding!G$2:'Crowdfunding'!G$1001="Failed", ROW(Crowdfunding!G$2:'Crowdfunding'!G$1001)-ROW(Crowdfunding!G$2)+1), ROW(347:347))), "")</f>
        <v>21</v>
      </c>
    </row>
    <row r="349" spans="1:5" x14ac:dyDescent="0.25">
      <c r="A349" t="str" cm="1">
        <f t="array" ref="A349">IFERROR(INDEX(Crowdfunding!G$2:'Crowdfunding'!G$1001, SMALL(IF(Crowdfunding!G$2:'Crowdfunding'!G$1001="Successful", ROW(Crowdfunding!G$2:'Crowdfunding'!G$1001)-ROW(Crowdfunding!G$2)+1), ROW(348:348))), "")</f>
        <v>successful</v>
      </c>
      <c r="B349" cm="1">
        <f t="array" ref="B349">IFERROR(INDEX(Crowdfunding!H$2:'Crowdfunding'!H$1001, SMALL(IF(Crowdfunding!G$2:'Crowdfunding'!G$1001="Successful", ROW(Crowdfunding!G$2:'Crowdfunding'!G$1001)-ROW(Crowdfunding!G$2)+1), ROW(348:348))), "")</f>
        <v>170</v>
      </c>
      <c r="D349" t="str" cm="1">
        <f t="array" ref="D349">IFERROR(INDEX(Crowdfunding!G$2:'Crowdfunding'!G$1001, SMALL(IF(Crowdfunding!G$2:'Crowdfunding'!G$1001="Failed", ROW(Crowdfunding!G$2:'Crowdfunding'!G$1001)-ROW(Crowdfunding!G$2)+1), ROW(348:348))), "")</f>
        <v>failed</v>
      </c>
      <c r="E349" cm="1">
        <f t="array" ref="E349">IFERROR(INDEX(Crowdfunding!H$2:'Crowdfunding'!H$1001, SMALL(IF(Crowdfunding!G$2:'Crowdfunding'!G$1001="Failed", ROW(Crowdfunding!G$2:'Crowdfunding'!G$1001)-ROW(Crowdfunding!G$2)+1), ROW(348:348))), "")</f>
        <v>830</v>
      </c>
    </row>
    <row r="350" spans="1:5" x14ac:dyDescent="0.25">
      <c r="A350" t="str" cm="1">
        <f t="array" ref="A350">IFERROR(INDEX(Crowdfunding!G$2:'Crowdfunding'!G$1001, SMALL(IF(Crowdfunding!G$2:'Crowdfunding'!G$1001="Successful", ROW(Crowdfunding!G$2:'Crowdfunding'!G$1001)-ROW(Crowdfunding!G$2)+1), ROW(349:349))), "")</f>
        <v>successful</v>
      </c>
      <c r="B350" cm="1">
        <f t="array" ref="B350">IFERROR(INDEX(Crowdfunding!H$2:'Crowdfunding'!H$1001, SMALL(IF(Crowdfunding!G$2:'Crowdfunding'!G$1001="Successful", ROW(Crowdfunding!G$2:'Crowdfunding'!G$1001)-ROW(Crowdfunding!G$2)+1), ROW(349:349))), "")</f>
        <v>238</v>
      </c>
      <c r="D350" t="str" cm="1">
        <f t="array" ref="D350">IFERROR(INDEX(Crowdfunding!G$2:'Crowdfunding'!G$1001, SMALL(IF(Crowdfunding!G$2:'Crowdfunding'!G$1001="Failed", ROW(Crowdfunding!G$2:'Crowdfunding'!G$1001)-ROW(Crowdfunding!G$2)+1), ROW(349:349))), "")</f>
        <v>failed</v>
      </c>
      <c r="E350" cm="1">
        <f t="array" ref="E350">IFERROR(INDEX(Crowdfunding!H$2:'Crowdfunding'!H$1001, SMALL(IF(Crowdfunding!G$2:'Crowdfunding'!G$1001="Failed", ROW(Crowdfunding!G$2:'Crowdfunding'!G$1001)-ROW(Crowdfunding!G$2)+1), ROW(349:349))), "")</f>
        <v>130</v>
      </c>
    </row>
    <row r="351" spans="1:5" x14ac:dyDescent="0.25">
      <c r="A351" t="str" cm="1">
        <f t="array" ref="A351">IFERROR(INDEX(Crowdfunding!G$2:'Crowdfunding'!G$1001, SMALL(IF(Crowdfunding!G$2:'Crowdfunding'!G$1001="Successful", ROW(Crowdfunding!G$2:'Crowdfunding'!G$1001)-ROW(Crowdfunding!G$2)+1), ROW(350:350))), "")</f>
        <v>successful</v>
      </c>
      <c r="B351" cm="1">
        <f t="array" ref="B351">IFERROR(INDEX(Crowdfunding!H$2:'Crowdfunding'!H$1001, SMALL(IF(Crowdfunding!G$2:'Crowdfunding'!G$1001="Successful", ROW(Crowdfunding!G$2:'Crowdfunding'!G$1001)-ROW(Crowdfunding!G$2)+1), ROW(350:350))), "")</f>
        <v>55</v>
      </c>
      <c r="D351" t="str" cm="1">
        <f t="array" ref="D351">IFERROR(INDEX(Crowdfunding!G$2:'Crowdfunding'!G$1001, SMALL(IF(Crowdfunding!G$2:'Crowdfunding'!G$1001="Failed", ROW(Crowdfunding!G$2:'Crowdfunding'!G$1001)-ROW(Crowdfunding!G$2)+1), ROW(350:350))), "")</f>
        <v>failed</v>
      </c>
      <c r="E351" cm="1">
        <f t="array" ref="E351">IFERROR(INDEX(Crowdfunding!H$2:'Crowdfunding'!H$1001, SMALL(IF(Crowdfunding!G$2:'Crowdfunding'!G$1001="Failed", ROW(Crowdfunding!G$2:'Crowdfunding'!G$1001)-ROW(Crowdfunding!G$2)+1), ROW(350:350))), "")</f>
        <v>55</v>
      </c>
    </row>
    <row r="352" spans="1:5" x14ac:dyDescent="0.25">
      <c r="A352" t="str" cm="1">
        <f t="array" ref="A352">IFERROR(INDEX(Crowdfunding!G$2:'Crowdfunding'!G$1001, SMALL(IF(Crowdfunding!G$2:'Crowdfunding'!G$1001="Successful", ROW(Crowdfunding!G$2:'Crowdfunding'!G$1001)-ROW(Crowdfunding!G$2)+1), ROW(351:351))), "")</f>
        <v>successful</v>
      </c>
      <c r="B352" cm="1">
        <f t="array" ref="B352">IFERROR(INDEX(Crowdfunding!H$2:'Crowdfunding'!H$1001, SMALL(IF(Crowdfunding!G$2:'Crowdfunding'!G$1001="Successful", ROW(Crowdfunding!G$2:'Crowdfunding'!G$1001)-ROW(Crowdfunding!G$2)+1), ROW(351:351))), "")</f>
        <v>128</v>
      </c>
      <c r="D352" t="str" cm="1">
        <f t="array" ref="D352">IFERROR(INDEX(Crowdfunding!G$2:'Crowdfunding'!G$1001, SMALL(IF(Crowdfunding!G$2:'Crowdfunding'!G$1001="Failed", ROW(Crowdfunding!G$2:'Crowdfunding'!G$1001)-ROW(Crowdfunding!G$2)+1), ROW(351:351))), "")</f>
        <v>failed</v>
      </c>
      <c r="E352" cm="1">
        <f t="array" ref="E352">IFERROR(INDEX(Crowdfunding!H$2:'Crowdfunding'!H$1001, SMALL(IF(Crowdfunding!G$2:'Crowdfunding'!G$1001="Failed", ROW(Crowdfunding!G$2:'Crowdfunding'!G$1001)-ROW(Crowdfunding!G$2)+1), ROW(351:351))), "")</f>
        <v>114</v>
      </c>
    </row>
    <row r="353" spans="1:5" x14ac:dyDescent="0.25">
      <c r="A353" t="str" cm="1">
        <f t="array" ref="A353">IFERROR(INDEX(Crowdfunding!G$2:'Crowdfunding'!G$1001, SMALL(IF(Crowdfunding!G$2:'Crowdfunding'!G$1001="Successful", ROW(Crowdfunding!G$2:'Crowdfunding'!G$1001)-ROW(Crowdfunding!G$2)+1), ROW(352:352))), "")</f>
        <v>successful</v>
      </c>
      <c r="B353" cm="1">
        <f t="array" ref="B353">IFERROR(INDEX(Crowdfunding!H$2:'Crowdfunding'!H$1001, SMALL(IF(Crowdfunding!G$2:'Crowdfunding'!G$1001="Successful", ROW(Crowdfunding!G$2:'Crowdfunding'!G$1001)-ROW(Crowdfunding!G$2)+1), ROW(352:352))), "")</f>
        <v>2144</v>
      </c>
      <c r="D353" t="str" cm="1">
        <f t="array" ref="D353">IFERROR(INDEX(Crowdfunding!G$2:'Crowdfunding'!G$1001, SMALL(IF(Crowdfunding!G$2:'Crowdfunding'!G$1001="Failed", ROW(Crowdfunding!G$2:'Crowdfunding'!G$1001)-ROW(Crowdfunding!G$2)+1), ROW(352:352))), "")</f>
        <v>failed</v>
      </c>
      <c r="E353" cm="1">
        <f t="array" ref="E353">IFERROR(INDEX(Crowdfunding!H$2:'Crowdfunding'!H$1001, SMALL(IF(Crowdfunding!G$2:'Crowdfunding'!G$1001="Failed", ROW(Crowdfunding!G$2:'Crowdfunding'!G$1001)-ROW(Crowdfunding!G$2)+1), ROW(352:352))), "")</f>
        <v>594</v>
      </c>
    </row>
    <row r="354" spans="1:5" x14ac:dyDescent="0.25">
      <c r="A354" t="str" cm="1">
        <f t="array" ref="A354">IFERROR(INDEX(Crowdfunding!G$2:'Crowdfunding'!G$1001, SMALL(IF(Crowdfunding!G$2:'Crowdfunding'!G$1001="Successful", ROW(Crowdfunding!G$2:'Crowdfunding'!G$1001)-ROW(Crowdfunding!G$2)+1), ROW(353:353))), "")</f>
        <v>successful</v>
      </c>
      <c r="B354" cm="1">
        <f t="array" ref="B354">IFERROR(INDEX(Crowdfunding!H$2:'Crowdfunding'!H$1001, SMALL(IF(Crowdfunding!G$2:'Crowdfunding'!G$1001="Successful", ROW(Crowdfunding!G$2:'Crowdfunding'!G$1001)-ROW(Crowdfunding!G$2)+1), ROW(353:353))), "")</f>
        <v>2693</v>
      </c>
      <c r="D354" t="str" cm="1">
        <f t="array" ref="D354">IFERROR(INDEX(Crowdfunding!G$2:'Crowdfunding'!G$1001, SMALL(IF(Crowdfunding!G$2:'Crowdfunding'!G$1001="Failed", ROW(Crowdfunding!G$2:'Crowdfunding'!G$1001)-ROW(Crowdfunding!G$2)+1), ROW(353:353))), "")</f>
        <v>failed</v>
      </c>
      <c r="E354" cm="1">
        <f t="array" ref="E354">IFERROR(INDEX(Crowdfunding!H$2:'Crowdfunding'!H$1001, SMALL(IF(Crowdfunding!G$2:'Crowdfunding'!G$1001="Failed", ROW(Crowdfunding!G$2:'Crowdfunding'!G$1001)-ROW(Crowdfunding!G$2)+1), ROW(353:353))), "")</f>
        <v>24</v>
      </c>
    </row>
    <row r="355" spans="1:5" x14ac:dyDescent="0.25">
      <c r="A355" t="str" cm="1">
        <f t="array" ref="A355">IFERROR(INDEX(Crowdfunding!G$2:'Crowdfunding'!G$1001, SMALL(IF(Crowdfunding!G$2:'Crowdfunding'!G$1001="Successful", ROW(Crowdfunding!G$2:'Crowdfunding'!G$1001)-ROW(Crowdfunding!G$2)+1), ROW(354:354))), "")</f>
        <v>successful</v>
      </c>
      <c r="B355" cm="1">
        <f t="array" ref="B355">IFERROR(INDEX(Crowdfunding!H$2:'Crowdfunding'!H$1001, SMALL(IF(Crowdfunding!G$2:'Crowdfunding'!G$1001="Successful", ROW(Crowdfunding!G$2:'Crowdfunding'!G$1001)-ROW(Crowdfunding!G$2)+1), ROW(354:354))), "")</f>
        <v>432</v>
      </c>
      <c r="D355" t="str" cm="1">
        <f t="array" ref="D355">IFERROR(INDEX(Crowdfunding!G$2:'Crowdfunding'!G$1001, SMALL(IF(Crowdfunding!G$2:'Crowdfunding'!G$1001="Failed", ROW(Crowdfunding!G$2:'Crowdfunding'!G$1001)-ROW(Crowdfunding!G$2)+1), ROW(354:354))), "")</f>
        <v>failed</v>
      </c>
      <c r="E355" cm="1">
        <f t="array" ref="E355">IFERROR(INDEX(Crowdfunding!H$2:'Crowdfunding'!H$1001, SMALL(IF(Crowdfunding!G$2:'Crowdfunding'!G$1001="Failed", ROW(Crowdfunding!G$2:'Crowdfunding'!G$1001)-ROW(Crowdfunding!G$2)+1), ROW(354:354))), "")</f>
        <v>252</v>
      </c>
    </row>
    <row r="356" spans="1:5" x14ac:dyDescent="0.25">
      <c r="A356" t="str" cm="1">
        <f t="array" ref="A356">IFERROR(INDEX(Crowdfunding!G$2:'Crowdfunding'!G$1001, SMALL(IF(Crowdfunding!G$2:'Crowdfunding'!G$1001="Successful", ROW(Crowdfunding!G$2:'Crowdfunding'!G$1001)-ROW(Crowdfunding!G$2)+1), ROW(355:355))), "")</f>
        <v>successful</v>
      </c>
      <c r="B356" cm="1">
        <f t="array" ref="B356">IFERROR(INDEX(Crowdfunding!H$2:'Crowdfunding'!H$1001, SMALL(IF(Crowdfunding!G$2:'Crowdfunding'!G$1001="Successful", ROW(Crowdfunding!G$2:'Crowdfunding'!G$1001)-ROW(Crowdfunding!G$2)+1), ROW(355:355))), "")</f>
        <v>189</v>
      </c>
      <c r="D356" t="str" cm="1">
        <f t="array" ref="D356">IFERROR(INDEX(Crowdfunding!G$2:'Crowdfunding'!G$1001, SMALL(IF(Crowdfunding!G$2:'Crowdfunding'!G$1001="Failed", ROW(Crowdfunding!G$2:'Crowdfunding'!G$1001)-ROW(Crowdfunding!G$2)+1), ROW(355:355))), "")</f>
        <v>failed</v>
      </c>
      <c r="E356" cm="1">
        <f t="array" ref="E356">IFERROR(INDEX(Crowdfunding!H$2:'Crowdfunding'!H$1001, SMALL(IF(Crowdfunding!G$2:'Crowdfunding'!G$1001="Failed", ROW(Crowdfunding!G$2:'Crowdfunding'!G$1001)-ROW(Crowdfunding!G$2)+1), ROW(355:355))), "")</f>
        <v>67</v>
      </c>
    </row>
    <row r="357" spans="1:5" x14ac:dyDescent="0.25">
      <c r="A357" t="str" cm="1">
        <f t="array" ref="A357">IFERROR(INDEX(Crowdfunding!G$2:'Crowdfunding'!G$1001, SMALL(IF(Crowdfunding!G$2:'Crowdfunding'!G$1001="Successful", ROW(Crowdfunding!G$2:'Crowdfunding'!G$1001)-ROW(Crowdfunding!G$2)+1), ROW(356:356))), "")</f>
        <v>successful</v>
      </c>
      <c r="B357" cm="1">
        <f t="array" ref="B357">IFERROR(INDEX(Crowdfunding!H$2:'Crowdfunding'!H$1001, SMALL(IF(Crowdfunding!G$2:'Crowdfunding'!G$1001="Successful", ROW(Crowdfunding!G$2:'Crowdfunding'!G$1001)-ROW(Crowdfunding!G$2)+1), ROW(356:356))), "")</f>
        <v>154</v>
      </c>
      <c r="D357" t="str" cm="1">
        <f t="array" ref="D357">IFERROR(INDEX(Crowdfunding!G$2:'Crowdfunding'!G$1001, SMALL(IF(Crowdfunding!G$2:'Crowdfunding'!G$1001="Failed", ROW(Crowdfunding!G$2:'Crowdfunding'!G$1001)-ROW(Crowdfunding!G$2)+1), ROW(356:356))), "")</f>
        <v>failed</v>
      </c>
      <c r="E357" cm="1">
        <f t="array" ref="E357">IFERROR(INDEX(Crowdfunding!H$2:'Crowdfunding'!H$1001, SMALL(IF(Crowdfunding!G$2:'Crowdfunding'!G$1001="Failed", ROW(Crowdfunding!G$2:'Crowdfunding'!G$1001)-ROW(Crowdfunding!G$2)+1), ROW(356:356))), "")</f>
        <v>742</v>
      </c>
    </row>
    <row r="358" spans="1:5" x14ac:dyDescent="0.25">
      <c r="A358" t="str" cm="1">
        <f t="array" ref="A358">IFERROR(INDEX(Crowdfunding!G$2:'Crowdfunding'!G$1001, SMALL(IF(Crowdfunding!G$2:'Crowdfunding'!G$1001="Successful", ROW(Crowdfunding!G$2:'Crowdfunding'!G$1001)-ROW(Crowdfunding!G$2)+1), ROW(357:357))), "")</f>
        <v>successful</v>
      </c>
      <c r="B358" cm="1">
        <f t="array" ref="B358">IFERROR(INDEX(Crowdfunding!H$2:'Crowdfunding'!H$1001, SMALL(IF(Crowdfunding!G$2:'Crowdfunding'!G$1001="Successful", ROW(Crowdfunding!G$2:'Crowdfunding'!G$1001)-ROW(Crowdfunding!G$2)+1), ROW(357:357))), "")</f>
        <v>96</v>
      </c>
      <c r="D358" t="str" cm="1">
        <f t="array" ref="D358">IFERROR(INDEX(Crowdfunding!G$2:'Crowdfunding'!G$1001, SMALL(IF(Crowdfunding!G$2:'Crowdfunding'!G$1001="Failed", ROW(Crowdfunding!G$2:'Crowdfunding'!G$1001)-ROW(Crowdfunding!G$2)+1), ROW(357:357))), "")</f>
        <v>failed</v>
      </c>
      <c r="E358" cm="1">
        <f t="array" ref="E358">IFERROR(INDEX(Crowdfunding!H$2:'Crowdfunding'!H$1001, SMALL(IF(Crowdfunding!G$2:'Crowdfunding'!G$1001="Failed", ROW(Crowdfunding!G$2:'Crowdfunding'!G$1001)-ROW(Crowdfunding!G$2)+1), ROW(357:357))), "")</f>
        <v>75</v>
      </c>
    </row>
    <row r="359" spans="1:5" x14ac:dyDescent="0.25">
      <c r="A359" t="str" cm="1">
        <f t="array" ref="A359">IFERROR(INDEX(Crowdfunding!G$2:'Crowdfunding'!G$1001, SMALL(IF(Crowdfunding!G$2:'Crowdfunding'!G$1001="Successful", ROW(Crowdfunding!G$2:'Crowdfunding'!G$1001)-ROW(Crowdfunding!G$2)+1), ROW(358:358))), "")</f>
        <v>successful</v>
      </c>
      <c r="B359" cm="1">
        <f t="array" ref="B359">IFERROR(INDEX(Crowdfunding!H$2:'Crowdfunding'!H$1001, SMALL(IF(Crowdfunding!G$2:'Crowdfunding'!G$1001="Successful", ROW(Crowdfunding!G$2:'Crowdfunding'!G$1001)-ROW(Crowdfunding!G$2)+1), ROW(358:358))), "")</f>
        <v>3063</v>
      </c>
      <c r="D359" t="str" cm="1">
        <f t="array" ref="D359">IFERROR(INDEX(Crowdfunding!G$2:'Crowdfunding'!G$1001, SMALL(IF(Crowdfunding!G$2:'Crowdfunding'!G$1001="Failed", ROW(Crowdfunding!G$2:'Crowdfunding'!G$1001)-ROW(Crowdfunding!G$2)+1), ROW(358:358))), "")</f>
        <v>failed</v>
      </c>
      <c r="E359" cm="1">
        <f t="array" ref="E359">IFERROR(INDEX(Crowdfunding!H$2:'Crowdfunding'!H$1001, SMALL(IF(Crowdfunding!G$2:'Crowdfunding'!G$1001="Failed", ROW(Crowdfunding!G$2:'Crowdfunding'!G$1001)-ROW(Crowdfunding!G$2)+1), ROW(358:358))), "")</f>
        <v>4405</v>
      </c>
    </row>
    <row r="360" spans="1:5" x14ac:dyDescent="0.25">
      <c r="A360" t="str" cm="1">
        <f t="array" ref="A360">IFERROR(INDEX(Crowdfunding!G$2:'Crowdfunding'!G$1001, SMALL(IF(Crowdfunding!G$2:'Crowdfunding'!G$1001="Successful", ROW(Crowdfunding!G$2:'Crowdfunding'!G$1001)-ROW(Crowdfunding!G$2)+1), ROW(359:359))), "")</f>
        <v>successful</v>
      </c>
      <c r="B360" cm="1">
        <f t="array" ref="B360">IFERROR(INDEX(Crowdfunding!H$2:'Crowdfunding'!H$1001, SMALL(IF(Crowdfunding!G$2:'Crowdfunding'!G$1001="Successful", ROW(Crowdfunding!G$2:'Crowdfunding'!G$1001)-ROW(Crowdfunding!G$2)+1), ROW(359:359))), "")</f>
        <v>2266</v>
      </c>
      <c r="D360" t="str" cm="1">
        <f t="array" ref="D360">IFERROR(INDEX(Crowdfunding!G$2:'Crowdfunding'!G$1001, SMALL(IF(Crowdfunding!G$2:'Crowdfunding'!G$1001="Failed", ROW(Crowdfunding!G$2:'Crowdfunding'!G$1001)-ROW(Crowdfunding!G$2)+1), ROW(359:359))), "")</f>
        <v>failed</v>
      </c>
      <c r="E360" cm="1">
        <f t="array" ref="E360">IFERROR(INDEX(Crowdfunding!H$2:'Crowdfunding'!H$1001, SMALL(IF(Crowdfunding!G$2:'Crowdfunding'!G$1001="Failed", ROW(Crowdfunding!G$2:'Crowdfunding'!G$1001)-ROW(Crowdfunding!G$2)+1), ROW(359:359))), "")</f>
        <v>92</v>
      </c>
    </row>
    <row r="361" spans="1:5" x14ac:dyDescent="0.25">
      <c r="A361" t="str" cm="1">
        <f t="array" ref="A361">IFERROR(INDEX(Crowdfunding!G$2:'Crowdfunding'!G$1001, SMALL(IF(Crowdfunding!G$2:'Crowdfunding'!G$1001="Successful", ROW(Crowdfunding!G$2:'Crowdfunding'!G$1001)-ROW(Crowdfunding!G$2)+1), ROW(360:360))), "")</f>
        <v>successful</v>
      </c>
      <c r="B361" cm="1">
        <f t="array" ref="B361">IFERROR(INDEX(Crowdfunding!H$2:'Crowdfunding'!H$1001, SMALL(IF(Crowdfunding!G$2:'Crowdfunding'!G$1001="Successful", ROW(Crowdfunding!G$2:'Crowdfunding'!G$1001)-ROW(Crowdfunding!G$2)+1), ROW(360:360))), "")</f>
        <v>194</v>
      </c>
      <c r="D361" t="str" cm="1">
        <f t="array" ref="D361">IFERROR(INDEX(Crowdfunding!G$2:'Crowdfunding'!G$1001, SMALL(IF(Crowdfunding!G$2:'Crowdfunding'!G$1001="Failed", ROW(Crowdfunding!G$2:'Crowdfunding'!G$1001)-ROW(Crowdfunding!G$2)+1), ROW(360:360))), "")</f>
        <v>failed</v>
      </c>
      <c r="E361" cm="1">
        <f t="array" ref="E361">IFERROR(INDEX(Crowdfunding!H$2:'Crowdfunding'!H$1001, SMALL(IF(Crowdfunding!G$2:'Crowdfunding'!G$1001="Failed", ROW(Crowdfunding!G$2:'Crowdfunding'!G$1001)-ROW(Crowdfunding!G$2)+1), ROW(360:360))), "")</f>
        <v>64</v>
      </c>
    </row>
    <row r="362" spans="1:5" x14ac:dyDescent="0.25">
      <c r="A362" t="str" cm="1">
        <f t="array" ref="A362">IFERROR(INDEX(Crowdfunding!G$2:'Crowdfunding'!G$1001, SMALL(IF(Crowdfunding!G$2:'Crowdfunding'!G$1001="Successful", ROW(Crowdfunding!G$2:'Crowdfunding'!G$1001)-ROW(Crowdfunding!G$2)+1), ROW(361:361))), "")</f>
        <v>successful</v>
      </c>
      <c r="B362" cm="1">
        <f t="array" ref="B362">IFERROR(INDEX(Crowdfunding!H$2:'Crowdfunding'!H$1001, SMALL(IF(Crowdfunding!G$2:'Crowdfunding'!G$1001="Successful", ROW(Crowdfunding!G$2:'Crowdfunding'!G$1001)-ROW(Crowdfunding!G$2)+1), ROW(361:361))), "")</f>
        <v>129</v>
      </c>
      <c r="D362" t="str" cm="1">
        <f t="array" ref="D362">IFERROR(INDEX(Crowdfunding!G$2:'Crowdfunding'!G$1001, SMALL(IF(Crowdfunding!G$2:'Crowdfunding'!G$1001="Failed", ROW(Crowdfunding!G$2:'Crowdfunding'!G$1001)-ROW(Crowdfunding!G$2)+1), ROW(361:361))), "")</f>
        <v>failed</v>
      </c>
      <c r="E362" cm="1">
        <f t="array" ref="E362">IFERROR(INDEX(Crowdfunding!H$2:'Crowdfunding'!H$1001, SMALL(IF(Crowdfunding!G$2:'Crowdfunding'!G$1001="Failed", ROW(Crowdfunding!G$2:'Crowdfunding'!G$1001)-ROW(Crowdfunding!G$2)+1), ROW(361:361))), "")</f>
        <v>64</v>
      </c>
    </row>
    <row r="363" spans="1:5" x14ac:dyDescent="0.25">
      <c r="A363" t="str" cm="1">
        <f t="array" ref="A363">IFERROR(INDEX(Crowdfunding!G$2:'Crowdfunding'!G$1001, SMALL(IF(Crowdfunding!G$2:'Crowdfunding'!G$1001="Successful", ROW(Crowdfunding!G$2:'Crowdfunding'!G$1001)-ROW(Crowdfunding!G$2)+1), ROW(362:362))), "")</f>
        <v>successful</v>
      </c>
      <c r="B363" cm="1">
        <f t="array" ref="B363">IFERROR(INDEX(Crowdfunding!H$2:'Crowdfunding'!H$1001, SMALL(IF(Crowdfunding!G$2:'Crowdfunding'!G$1001="Successful", ROW(Crowdfunding!G$2:'Crowdfunding'!G$1001)-ROW(Crowdfunding!G$2)+1), ROW(362:362))), "")</f>
        <v>375</v>
      </c>
      <c r="D363" t="str" cm="1">
        <f t="array" ref="D363">IFERROR(INDEX(Crowdfunding!G$2:'Crowdfunding'!G$1001, SMALL(IF(Crowdfunding!G$2:'Crowdfunding'!G$1001="Failed", ROW(Crowdfunding!G$2:'Crowdfunding'!G$1001)-ROW(Crowdfunding!G$2)+1), ROW(362:362))), "")</f>
        <v>failed</v>
      </c>
      <c r="E363" cm="1">
        <f t="array" ref="E363">IFERROR(INDEX(Crowdfunding!H$2:'Crowdfunding'!H$1001, SMALL(IF(Crowdfunding!G$2:'Crowdfunding'!G$1001="Failed", ROW(Crowdfunding!G$2:'Crowdfunding'!G$1001)-ROW(Crowdfunding!G$2)+1), ROW(362:362))), "")</f>
        <v>842</v>
      </c>
    </row>
    <row r="364" spans="1:5" x14ac:dyDescent="0.25">
      <c r="A364" t="str" cm="1">
        <f t="array" ref="A364">IFERROR(INDEX(Crowdfunding!G$2:'Crowdfunding'!G$1001, SMALL(IF(Crowdfunding!G$2:'Crowdfunding'!G$1001="Successful", ROW(Crowdfunding!G$2:'Crowdfunding'!G$1001)-ROW(Crowdfunding!G$2)+1), ROW(363:363))), "")</f>
        <v>successful</v>
      </c>
      <c r="B364" cm="1">
        <f t="array" ref="B364">IFERROR(INDEX(Crowdfunding!H$2:'Crowdfunding'!H$1001, SMALL(IF(Crowdfunding!G$2:'Crowdfunding'!G$1001="Successful", ROW(Crowdfunding!G$2:'Crowdfunding'!G$1001)-ROW(Crowdfunding!G$2)+1), ROW(363:363))), "")</f>
        <v>409</v>
      </c>
      <c r="D364" t="str" cm="1">
        <f t="array" ref="D364">IFERROR(INDEX(Crowdfunding!G$2:'Crowdfunding'!G$1001, SMALL(IF(Crowdfunding!G$2:'Crowdfunding'!G$1001="Failed", ROW(Crowdfunding!G$2:'Crowdfunding'!G$1001)-ROW(Crowdfunding!G$2)+1), ROW(363:363))), "")</f>
        <v>failed</v>
      </c>
      <c r="E364" cm="1">
        <f t="array" ref="E364">IFERROR(INDEX(Crowdfunding!H$2:'Crowdfunding'!H$1001, SMALL(IF(Crowdfunding!G$2:'Crowdfunding'!G$1001="Failed", ROW(Crowdfunding!G$2:'Crowdfunding'!G$1001)-ROW(Crowdfunding!G$2)+1), ROW(363:363))), "")</f>
        <v>112</v>
      </c>
    </row>
    <row r="365" spans="1:5" x14ac:dyDescent="0.25">
      <c r="A365" t="str" cm="1">
        <f t="array" ref="A365">IFERROR(INDEX(Crowdfunding!G$2:'Crowdfunding'!G$1001, SMALL(IF(Crowdfunding!G$2:'Crowdfunding'!G$1001="Successful", ROW(Crowdfunding!G$2:'Crowdfunding'!G$1001)-ROW(Crowdfunding!G$2)+1), ROW(364:364))), "")</f>
        <v>successful</v>
      </c>
      <c r="B365" cm="1">
        <f t="array" ref="B365">IFERROR(INDEX(Crowdfunding!H$2:'Crowdfunding'!H$1001, SMALL(IF(Crowdfunding!G$2:'Crowdfunding'!G$1001="Successful", ROW(Crowdfunding!G$2:'Crowdfunding'!G$1001)-ROW(Crowdfunding!G$2)+1), ROW(364:364))), "")</f>
        <v>234</v>
      </c>
      <c r="D365" t="str" cm="1">
        <f t="array" ref="D365">IFERROR(INDEX(Crowdfunding!G$2:'Crowdfunding'!G$1001, SMALL(IF(Crowdfunding!G$2:'Crowdfunding'!G$1001="Failed", ROW(Crowdfunding!G$2:'Crowdfunding'!G$1001)-ROW(Crowdfunding!G$2)+1), ROW(364:364))), "")</f>
        <v>failed</v>
      </c>
      <c r="E365" cm="1">
        <f t="array" ref="E365">IFERROR(INDEX(Crowdfunding!H$2:'Crowdfunding'!H$1001, SMALL(IF(Crowdfunding!G$2:'Crowdfunding'!G$1001="Failed", ROW(Crowdfunding!G$2:'Crowdfunding'!G$1001)-ROW(Crowdfunding!G$2)+1), ROW(364:364))), "")</f>
        <v>374</v>
      </c>
    </row>
    <row r="366" spans="1:5" x14ac:dyDescent="0.25">
      <c r="A366" t="str" cm="1">
        <f t="array" ref="A366">IFERROR(INDEX(Crowdfunding!G$2:'Crowdfunding'!G$1001, SMALL(IF(Crowdfunding!G$2:'Crowdfunding'!G$1001="Successful", ROW(Crowdfunding!G$2:'Crowdfunding'!G$1001)-ROW(Crowdfunding!G$2)+1), ROW(365:365))), "")</f>
        <v>successful</v>
      </c>
      <c r="B366" cm="1">
        <f t="array" ref="B366">IFERROR(INDEX(Crowdfunding!H$2:'Crowdfunding'!H$1001, SMALL(IF(Crowdfunding!G$2:'Crowdfunding'!G$1001="Successful", ROW(Crowdfunding!G$2:'Crowdfunding'!G$1001)-ROW(Crowdfunding!G$2)+1), ROW(365:365))), "")</f>
        <v>3016</v>
      </c>
      <c r="D366" t="str" cm="1">
        <f t="array" ref="D366">IFERROR(INDEX(Crowdfunding!G$2:'Crowdfunding'!G$1001, SMALL(IF(Crowdfunding!G$2:'Crowdfunding'!G$1001="Failed", ROW(Crowdfunding!G$2:'Crowdfunding'!G$1001)-ROW(Crowdfunding!G$2)+1), ROW(365:365))), "")</f>
        <v/>
      </c>
    </row>
    <row r="367" spans="1:5" x14ac:dyDescent="0.25">
      <c r="A367" t="str" cm="1">
        <f t="array" ref="A367">IFERROR(INDEX(Crowdfunding!G$2:'Crowdfunding'!G$1001, SMALL(IF(Crowdfunding!G$2:'Crowdfunding'!G$1001="Successful", ROW(Crowdfunding!G$2:'Crowdfunding'!G$1001)-ROW(Crowdfunding!G$2)+1), ROW(366:366))), "")</f>
        <v>successful</v>
      </c>
      <c r="B367" cm="1">
        <f t="array" ref="B367">IFERROR(INDEX(Crowdfunding!H$2:'Crowdfunding'!H$1001, SMALL(IF(Crowdfunding!G$2:'Crowdfunding'!G$1001="Successful", ROW(Crowdfunding!G$2:'Crowdfunding'!G$1001)-ROW(Crowdfunding!G$2)+1), ROW(366:366))), "")</f>
        <v>264</v>
      </c>
      <c r="D367" t="str" cm="1">
        <f t="array" ref="D367">IFERROR(INDEX(Crowdfunding!G$2:'Crowdfunding'!G$1001, SMALL(IF(Crowdfunding!G$2:'Crowdfunding'!G$1001="Failed", ROW(Crowdfunding!G$2:'Crowdfunding'!G$1001)-ROW(Crowdfunding!G$2)+1), ROW(366:366))), "")</f>
        <v/>
      </c>
    </row>
    <row r="368" spans="1:5" x14ac:dyDescent="0.25">
      <c r="A368" t="str" cm="1">
        <f t="array" ref="A368">IFERROR(INDEX(Crowdfunding!G$2:'Crowdfunding'!G$1001, SMALL(IF(Crowdfunding!G$2:'Crowdfunding'!G$1001="Successful", ROW(Crowdfunding!G$2:'Crowdfunding'!G$1001)-ROW(Crowdfunding!G$2)+1), ROW(367:367))), "")</f>
        <v>successful</v>
      </c>
      <c r="B368" cm="1">
        <f t="array" ref="B368">IFERROR(INDEX(Crowdfunding!H$2:'Crowdfunding'!H$1001, SMALL(IF(Crowdfunding!G$2:'Crowdfunding'!G$1001="Successful", ROW(Crowdfunding!G$2:'Crowdfunding'!G$1001)-ROW(Crowdfunding!G$2)+1), ROW(367:367))), "")</f>
        <v>272</v>
      </c>
      <c r="D368" t="str" cm="1">
        <f t="array" ref="D368">IFERROR(INDEX(Crowdfunding!G$2:'Crowdfunding'!G$1001, SMALL(IF(Crowdfunding!G$2:'Crowdfunding'!G$1001="Failed", ROW(Crowdfunding!G$2:'Crowdfunding'!G$1001)-ROW(Crowdfunding!G$2)+1), ROW(367:367))), "")</f>
        <v/>
      </c>
    </row>
    <row r="369" spans="1:4" x14ac:dyDescent="0.25">
      <c r="A369" t="str" cm="1">
        <f t="array" ref="A369">IFERROR(INDEX(Crowdfunding!G$2:'Crowdfunding'!G$1001, SMALL(IF(Crowdfunding!G$2:'Crowdfunding'!G$1001="Successful", ROW(Crowdfunding!G$2:'Crowdfunding'!G$1001)-ROW(Crowdfunding!G$2)+1), ROW(368:368))), "")</f>
        <v>successful</v>
      </c>
      <c r="B369" cm="1">
        <f t="array" ref="B369">IFERROR(INDEX(Crowdfunding!H$2:'Crowdfunding'!H$1001, SMALL(IF(Crowdfunding!G$2:'Crowdfunding'!G$1001="Successful", ROW(Crowdfunding!G$2:'Crowdfunding'!G$1001)-ROW(Crowdfunding!G$2)+1), ROW(368:368))), "")</f>
        <v>419</v>
      </c>
      <c r="D369" t="str" cm="1">
        <f t="array" ref="D369">IFERROR(INDEX(Crowdfunding!G$2:'Crowdfunding'!G$1001, SMALL(IF(Crowdfunding!G$2:'Crowdfunding'!G$1001="Failed", ROW(Crowdfunding!G$2:'Crowdfunding'!G$1001)-ROW(Crowdfunding!G$2)+1), ROW(368:368))), "")</f>
        <v/>
      </c>
    </row>
    <row r="370" spans="1:4" x14ac:dyDescent="0.25">
      <c r="A370" t="str" cm="1">
        <f t="array" ref="A370">IFERROR(INDEX(Crowdfunding!G$2:'Crowdfunding'!G$1001, SMALL(IF(Crowdfunding!G$2:'Crowdfunding'!G$1001="Successful", ROW(Crowdfunding!G$2:'Crowdfunding'!G$1001)-ROW(Crowdfunding!G$2)+1), ROW(369:369))), "")</f>
        <v>successful</v>
      </c>
      <c r="B370" cm="1">
        <f t="array" ref="B370">IFERROR(INDEX(Crowdfunding!H$2:'Crowdfunding'!H$1001, SMALL(IF(Crowdfunding!G$2:'Crowdfunding'!G$1001="Successful", ROW(Crowdfunding!G$2:'Crowdfunding'!G$1001)-ROW(Crowdfunding!G$2)+1), ROW(369:369))), "")</f>
        <v>1621</v>
      </c>
      <c r="D370" t="str" cm="1">
        <f t="array" ref="D370">IFERROR(INDEX(Crowdfunding!G$2:'Crowdfunding'!G$1001, SMALL(IF(Crowdfunding!G$2:'Crowdfunding'!G$1001="Failed", ROW(Crowdfunding!G$2:'Crowdfunding'!G$1001)-ROW(Crowdfunding!G$2)+1), ROW(369:369))), "")</f>
        <v/>
      </c>
    </row>
    <row r="371" spans="1:4" x14ac:dyDescent="0.25">
      <c r="A371" t="str" cm="1">
        <f t="array" ref="A371">IFERROR(INDEX(Crowdfunding!G$2:'Crowdfunding'!G$1001, SMALL(IF(Crowdfunding!G$2:'Crowdfunding'!G$1001="Successful", ROW(Crowdfunding!G$2:'Crowdfunding'!G$1001)-ROW(Crowdfunding!G$2)+1), ROW(370:370))), "")</f>
        <v>successful</v>
      </c>
      <c r="B371" cm="1">
        <f t="array" ref="B371">IFERROR(INDEX(Crowdfunding!H$2:'Crowdfunding'!H$1001, SMALL(IF(Crowdfunding!G$2:'Crowdfunding'!G$1001="Successful", ROW(Crowdfunding!G$2:'Crowdfunding'!G$1001)-ROW(Crowdfunding!G$2)+1), ROW(370:370))), "")</f>
        <v>1101</v>
      </c>
      <c r="D371" t="str" cm="1">
        <f t="array" ref="D371">IFERROR(INDEX(Crowdfunding!G$2:'Crowdfunding'!G$1001, SMALL(IF(Crowdfunding!G$2:'Crowdfunding'!G$1001="Failed", ROW(Crowdfunding!G$2:'Crowdfunding'!G$1001)-ROW(Crowdfunding!G$2)+1), ROW(370:370))), "")</f>
        <v/>
      </c>
    </row>
    <row r="372" spans="1:4" x14ac:dyDescent="0.25">
      <c r="A372" t="str" cm="1">
        <f t="array" ref="A372">IFERROR(INDEX(Crowdfunding!G$2:'Crowdfunding'!G$1001, SMALL(IF(Crowdfunding!G$2:'Crowdfunding'!G$1001="Successful", ROW(Crowdfunding!G$2:'Crowdfunding'!G$1001)-ROW(Crowdfunding!G$2)+1), ROW(371:371))), "")</f>
        <v>successful</v>
      </c>
      <c r="B372" cm="1">
        <f t="array" ref="B372">IFERROR(INDEX(Crowdfunding!H$2:'Crowdfunding'!H$1001, SMALL(IF(Crowdfunding!G$2:'Crowdfunding'!G$1001="Successful", ROW(Crowdfunding!G$2:'Crowdfunding'!G$1001)-ROW(Crowdfunding!G$2)+1), ROW(371:371))), "")</f>
        <v>1073</v>
      </c>
      <c r="D372" t="str" cm="1">
        <f t="array" ref="D372">IFERROR(INDEX(Crowdfunding!G$2:'Crowdfunding'!G$1001, SMALL(IF(Crowdfunding!G$2:'Crowdfunding'!G$1001="Failed", ROW(Crowdfunding!G$2:'Crowdfunding'!G$1001)-ROW(Crowdfunding!G$2)+1), ROW(371:371))), "")</f>
        <v/>
      </c>
    </row>
    <row r="373" spans="1:4" x14ac:dyDescent="0.25">
      <c r="A373" t="str" cm="1">
        <f t="array" ref="A373">IFERROR(INDEX(Crowdfunding!G$2:'Crowdfunding'!G$1001, SMALL(IF(Crowdfunding!G$2:'Crowdfunding'!G$1001="Successful", ROW(Crowdfunding!G$2:'Crowdfunding'!G$1001)-ROW(Crowdfunding!G$2)+1), ROW(372:372))), "")</f>
        <v>successful</v>
      </c>
      <c r="B373" cm="1">
        <f t="array" ref="B373">IFERROR(INDEX(Crowdfunding!H$2:'Crowdfunding'!H$1001, SMALL(IF(Crowdfunding!G$2:'Crowdfunding'!G$1001="Successful", ROW(Crowdfunding!G$2:'Crowdfunding'!G$1001)-ROW(Crowdfunding!G$2)+1), ROW(372:372))), "")</f>
        <v>331</v>
      </c>
      <c r="D373" t="str" cm="1">
        <f t="array" ref="D373">IFERROR(INDEX(Crowdfunding!G$2:'Crowdfunding'!G$1001, SMALL(IF(Crowdfunding!G$2:'Crowdfunding'!G$1001="Failed", ROW(Crowdfunding!G$2:'Crowdfunding'!G$1001)-ROW(Crowdfunding!G$2)+1), ROW(372:372))), "")</f>
        <v/>
      </c>
    </row>
    <row r="374" spans="1:4" x14ac:dyDescent="0.25">
      <c r="A374" t="str" cm="1">
        <f t="array" ref="A374">IFERROR(INDEX(Crowdfunding!G$2:'Crowdfunding'!G$1001, SMALL(IF(Crowdfunding!G$2:'Crowdfunding'!G$1001="Successful", ROW(Crowdfunding!G$2:'Crowdfunding'!G$1001)-ROW(Crowdfunding!G$2)+1), ROW(373:373))), "")</f>
        <v>successful</v>
      </c>
      <c r="B374" cm="1">
        <f t="array" ref="B374">IFERROR(INDEX(Crowdfunding!H$2:'Crowdfunding'!H$1001, SMALL(IF(Crowdfunding!G$2:'Crowdfunding'!G$1001="Successful", ROW(Crowdfunding!G$2:'Crowdfunding'!G$1001)-ROW(Crowdfunding!G$2)+1), ROW(373:373))), "")</f>
        <v>1170</v>
      </c>
      <c r="D374" t="str" cm="1">
        <f t="array" ref="D374">IFERROR(INDEX(Crowdfunding!G$2:'Crowdfunding'!G$1001, SMALL(IF(Crowdfunding!G$2:'Crowdfunding'!G$1001="Failed", ROW(Crowdfunding!G$2:'Crowdfunding'!G$1001)-ROW(Crowdfunding!G$2)+1), ROW(373:373))), "")</f>
        <v/>
      </c>
    </row>
    <row r="375" spans="1:4" x14ac:dyDescent="0.25">
      <c r="A375" t="str" cm="1">
        <f t="array" ref="A375">IFERROR(INDEX(Crowdfunding!G$2:'Crowdfunding'!G$1001, SMALL(IF(Crowdfunding!G$2:'Crowdfunding'!G$1001="Successful", ROW(Crowdfunding!G$2:'Crowdfunding'!G$1001)-ROW(Crowdfunding!G$2)+1), ROW(374:374))), "")</f>
        <v>successful</v>
      </c>
      <c r="B375" cm="1">
        <f t="array" ref="B375">IFERROR(INDEX(Crowdfunding!H$2:'Crowdfunding'!H$1001, SMALL(IF(Crowdfunding!G$2:'Crowdfunding'!G$1001="Successful", ROW(Crowdfunding!G$2:'Crowdfunding'!G$1001)-ROW(Crowdfunding!G$2)+1), ROW(374:374))), "")</f>
        <v>363</v>
      </c>
      <c r="D375" t="str" cm="1">
        <f t="array" ref="D375">IFERROR(INDEX(Crowdfunding!G$2:'Crowdfunding'!G$1001, SMALL(IF(Crowdfunding!G$2:'Crowdfunding'!G$1001="Failed", ROW(Crowdfunding!G$2:'Crowdfunding'!G$1001)-ROW(Crowdfunding!G$2)+1), ROW(374:374))), "")</f>
        <v/>
      </c>
    </row>
    <row r="376" spans="1:4" x14ac:dyDescent="0.25">
      <c r="A376" t="str" cm="1">
        <f t="array" ref="A376">IFERROR(INDEX(Crowdfunding!G$2:'Crowdfunding'!G$1001, SMALL(IF(Crowdfunding!G$2:'Crowdfunding'!G$1001="Successful", ROW(Crowdfunding!G$2:'Crowdfunding'!G$1001)-ROW(Crowdfunding!G$2)+1), ROW(375:375))), "")</f>
        <v>successful</v>
      </c>
      <c r="B376" cm="1">
        <f t="array" ref="B376">IFERROR(INDEX(Crowdfunding!H$2:'Crowdfunding'!H$1001, SMALL(IF(Crowdfunding!G$2:'Crowdfunding'!G$1001="Successful", ROW(Crowdfunding!G$2:'Crowdfunding'!G$1001)-ROW(Crowdfunding!G$2)+1), ROW(375:375))), "")</f>
        <v>103</v>
      </c>
      <c r="D376" t="str" cm="1">
        <f t="array" ref="D376">IFERROR(INDEX(Crowdfunding!G$2:'Crowdfunding'!G$1001, SMALL(IF(Crowdfunding!G$2:'Crowdfunding'!G$1001="Failed", ROW(Crowdfunding!G$2:'Crowdfunding'!G$1001)-ROW(Crowdfunding!G$2)+1), ROW(375:375))), "")</f>
        <v/>
      </c>
    </row>
    <row r="377" spans="1:4" x14ac:dyDescent="0.25">
      <c r="A377" t="str" cm="1">
        <f t="array" ref="A377">IFERROR(INDEX(Crowdfunding!G$2:'Crowdfunding'!G$1001, SMALL(IF(Crowdfunding!G$2:'Crowdfunding'!G$1001="Successful", ROW(Crowdfunding!G$2:'Crowdfunding'!G$1001)-ROW(Crowdfunding!G$2)+1), ROW(376:376))), "")</f>
        <v>successful</v>
      </c>
      <c r="B377" cm="1">
        <f t="array" ref="B377">IFERROR(INDEX(Crowdfunding!H$2:'Crowdfunding'!H$1001, SMALL(IF(Crowdfunding!G$2:'Crowdfunding'!G$1001="Successful", ROW(Crowdfunding!G$2:'Crowdfunding'!G$1001)-ROW(Crowdfunding!G$2)+1), ROW(376:376))), "")</f>
        <v>147</v>
      </c>
      <c r="D377" t="str" cm="1">
        <f t="array" ref="D377">IFERROR(INDEX(Crowdfunding!G$2:'Crowdfunding'!G$1001, SMALL(IF(Crowdfunding!G$2:'Crowdfunding'!G$1001="Failed", ROW(Crowdfunding!G$2:'Crowdfunding'!G$1001)-ROW(Crowdfunding!G$2)+1), ROW(376:376))), "")</f>
        <v/>
      </c>
    </row>
    <row r="378" spans="1:4" x14ac:dyDescent="0.25">
      <c r="A378" t="str" cm="1">
        <f t="array" ref="A378">IFERROR(INDEX(Crowdfunding!G$2:'Crowdfunding'!G$1001, SMALL(IF(Crowdfunding!G$2:'Crowdfunding'!G$1001="Successful", ROW(Crowdfunding!G$2:'Crowdfunding'!G$1001)-ROW(Crowdfunding!G$2)+1), ROW(377:377))), "")</f>
        <v>successful</v>
      </c>
      <c r="B378" cm="1">
        <f t="array" ref="B378">IFERROR(INDEX(Crowdfunding!H$2:'Crowdfunding'!H$1001, SMALL(IF(Crowdfunding!G$2:'Crowdfunding'!G$1001="Successful", ROW(Crowdfunding!G$2:'Crowdfunding'!G$1001)-ROW(Crowdfunding!G$2)+1), ROW(377:377))), "")</f>
        <v>110</v>
      </c>
      <c r="D378" t="str" cm="1">
        <f t="array" ref="D378">IFERROR(INDEX(Crowdfunding!G$2:'Crowdfunding'!G$1001, SMALL(IF(Crowdfunding!G$2:'Crowdfunding'!G$1001="Failed", ROW(Crowdfunding!G$2:'Crowdfunding'!G$1001)-ROW(Crowdfunding!G$2)+1), ROW(377:377))), "")</f>
        <v/>
      </c>
    </row>
    <row r="379" spans="1:4" x14ac:dyDescent="0.25">
      <c r="A379" t="str" cm="1">
        <f t="array" ref="A379">IFERROR(INDEX(Crowdfunding!G$2:'Crowdfunding'!G$1001, SMALL(IF(Crowdfunding!G$2:'Crowdfunding'!G$1001="Successful", ROW(Crowdfunding!G$2:'Crowdfunding'!G$1001)-ROW(Crowdfunding!G$2)+1), ROW(378:378))), "")</f>
        <v>successful</v>
      </c>
      <c r="B379" cm="1">
        <f t="array" ref="B379">IFERROR(INDEX(Crowdfunding!H$2:'Crowdfunding'!H$1001, SMALL(IF(Crowdfunding!G$2:'Crowdfunding'!G$1001="Successful", ROW(Crowdfunding!G$2:'Crowdfunding'!G$1001)-ROW(Crowdfunding!G$2)+1), ROW(378:378))), "")</f>
        <v>134</v>
      </c>
      <c r="D379" t="str" cm="1">
        <f t="array" ref="D379">IFERROR(INDEX(Crowdfunding!G$2:'Crowdfunding'!G$1001, SMALL(IF(Crowdfunding!G$2:'Crowdfunding'!G$1001="Failed", ROW(Crowdfunding!G$2:'Crowdfunding'!G$1001)-ROW(Crowdfunding!G$2)+1), ROW(378:378))), "")</f>
        <v/>
      </c>
    </row>
    <row r="380" spans="1:4" x14ac:dyDescent="0.25">
      <c r="A380" t="str" cm="1">
        <f t="array" ref="A380">IFERROR(INDEX(Crowdfunding!G$2:'Crowdfunding'!G$1001, SMALL(IF(Crowdfunding!G$2:'Crowdfunding'!G$1001="Successful", ROW(Crowdfunding!G$2:'Crowdfunding'!G$1001)-ROW(Crowdfunding!G$2)+1), ROW(379:379))), "")</f>
        <v>successful</v>
      </c>
      <c r="B380" cm="1">
        <f t="array" ref="B380">IFERROR(INDEX(Crowdfunding!H$2:'Crowdfunding'!H$1001, SMALL(IF(Crowdfunding!G$2:'Crowdfunding'!G$1001="Successful", ROW(Crowdfunding!G$2:'Crowdfunding'!G$1001)-ROW(Crowdfunding!G$2)+1), ROW(379:379))), "")</f>
        <v>269</v>
      </c>
      <c r="D380" t="str" cm="1">
        <f t="array" ref="D380">IFERROR(INDEX(Crowdfunding!G$2:'Crowdfunding'!G$1001, SMALL(IF(Crowdfunding!G$2:'Crowdfunding'!G$1001="Failed", ROW(Crowdfunding!G$2:'Crowdfunding'!G$1001)-ROW(Crowdfunding!G$2)+1), ROW(379:379))), "")</f>
        <v/>
      </c>
    </row>
    <row r="381" spans="1:4" x14ac:dyDescent="0.25">
      <c r="A381" t="str" cm="1">
        <f t="array" ref="A381">IFERROR(INDEX(Crowdfunding!G$2:'Crowdfunding'!G$1001, SMALL(IF(Crowdfunding!G$2:'Crowdfunding'!G$1001="Successful", ROW(Crowdfunding!G$2:'Crowdfunding'!G$1001)-ROW(Crowdfunding!G$2)+1), ROW(380:380))), "")</f>
        <v>successful</v>
      </c>
      <c r="B381" cm="1">
        <f t="array" ref="B381">IFERROR(INDEX(Crowdfunding!H$2:'Crowdfunding'!H$1001, SMALL(IF(Crowdfunding!G$2:'Crowdfunding'!G$1001="Successful", ROW(Crowdfunding!G$2:'Crowdfunding'!G$1001)-ROW(Crowdfunding!G$2)+1), ROW(380:380))), "")</f>
        <v>175</v>
      </c>
      <c r="D381" t="str" cm="1">
        <f t="array" ref="D381">IFERROR(INDEX(Crowdfunding!G$2:'Crowdfunding'!G$1001, SMALL(IF(Crowdfunding!G$2:'Crowdfunding'!G$1001="Failed", ROW(Crowdfunding!G$2:'Crowdfunding'!G$1001)-ROW(Crowdfunding!G$2)+1), ROW(380:380))), "")</f>
        <v/>
      </c>
    </row>
    <row r="382" spans="1:4" x14ac:dyDescent="0.25">
      <c r="A382" t="str" cm="1">
        <f t="array" ref="A382">IFERROR(INDEX(Crowdfunding!G$2:'Crowdfunding'!G$1001, SMALL(IF(Crowdfunding!G$2:'Crowdfunding'!G$1001="Successful", ROW(Crowdfunding!G$2:'Crowdfunding'!G$1001)-ROW(Crowdfunding!G$2)+1), ROW(381:381))), "")</f>
        <v>successful</v>
      </c>
      <c r="B382" cm="1">
        <f t="array" ref="B382">IFERROR(INDEX(Crowdfunding!H$2:'Crowdfunding'!H$1001, SMALL(IF(Crowdfunding!G$2:'Crowdfunding'!G$1001="Successful", ROW(Crowdfunding!G$2:'Crowdfunding'!G$1001)-ROW(Crowdfunding!G$2)+1), ROW(381:381))), "")</f>
        <v>69</v>
      </c>
      <c r="D382" t="str" cm="1">
        <f t="array" ref="D382">IFERROR(INDEX(Crowdfunding!G$2:'Crowdfunding'!G$1001, SMALL(IF(Crowdfunding!G$2:'Crowdfunding'!G$1001="Failed", ROW(Crowdfunding!G$2:'Crowdfunding'!G$1001)-ROW(Crowdfunding!G$2)+1), ROW(381:381))), "")</f>
        <v/>
      </c>
    </row>
    <row r="383" spans="1:4" x14ac:dyDescent="0.25">
      <c r="A383" t="str" cm="1">
        <f t="array" ref="A383">IFERROR(INDEX(Crowdfunding!G$2:'Crowdfunding'!G$1001, SMALL(IF(Crowdfunding!G$2:'Crowdfunding'!G$1001="Successful", ROW(Crowdfunding!G$2:'Crowdfunding'!G$1001)-ROW(Crowdfunding!G$2)+1), ROW(382:382))), "")</f>
        <v>successful</v>
      </c>
      <c r="B383" cm="1">
        <f t="array" ref="B383">IFERROR(INDEX(Crowdfunding!H$2:'Crowdfunding'!H$1001, SMALL(IF(Crowdfunding!G$2:'Crowdfunding'!G$1001="Successful", ROW(Crowdfunding!G$2:'Crowdfunding'!G$1001)-ROW(Crowdfunding!G$2)+1), ROW(382:382))), "")</f>
        <v>190</v>
      </c>
      <c r="D383" t="str" cm="1">
        <f t="array" ref="D383">IFERROR(INDEX(Crowdfunding!G$2:'Crowdfunding'!G$1001, SMALL(IF(Crowdfunding!G$2:'Crowdfunding'!G$1001="Failed", ROW(Crowdfunding!G$2:'Crowdfunding'!G$1001)-ROW(Crowdfunding!G$2)+1), ROW(382:382))), "")</f>
        <v/>
      </c>
    </row>
    <row r="384" spans="1:4" x14ac:dyDescent="0.25">
      <c r="A384" t="str" cm="1">
        <f t="array" ref="A384">IFERROR(INDEX(Crowdfunding!G$2:'Crowdfunding'!G$1001, SMALL(IF(Crowdfunding!G$2:'Crowdfunding'!G$1001="Successful", ROW(Crowdfunding!G$2:'Crowdfunding'!G$1001)-ROW(Crowdfunding!G$2)+1), ROW(383:383))), "")</f>
        <v>successful</v>
      </c>
      <c r="B384" cm="1">
        <f t="array" ref="B384">IFERROR(INDEX(Crowdfunding!H$2:'Crowdfunding'!H$1001, SMALL(IF(Crowdfunding!G$2:'Crowdfunding'!G$1001="Successful", ROW(Crowdfunding!G$2:'Crowdfunding'!G$1001)-ROW(Crowdfunding!G$2)+1), ROW(383:383))), "")</f>
        <v>237</v>
      </c>
      <c r="D384" t="str" cm="1">
        <f t="array" ref="D384">IFERROR(INDEX(Crowdfunding!G$2:'Crowdfunding'!G$1001, SMALL(IF(Crowdfunding!G$2:'Crowdfunding'!G$1001="Failed", ROW(Crowdfunding!G$2:'Crowdfunding'!G$1001)-ROW(Crowdfunding!G$2)+1), ROW(383:383))), "")</f>
        <v/>
      </c>
    </row>
    <row r="385" spans="1:4" x14ac:dyDescent="0.25">
      <c r="A385" t="str" cm="1">
        <f t="array" ref="A385">IFERROR(INDEX(Crowdfunding!G$2:'Crowdfunding'!G$1001, SMALL(IF(Crowdfunding!G$2:'Crowdfunding'!G$1001="Successful", ROW(Crowdfunding!G$2:'Crowdfunding'!G$1001)-ROW(Crowdfunding!G$2)+1), ROW(384:384))), "")</f>
        <v>successful</v>
      </c>
      <c r="B385" cm="1">
        <f t="array" ref="B385">IFERROR(INDEX(Crowdfunding!H$2:'Crowdfunding'!H$1001, SMALL(IF(Crowdfunding!G$2:'Crowdfunding'!G$1001="Successful", ROW(Crowdfunding!G$2:'Crowdfunding'!G$1001)-ROW(Crowdfunding!G$2)+1), ROW(384:384))), "")</f>
        <v>196</v>
      </c>
      <c r="D385" t="str" cm="1">
        <f t="array" ref="D385">IFERROR(INDEX(Crowdfunding!G$2:'Crowdfunding'!G$1001, SMALL(IF(Crowdfunding!G$2:'Crowdfunding'!G$1001="Failed", ROW(Crowdfunding!G$2:'Crowdfunding'!G$1001)-ROW(Crowdfunding!G$2)+1), ROW(384:384))), "")</f>
        <v/>
      </c>
    </row>
    <row r="386" spans="1:4" x14ac:dyDescent="0.25">
      <c r="A386" t="str" cm="1">
        <f t="array" ref="A386">IFERROR(INDEX(Crowdfunding!G$2:'Crowdfunding'!G$1001, SMALL(IF(Crowdfunding!G$2:'Crowdfunding'!G$1001="Successful", ROW(Crowdfunding!G$2:'Crowdfunding'!G$1001)-ROW(Crowdfunding!G$2)+1), ROW(385:385))), "")</f>
        <v>successful</v>
      </c>
      <c r="B386" cm="1">
        <f t="array" ref="B386">IFERROR(INDEX(Crowdfunding!H$2:'Crowdfunding'!H$1001, SMALL(IF(Crowdfunding!G$2:'Crowdfunding'!G$1001="Successful", ROW(Crowdfunding!G$2:'Crowdfunding'!G$1001)-ROW(Crowdfunding!G$2)+1), ROW(385:385))), "")</f>
        <v>7295</v>
      </c>
      <c r="D386" t="str" cm="1">
        <f t="array" ref="D386">IFERROR(INDEX(Crowdfunding!G$2:'Crowdfunding'!G$1001, SMALL(IF(Crowdfunding!G$2:'Crowdfunding'!G$1001="Failed", ROW(Crowdfunding!G$2:'Crowdfunding'!G$1001)-ROW(Crowdfunding!G$2)+1), ROW(385:385))), "")</f>
        <v/>
      </c>
    </row>
    <row r="387" spans="1:4" x14ac:dyDescent="0.25">
      <c r="A387" t="str" cm="1">
        <f t="array" ref="A387">IFERROR(INDEX(Crowdfunding!G$2:'Crowdfunding'!G$1001, SMALL(IF(Crowdfunding!G$2:'Crowdfunding'!G$1001="Successful", ROW(Crowdfunding!G$2:'Crowdfunding'!G$1001)-ROW(Crowdfunding!G$2)+1), ROW(386:386))), "")</f>
        <v>successful</v>
      </c>
      <c r="B387" cm="1">
        <f t="array" ref="B387">IFERROR(INDEX(Crowdfunding!H$2:'Crowdfunding'!H$1001, SMALL(IF(Crowdfunding!G$2:'Crowdfunding'!G$1001="Successful", ROW(Crowdfunding!G$2:'Crowdfunding'!G$1001)-ROW(Crowdfunding!G$2)+1), ROW(386:386))), "")</f>
        <v>2893</v>
      </c>
      <c r="D387" t="str" cm="1">
        <f t="array" ref="D387">IFERROR(INDEX(Crowdfunding!G$2:'Crowdfunding'!G$1001, SMALL(IF(Crowdfunding!G$2:'Crowdfunding'!G$1001="Failed", ROW(Crowdfunding!G$2:'Crowdfunding'!G$1001)-ROW(Crowdfunding!G$2)+1), ROW(386:386))), "")</f>
        <v/>
      </c>
    </row>
    <row r="388" spans="1:4" x14ac:dyDescent="0.25">
      <c r="A388" t="str" cm="1">
        <f t="array" ref="A388">IFERROR(INDEX(Crowdfunding!G$2:'Crowdfunding'!G$1001, SMALL(IF(Crowdfunding!G$2:'Crowdfunding'!G$1001="Successful", ROW(Crowdfunding!G$2:'Crowdfunding'!G$1001)-ROW(Crowdfunding!G$2)+1), ROW(387:387))), "")</f>
        <v>successful</v>
      </c>
      <c r="B388" cm="1">
        <f t="array" ref="B388">IFERROR(INDEX(Crowdfunding!H$2:'Crowdfunding'!H$1001, SMALL(IF(Crowdfunding!G$2:'Crowdfunding'!G$1001="Successful", ROW(Crowdfunding!G$2:'Crowdfunding'!G$1001)-ROW(Crowdfunding!G$2)+1), ROW(387:387))), "")</f>
        <v>820</v>
      </c>
      <c r="D388" t="str" cm="1">
        <f t="array" ref="D388">IFERROR(INDEX(Crowdfunding!G$2:'Crowdfunding'!G$1001, SMALL(IF(Crowdfunding!G$2:'Crowdfunding'!G$1001="Failed", ROW(Crowdfunding!G$2:'Crowdfunding'!G$1001)-ROW(Crowdfunding!G$2)+1), ROW(387:387))), "")</f>
        <v/>
      </c>
    </row>
    <row r="389" spans="1:4" x14ac:dyDescent="0.25">
      <c r="A389" t="str" cm="1">
        <f t="array" ref="A389">IFERROR(INDEX(Crowdfunding!G$2:'Crowdfunding'!G$1001, SMALL(IF(Crowdfunding!G$2:'Crowdfunding'!G$1001="Successful", ROW(Crowdfunding!G$2:'Crowdfunding'!G$1001)-ROW(Crowdfunding!G$2)+1), ROW(388:388))), "")</f>
        <v>successful</v>
      </c>
      <c r="B389" cm="1">
        <f t="array" ref="B389">IFERROR(INDEX(Crowdfunding!H$2:'Crowdfunding'!H$1001, SMALL(IF(Crowdfunding!G$2:'Crowdfunding'!G$1001="Successful", ROW(Crowdfunding!G$2:'Crowdfunding'!G$1001)-ROW(Crowdfunding!G$2)+1), ROW(388:388))), "")</f>
        <v>2038</v>
      </c>
      <c r="D389" t="str" cm="1">
        <f t="array" ref="D389">IFERROR(INDEX(Crowdfunding!G$2:'Crowdfunding'!G$1001, SMALL(IF(Crowdfunding!G$2:'Crowdfunding'!G$1001="Failed", ROW(Crowdfunding!G$2:'Crowdfunding'!G$1001)-ROW(Crowdfunding!G$2)+1), ROW(388:388))), "")</f>
        <v/>
      </c>
    </row>
    <row r="390" spans="1:4" x14ac:dyDescent="0.25">
      <c r="A390" t="str" cm="1">
        <f t="array" ref="A390">IFERROR(INDEX(Crowdfunding!G$2:'Crowdfunding'!G$1001, SMALL(IF(Crowdfunding!G$2:'Crowdfunding'!G$1001="Successful", ROW(Crowdfunding!G$2:'Crowdfunding'!G$1001)-ROW(Crowdfunding!G$2)+1), ROW(389:389))), "")</f>
        <v>successful</v>
      </c>
      <c r="B390" cm="1">
        <f t="array" ref="B390">IFERROR(INDEX(Crowdfunding!H$2:'Crowdfunding'!H$1001, SMALL(IF(Crowdfunding!G$2:'Crowdfunding'!G$1001="Successful", ROW(Crowdfunding!G$2:'Crowdfunding'!G$1001)-ROW(Crowdfunding!G$2)+1), ROW(389:389))), "")</f>
        <v>116</v>
      </c>
      <c r="D390" t="str" cm="1">
        <f t="array" ref="D390">IFERROR(INDEX(Crowdfunding!G$2:'Crowdfunding'!G$1001, SMALL(IF(Crowdfunding!G$2:'Crowdfunding'!G$1001="Failed", ROW(Crowdfunding!G$2:'Crowdfunding'!G$1001)-ROW(Crowdfunding!G$2)+1), ROW(389:389))), "")</f>
        <v/>
      </c>
    </row>
    <row r="391" spans="1:4" x14ac:dyDescent="0.25">
      <c r="A391" t="str" cm="1">
        <f t="array" ref="A391">IFERROR(INDEX(Crowdfunding!G$2:'Crowdfunding'!G$1001, SMALL(IF(Crowdfunding!G$2:'Crowdfunding'!G$1001="Successful", ROW(Crowdfunding!G$2:'Crowdfunding'!G$1001)-ROW(Crowdfunding!G$2)+1), ROW(390:390))), "")</f>
        <v>successful</v>
      </c>
      <c r="B391" cm="1">
        <f t="array" ref="B391">IFERROR(INDEX(Crowdfunding!H$2:'Crowdfunding'!H$1001, SMALL(IF(Crowdfunding!G$2:'Crowdfunding'!G$1001="Successful", ROW(Crowdfunding!G$2:'Crowdfunding'!G$1001)-ROW(Crowdfunding!G$2)+1), ROW(390:390))), "")</f>
        <v>1345</v>
      </c>
      <c r="D391" t="str" cm="1">
        <f t="array" ref="D391">IFERROR(INDEX(Crowdfunding!G$2:'Crowdfunding'!G$1001, SMALL(IF(Crowdfunding!G$2:'Crowdfunding'!G$1001="Failed", ROW(Crowdfunding!G$2:'Crowdfunding'!G$1001)-ROW(Crowdfunding!G$2)+1), ROW(390:390))), "")</f>
        <v/>
      </c>
    </row>
    <row r="392" spans="1:4" x14ac:dyDescent="0.25">
      <c r="A392" t="str" cm="1">
        <f t="array" ref="A392">IFERROR(INDEX(Crowdfunding!G$2:'Crowdfunding'!G$1001, SMALL(IF(Crowdfunding!G$2:'Crowdfunding'!G$1001="Successful", ROW(Crowdfunding!G$2:'Crowdfunding'!G$1001)-ROW(Crowdfunding!G$2)+1), ROW(391:391))), "")</f>
        <v>successful</v>
      </c>
      <c r="B392" cm="1">
        <f t="array" ref="B392">IFERROR(INDEX(Crowdfunding!H$2:'Crowdfunding'!H$1001, SMALL(IF(Crowdfunding!G$2:'Crowdfunding'!G$1001="Successful", ROW(Crowdfunding!G$2:'Crowdfunding'!G$1001)-ROW(Crowdfunding!G$2)+1), ROW(391:391))), "")</f>
        <v>168</v>
      </c>
      <c r="D392" t="str" cm="1">
        <f t="array" ref="D392">IFERROR(INDEX(Crowdfunding!G$2:'Crowdfunding'!G$1001, SMALL(IF(Crowdfunding!G$2:'Crowdfunding'!G$1001="Failed", ROW(Crowdfunding!G$2:'Crowdfunding'!G$1001)-ROW(Crowdfunding!G$2)+1), ROW(391:391))), "")</f>
        <v/>
      </c>
    </row>
    <row r="393" spans="1:4" x14ac:dyDescent="0.25">
      <c r="A393" t="str" cm="1">
        <f t="array" ref="A393">IFERROR(INDEX(Crowdfunding!G$2:'Crowdfunding'!G$1001, SMALL(IF(Crowdfunding!G$2:'Crowdfunding'!G$1001="Successful", ROW(Crowdfunding!G$2:'Crowdfunding'!G$1001)-ROW(Crowdfunding!G$2)+1), ROW(392:392))), "")</f>
        <v>successful</v>
      </c>
      <c r="B393" cm="1">
        <f t="array" ref="B393">IFERROR(INDEX(Crowdfunding!H$2:'Crowdfunding'!H$1001, SMALL(IF(Crowdfunding!G$2:'Crowdfunding'!G$1001="Successful", ROW(Crowdfunding!G$2:'Crowdfunding'!G$1001)-ROW(Crowdfunding!G$2)+1), ROW(392:392))), "")</f>
        <v>137</v>
      </c>
      <c r="D393" t="str" cm="1">
        <f t="array" ref="D393">IFERROR(INDEX(Crowdfunding!G$2:'Crowdfunding'!G$1001, SMALL(IF(Crowdfunding!G$2:'Crowdfunding'!G$1001="Failed", ROW(Crowdfunding!G$2:'Crowdfunding'!G$1001)-ROW(Crowdfunding!G$2)+1), ROW(392:392))), "")</f>
        <v/>
      </c>
    </row>
    <row r="394" spans="1:4" x14ac:dyDescent="0.25">
      <c r="A394" t="str" cm="1">
        <f t="array" ref="A394">IFERROR(INDEX(Crowdfunding!G$2:'Crowdfunding'!G$1001, SMALL(IF(Crowdfunding!G$2:'Crowdfunding'!G$1001="Successful", ROW(Crowdfunding!G$2:'Crowdfunding'!G$1001)-ROW(Crowdfunding!G$2)+1), ROW(393:393))), "")</f>
        <v>successful</v>
      </c>
      <c r="B394" cm="1">
        <f t="array" ref="B394">IFERROR(INDEX(Crowdfunding!H$2:'Crowdfunding'!H$1001, SMALL(IF(Crowdfunding!G$2:'Crowdfunding'!G$1001="Successful", ROW(Crowdfunding!G$2:'Crowdfunding'!G$1001)-ROW(Crowdfunding!G$2)+1), ROW(393:393))), "")</f>
        <v>186</v>
      </c>
      <c r="D394" t="str" cm="1">
        <f t="array" ref="D394">IFERROR(INDEX(Crowdfunding!G$2:'Crowdfunding'!G$1001, SMALL(IF(Crowdfunding!G$2:'Crowdfunding'!G$1001="Failed", ROW(Crowdfunding!G$2:'Crowdfunding'!G$1001)-ROW(Crowdfunding!G$2)+1), ROW(393:393))), "")</f>
        <v/>
      </c>
    </row>
    <row r="395" spans="1:4" x14ac:dyDescent="0.25">
      <c r="A395" t="str" cm="1">
        <f t="array" ref="A395">IFERROR(INDEX(Crowdfunding!G$2:'Crowdfunding'!G$1001, SMALL(IF(Crowdfunding!G$2:'Crowdfunding'!G$1001="Successful", ROW(Crowdfunding!G$2:'Crowdfunding'!G$1001)-ROW(Crowdfunding!G$2)+1), ROW(394:394))), "")</f>
        <v>successful</v>
      </c>
      <c r="B395" cm="1">
        <f t="array" ref="B395">IFERROR(INDEX(Crowdfunding!H$2:'Crowdfunding'!H$1001, SMALL(IF(Crowdfunding!G$2:'Crowdfunding'!G$1001="Successful", ROW(Crowdfunding!G$2:'Crowdfunding'!G$1001)-ROW(Crowdfunding!G$2)+1), ROW(394:394))), "")</f>
        <v>125</v>
      </c>
      <c r="D395" t="str" cm="1">
        <f t="array" ref="D395">IFERROR(INDEX(Crowdfunding!G$2:'Crowdfunding'!G$1001, SMALL(IF(Crowdfunding!G$2:'Crowdfunding'!G$1001="Failed", ROW(Crowdfunding!G$2:'Crowdfunding'!G$1001)-ROW(Crowdfunding!G$2)+1), ROW(394:394))), "")</f>
        <v/>
      </c>
    </row>
    <row r="396" spans="1:4" x14ac:dyDescent="0.25">
      <c r="A396" t="str" cm="1">
        <f t="array" ref="A396">IFERROR(INDEX(Crowdfunding!G$2:'Crowdfunding'!G$1001, SMALL(IF(Crowdfunding!G$2:'Crowdfunding'!G$1001="Successful", ROW(Crowdfunding!G$2:'Crowdfunding'!G$1001)-ROW(Crowdfunding!G$2)+1), ROW(395:395))), "")</f>
        <v>successful</v>
      </c>
      <c r="B396" cm="1">
        <f t="array" ref="B396">IFERROR(INDEX(Crowdfunding!H$2:'Crowdfunding'!H$1001, SMALL(IF(Crowdfunding!G$2:'Crowdfunding'!G$1001="Successful", ROW(Crowdfunding!G$2:'Crowdfunding'!G$1001)-ROW(Crowdfunding!G$2)+1), ROW(395:395))), "")</f>
        <v>202</v>
      </c>
      <c r="D396" t="str" cm="1">
        <f t="array" ref="D396">IFERROR(INDEX(Crowdfunding!G$2:'Crowdfunding'!G$1001, SMALL(IF(Crowdfunding!G$2:'Crowdfunding'!G$1001="Failed", ROW(Crowdfunding!G$2:'Crowdfunding'!G$1001)-ROW(Crowdfunding!G$2)+1), ROW(395:395))), "")</f>
        <v/>
      </c>
    </row>
    <row r="397" spans="1:4" x14ac:dyDescent="0.25">
      <c r="A397" t="str" cm="1">
        <f t="array" ref="A397">IFERROR(INDEX(Crowdfunding!G$2:'Crowdfunding'!G$1001, SMALL(IF(Crowdfunding!G$2:'Crowdfunding'!G$1001="Successful", ROW(Crowdfunding!G$2:'Crowdfunding'!G$1001)-ROW(Crowdfunding!G$2)+1), ROW(396:396))), "")</f>
        <v>successful</v>
      </c>
      <c r="B397" cm="1">
        <f t="array" ref="B397">IFERROR(INDEX(Crowdfunding!H$2:'Crowdfunding'!H$1001, SMALL(IF(Crowdfunding!G$2:'Crowdfunding'!G$1001="Successful", ROW(Crowdfunding!G$2:'Crowdfunding'!G$1001)-ROW(Crowdfunding!G$2)+1), ROW(396:396))), "")</f>
        <v>103</v>
      </c>
      <c r="D397" t="str" cm="1">
        <f t="array" ref="D397">IFERROR(INDEX(Crowdfunding!G$2:'Crowdfunding'!G$1001, SMALL(IF(Crowdfunding!G$2:'Crowdfunding'!G$1001="Failed", ROW(Crowdfunding!G$2:'Crowdfunding'!G$1001)-ROW(Crowdfunding!G$2)+1), ROW(396:396))), "")</f>
        <v/>
      </c>
    </row>
    <row r="398" spans="1:4" x14ac:dyDescent="0.25">
      <c r="A398" t="str" cm="1">
        <f t="array" ref="A398">IFERROR(INDEX(Crowdfunding!G$2:'Crowdfunding'!G$1001, SMALL(IF(Crowdfunding!G$2:'Crowdfunding'!G$1001="Successful", ROW(Crowdfunding!G$2:'Crowdfunding'!G$1001)-ROW(Crowdfunding!G$2)+1), ROW(397:397))), "")</f>
        <v>successful</v>
      </c>
      <c r="B398" cm="1">
        <f t="array" ref="B398">IFERROR(INDEX(Crowdfunding!H$2:'Crowdfunding'!H$1001, SMALL(IF(Crowdfunding!G$2:'Crowdfunding'!G$1001="Successful", ROW(Crowdfunding!G$2:'Crowdfunding'!G$1001)-ROW(Crowdfunding!G$2)+1), ROW(397:397))), "")</f>
        <v>1785</v>
      </c>
      <c r="D398" t="str" cm="1">
        <f t="array" ref="D398">IFERROR(INDEX(Crowdfunding!G$2:'Crowdfunding'!G$1001, SMALL(IF(Crowdfunding!G$2:'Crowdfunding'!G$1001="Failed", ROW(Crowdfunding!G$2:'Crowdfunding'!G$1001)-ROW(Crowdfunding!G$2)+1), ROW(397:397))), "")</f>
        <v/>
      </c>
    </row>
    <row r="399" spans="1:4" x14ac:dyDescent="0.25">
      <c r="A399" t="str" cm="1">
        <f t="array" ref="A399">IFERROR(INDEX(Crowdfunding!G$2:'Crowdfunding'!G$1001, SMALL(IF(Crowdfunding!G$2:'Crowdfunding'!G$1001="Successful", ROW(Crowdfunding!G$2:'Crowdfunding'!G$1001)-ROW(Crowdfunding!G$2)+1), ROW(398:398))), "")</f>
        <v>successful</v>
      </c>
      <c r="B399" cm="1">
        <f t="array" ref="B399">IFERROR(INDEX(Crowdfunding!H$2:'Crowdfunding'!H$1001, SMALL(IF(Crowdfunding!G$2:'Crowdfunding'!G$1001="Successful", ROW(Crowdfunding!G$2:'Crowdfunding'!G$1001)-ROW(Crowdfunding!G$2)+1), ROW(398:398))), "")</f>
        <v>157</v>
      </c>
      <c r="D399" t="str" cm="1">
        <f t="array" ref="D399">IFERROR(INDEX(Crowdfunding!G$2:'Crowdfunding'!G$1001, SMALL(IF(Crowdfunding!G$2:'Crowdfunding'!G$1001="Failed", ROW(Crowdfunding!G$2:'Crowdfunding'!G$1001)-ROW(Crowdfunding!G$2)+1), ROW(398:398))), "")</f>
        <v/>
      </c>
    </row>
    <row r="400" spans="1:4" x14ac:dyDescent="0.25">
      <c r="A400" t="str" cm="1">
        <f t="array" ref="A400">IFERROR(INDEX(Crowdfunding!G$2:'Crowdfunding'!G$1001, SMALL(IF(Crowdfunding!G$2:'Crowdfunding'!G$1001="Successful", ROW(Crowdfunding!G$2:'Crowdfunding'!G$1001)-ROW(Crowdfunding!G$2)+1), ROW(399:399))), "")</f>
        <v>successful</v>
      </c>
      <c r="B400" cm="1">
        <f t="array" ref="B400">IFERROR(INDEX(Crowdfunding!H$2:'Crowdfunding'!H$1001, SMALL(IF(Crowdfunding!G$2:'Crowdfunding'!G$1001="Successful", ROW(Crowdfunding!G$2:'Crowdfunding'!G$1001)-ROW(Crowdfunding!G$2)+1), ROW(399:399))), "")</f>
        <v>555</v>
      </c>
      <c r="D400" t="str" cm="1">
        <f t="array" ref="D400">IFERROR(INDEX(Crowdfunding!G$2:'Crowdfunding'!G$1001, SMALL(IF(Crowdfunding!G$2:'Crowdfunding'!G$1001="Failed", ROW(Crowdfunding!G$2:'Crowdfunding'!G$1001)-ROW(Crowdfunding!G$2)+1), ROW(399:399))), "")</f>
        <v/>
      </c>
    </row>
    <row r="401" spans="1:4" x14ac:dyDescent="0.25">
      <c r="A401" t="str" cm="1">
        <f t="array" ref="A401">IFERROR(INDEX(Crowdfunding!G$2:'Crowdfunding'!G$1001, SMALL(IF(Crowdfunding!G$2:'Crowdfunding'!G$1001="Successful", ROW(Crowdfunding!G$2:'Crowdfunding'!G$1001)-ROW(Crowdfunding!G$2)+1), ROW(400:400))), "")</f>
        <v>successful</v>
      </c>
      <c r="B401" cm="1">
        <f t="array" ref="B401">IFERROR(INDEX(Crowdfunding!H$2:'Crowdfunding'!H$1001, SMALL(IF(Crowdfunding!G$2:'Crowdfunding'!G$1001="Successful", ROW(Crowdfunding!G$2:'Crowdfunding'!G$1001)-ROW(Crowdfunding!G$2)+1), ROW(400:400))), "")</f>
        <v>297</v>
      </c>
      <c r="D401" t="str" cm="1">
        <f t="array" ref="D401">IFERROR(INDEX(Crowdfunding!G$2:'Crowdfunding'!G$1001, SMALL(IF(Crowdfunding!G$2:'Crowdfunding'!G$1001="Failed", ROW(Crowdfunding!G$2:'Crowdfunding'!G$1001)-ROW(Crowdfunding!G$2)+1), ROW(400:400))), "")</f>
        <v/>
      </c>
    </row>
    <row r="402" spans="1:4" x14ac:dyDescent="0.25">
      <c r="A402" t="str" cm="1">
        <f t="array" ref="A402">IFERROR(INDEX(Crowdfunding!G$2:'Crowdfunding'!G$1001, SMALL(IF(Crowdfunding!G$2:'Crowdfunding'!G$1001="Successful", ROW(Crowdfunding!G$2:'Crowdfunding'!G$1001)-ROW(Crowdfunding!G$2)+1), ROW(401:401))), "")</f>
        <v>successful</v>
      </c>
      <c r="B402" cm="1">
        <f t="array" ref="B402">IFERROR(INDEX(Crowdfunding!H$2:'Crowdfunding'!H$1001, SMALL(IF(Crowdfunding!G$2:'Crowdfunding'!G$1001="Successful", ROW(Crowdfunding!G$2:'Crowdfunding'!G$1001)-ROW(Crowdfunding!G$2)+1), ROW(401:401))), "")</f>
        <v>123</v>
      </c>
      <c r="D402" t="str" cm="1">
        <f t="array" ref="D402">IFERROR(INDEX(Crowdfunding!G$2:'Crowdfunding'!G$1001, SMALL(IF(Crowdfunding!G$2:'Crowdfunding'!G$1001="Failed", ROW(Crowdfunding!G$2:'Crowdfunding'!G$1001)-ROW(Crowdfunding!G$2)+1), ROW(401:401))), "")</f>
        <v/>
      </c>
    </row>
    <row r="403" spans="1:4" x14ac:dyDescent="0.25">
      <c r="A403" t="str" cm="1">
        <f t="array" ref="A403">IFERROR(INDEX(Crowdfunding!G$2:'Crowdfunding'!G$1001, SMALL(IF(Crowdfunding!G$2:'Crowdfunding'!G$1001="Successful", ROW(Crowdfunding!G$2:'Crowdfunding'!G$1001)-ROW(Crowdfunding!G$2)+1), ROW(402:402))), "")</f>
        <v>successful</v>
      </c>
      <c r="B403" cm="1">
        <f t="array" ref="B403">IFERROR(INDEX(Crowdfunding!H$2:'Crowdfunding'!H$1001, SMALL(IF(Crowdfunding!G$2:'Crowdfunding'!G$1001="Successful", ROW(Crowdfunding!G$2:'Crowdfunding'!G$1001)-ROW(Crowdfunding!G$2)+1), ROW(402:402))), "")</f>
        <v>3036</v>
      </c>
      <c r="D403" t="str" cm="1">
        <f t="array" ref="D403">IFERROR(INDEX(Crowdfunding!G$2:'Crowdfunding'!G$1001, SMALL(IF(Crowdfunding!G$2:'Crowdfunding'!G$1001="Failed", ROW(Crowdfunding!G$2:'Crowdfunding'!G$1001)-ROW(Crowdfunding!G$2)+1), ROW(402:402))), "")</f>
        <v/>
      </c>
    </row>
    <row r="404" spans="1:4" x14ac:dyDescent="0.25">
      <c r="A404" t="str" cm="1">
        <f t="array" ref="A404">IFERROR(INDEX(Crowdfunding!G$2:'Crowdfunding'!G$1001, SMALL(IF(Crowdfunding!G$2:'Crowdfunding'!G$1001="Successful", ROW(Crowdfunding!G$2:'Crowdfunding'!G$1001)-ROW(Crowdfunding!G$2)+1), ROW(403:403))), "")</f>
        <v>successful</v>
      </c>
      <c r="B404" cm="1">
        <f t="array" ref="B404">IFERROR(INDEX(Crowdfunding!H$2:'Crowdfunding'!H$1001, SMALL(IF(Crowdfunding!G$2:'Crowdfunding'!G$1001="Successful", ROW(Crowdfunding!G$2:'Crowdfunding'!G$1001)-ROW(Crowdfunding!G$2)+1), ROW(403:403))), "")</f>
        <v>144</v>
      </c>
      <c r="D404" t="str" cm="1">
        <f t="array" ref="D404">IFERROR(INDEX(Crowdfunding!G$2:'Crowdfunding'!G$1001, SMALL(IF(Crowdfunding!G$2:'Crowdfunding'!G$1001="Failed", ROW(Crowdfunding!G$2:'Crowdfunding'!G$1001)-ROW(Crowdfunding!G$2)+1), ROW(403:403))), "")</f>
        <v/>
      </c>
    </row>
    <row r="405" spans="1:4" x14ac:dyDescent="0.25">
      <c r="A405" t="str" cm="1">
        <f t="array" ref="A405">IFERROR(INDEX(Crowdfunding!G$2:'Crowdfunding'!G$1001, SMALL(IF(Crowdfunding!G$2:'Crowdfunding'!G$1001="Successful", ROW(Crowdfunding!G$2:'Crowdfunding'!G$1001)-ROW(Crowdfunding!G$2)+1), ROW(404:404))), "")</f>
        <v>successful</v>
      </c>
      <c r="B405" cm="1">
        <f t="array" ref="B405">IFERROR(INDEX(Crowdfunding!H$2:'Crowdfunding'!H$1001, SMALL(IF(Crowdfunding!G$2:'Crowdfunding'!G$1001="Successful", ROW(Crowdfunding!G$2:'Crowdfunding'!G$1001)-ROW(Crowdfunding!G$2)+1), ROW(404:404))), "")</f>
        <v>121</v>
      </c>
      <c r="D405" t="str" cm="1">
        <f t="array" ref="D405">IFERROR(INDEX(Crowdfunding!G$2:'Crowdfunding'!G$1001, SMALL(IF(Crowdfunding!G$2:'Crowdfunding'!G$1001="Failed", ROW(Crowdfunding!G$2:'Crowdfunding'!G$1001)-ROW(Crowdfunding!G$2)+1), ROW(404:404))), "")</f>
        <v/>
      </c>
    </row>
    <row r="406" spans="1:4" x14ac:dyDescent="0.25">
      <c r="A406" t="str" cm="1">
        <f t="array" ref="A406">IFERROR(INDEX(Crowdfunding!G$2:'Crowdfunding'!G$1001, SMALL(IF(Crowdfunding!G$2:'Crowdfunding'!G$1001="Successful", ROW(Crowdfunding!G$2:'Crowdfunding'!G$1001)-ROW(Crowdfunding!G$2)+1), ROW(405:405))), "")</f>
        <v>successful</v>
      </c>
      <c r="B406" cm="1">
        <f t="array" ref="B406">IFERROR(INDEX(Crowdfunding!H$2:'Crowdfunding'!H$1001, SMALL(IF(Crowdfunding!G$2:'Crowdfunding'!G$1001="Successful", ROW(Crowdfunding!G$2:'Crowdfunding'!G$1001)-ROW(Crowdfunding!G$2)+1), ROW(405:405))), "")</f>
        <v>181</v>
      </c>
      <c r="D406" t="str" cm="1">
        <f t="array" ref="D406">IFERROR(INDEX(Crowdfunding!G$2:'Crowdfunding'!G$1001, SMALL(IF(Crowdfunding!G$2:'Crowdfunding'!G$1001="Failed", ROW(Crowdfunding!G$2:'Crowdfunding'!G$1001)-ROW(Crowdfunding!G$2)+1), ROW(405:405))), "")</f>
        <v/>
      </c>
    </row>
    <row r="407" spans="1:4" x14ac:dyDescent="0.25">
      <c r="A407" t="str" cm="1">
        <f t="array" ref="A407">IFERROR(INDEX(Crowdfunding!G$2:'Crowdfunding'!G$1001, SMALL(IF(Crowdfunding!G$2:'Crowdfunding'!G$1001="Successful", ROW(Crowdfunding!G$2:'Crowdfunding'!G$1001)-ROW(Crowdfunding!G$2)+1), ROW(406:406))), "")</f>
        <v>successful</v>
      </c>
      <c r="B407" cm="1">
        <f t="array" ref="B407">IFERROR(INDEX(Crowdfunding!H$2:'Crowdfunding'!H$1001, SMALL(IF(Crowdfunding!G$2:'Crowdfunding'!G$1001="Successful", ROW(Crowdfunding!G$2:'Crowdfunding'!G$1001)-ROW(Crowdfunding!G$2)+1), ROW(406:406))), "")</f>
        <v>122</v>
      </c>
      <c r="D407" t="str" cm="1">
        <f t="array" ref="D407">IFERROR(INDEX(Crowdfunding!G$2:'Crowdfunding'!G$1001, SMALL(IF(Crowdfunding!G$2:'Crowdfunding'!G$1001="Failed", ROW(Crowdfunding!G$2:'Crowdfunding'!G$1001)-ROW(Crowdfunding!G$2)+1), ROW(406:406))), "")</f>
        <v/>
      </c>
    </row>
    <row r="408" spans="1:4" x14ac:dyDescent="0.25">
      <c r="A408" t="str" cm="1">
        <f t="array" ref="A408">IFERROR(INDEX(Crowdfunding!G$2:'Crowdfunding'!G$1001, SMALL(IF(Crowdfunding!G$2:'Crowdfunding'!G$1001="Successful", ROW(Crowdfunding!G$2:'Crowdfunding'!G$1001)-ROW(Crowdfunding!G$2)+1), ROW(407:407))), "")</f>
        <v>successful</v>
      </c>
      <c r="B408" cm="1">
        <f t="array" ref="B408">IFERROR(INDEX(Crowdfunding!H$2:'Crowdfunding'!H$1001, SMALL(IF(Crowdfunding!G$2:'Crowdfunding'!G$1001="Successful", ROW(Crowdfunding!G$2:'Crowdfunding'!G$1001)-ROW(Crowdfunding!G$2)+1), ROW(407:407))), "")</f>
        <v>1071</v>
      </c>
      <c r="D408" t="str" cm="1">
        <f t="array" ref="D408">IFERROR(INDEX(Crowdfunding!G$2:'Crowdfunding'!G$1001, SMALL(IF(Crowdfunding!G$2:'Crowdfunding'!G$1001="Failed", ROW(Crowdfunding!G$2:'Crowdfunding'!G$1001)-ROW(Crowdfunding!G$2)+1), ROW(407:407))), "")</f>
        <v/>
      </c>
    </row>
    <row r="409" spans="1:4" x14ac:dyDescent="0.25">
      <c r="A409" t="str" cm="1">
        <f t="array" ref="A409">IFERROR(INDEX(Crowdfunding!G$2:'Crowdfunding'!G$1001, SMALL(IF(Crowdfunding!G$2:'Crowdfunding'!G$1001="Successful", ROW(Crowdfunding!G$2:'Crowdfunding'!G$1001)-ROW(Crowdfunding!G$2)+1), ROW(408:408))), "")</f>
        <v>successful</v>
      </c>
      <c r="B409" cm="1">
        <f t="array" ref="B409">IFERROR(INDEX(Crowdfunding!H$2:'Crowdfunding'!H$1001, SMALL(IF(Crowdfunding!G$2:'Crowdfunding'!G$1001="Successful", ROW(Crowdfunding!G$2:'Crowdfunding'!G$1001)-ROW(Crowdfunding!G$2)+1), ROW(408:408))), "")</f>
        <v>980</v>
      </c>
      <c r="D409" t="str" cm="1">
        <f t="array" ref="D409">IFERROR(INDEX(Crowdfunding!G$2:'Crowdfunding'!G$1001, SMALL(IF(Crowdfunding!G$2:'Crowdfunding'!G$1001="Failed", ROW(Crowdfunding!G$2:'Crowdfunding'!G$1001)-ROW(Crowdfunding!G$2)+1), ROW(408:408))), "")</f>
        <v/>
      </c>
    </row>
    <row r="410" spans="1:4" x14ac:dyDescent="0.25">
      <c r="A410" t="str" cm="1">
        <f t="array" ref="A410">IFERROR(INDEX(Crowdfunding!G$2:'Crowdfunding'!G$1001, SMALL(IF(Crowdfunding!G$2:'Crowdfunding'!G$1001="Successful", ROW(Crowdfunding!G$2:'Crowdfunding'!G$1001)-ROW(Crowdfunding!G$2)+1), ROW(409:409))), "")</f>
        <v>successful</v>
      </c>
      <c r="B410" cm="1">
        <f t="array" ref="B410">IFERROR(INDEX(Crowdfunding!H$2:'Crowdfunding'!H$1001, SMALL(IF(Crowdfunding!G$2:'Crowdfunding'!G$1001="Successful", ROW(Crowdfunding!G$2:'Crowdfunding'!G$1001)-ROW(Crowdfunding!G$2)+1), ROW(409:409))), "")</f>
        <v>536</v>
      </c>
      <c r="D410" t="str" cm="1">
        <f t="array" ref="D410">IFERROR(INDEX(Crowdfunding!G$2:'Crowdfunding'!G$1001, SMALL(IF(Crowdfunding!G$2:'Crowdfunding'!G$1001="Failed", ROW(Crowdfunding!G$2:'Crowdfunding'!G$1001)-ROW(Crowdfunding!G$2)+1), ROW(409:409))), "")</f>
        <v/>
      </c>
    </row>
    <row r="411" spans="1:4" x14ac:dyDescent="0.25">
      <c r="A411" t="str" cm="1">
        <f t="array" ref="A411">IFERROR(INDEX(Crowdfunding!G$2:'Crowdfunding'!G$1001, SMALL(IF(Crowdfunding!G$2:'Crowdfunding'!G$1001="Successful", ROW(Crowdfunding!G$2:'Crowdfunding'!G$1001)-ROW(Crowdfunding!G$2)+1), ROW(410:410))), "")</f>
        <v>successful</v>
      </c>
      <c r="B411" cm="1">
        <f t="array" ref="B411">IFERROR(INDEX(Crowdfunding!H$2:'Crowdfunding'!H$1001, SMALL(IF(Crowdfunding!G$2:'Crowdfunding'!G$1001="Successful", ROW(Crowdfunding!G$2:'Crowdfunding'!G$1001)-ROW(Crowdfunding!G$2)+1), ROW(410:410))), "")</f>
        <v>1991</v>
      </c>
      <c r="D411" t="str" cm="1">
        <f t="array" ref="D411">IFERROR(INDEX(Crowdfunding!G$2:'Crowdfunding'!G$1001, SMALL(IF(Crowdfunding!G$2:'Crowdfunding'!G$1001="Failed", ROW(Crowdfunding!G$2:'Crowdfunding'!G$1001)-ROW(Crowdfunding!G$2)+1), ROW(410:410))), "")</f>
        <v/>
      </c>
    </row>
    <row r="412" spans="1:4" x14ac:dyDescent="0.25">
      <c r="A412" t="str" cm="1">
        <f t="array" ref="A412">IFERROR(INDEX(Crowdfunding!G$2:'Crowdfunding'!G$1001, SMALL(IF(Crowdfunding!G$2:'Crowdfunding'!G$1001="Successful", ROW(Crowdfunding!G$2:'Crowdfunding'!G$1001)-ROW(Crowdfunding!G$2)+1), ROW(411:411))), "")</f>
        <v>successful</v>
      </c>
      <c r="B412" cm="1">
        <f t="array" ref="B412">IFERROR(INDEX(Crowdfunding!H$2:'Crowdfunding'!H$1001, SMALL(IF(Crowdfunding!G$2:'Crowdfunding'!G$1001="Successful", ROW(Crowdfunding!G$2:'Crowdfunding'!G$1001)-ROW(Crowdfunding!G$2)+1), ROW(411:411))), "")</f>
        <v>180</v>
      </c>
      <c r="D412" t="str" cm="1">
        <f t="array" ref="D412">IFERROR(INDEX(Crowdfunding!G$2:'Crowdfunding'!G$1001, SMALL(IF(Crowdfunding!G$2:'Crowdfunding'!G$1001="Failed", ROW(Crowdfunding!G$2:'Crowdfunding'!G$1001)-ROW(Crowdfunding!G$2)+1), ROW(411:411))), "")</f>
        <v/>
      </c>
    </row>
    <row r="413" spans="1:4" x14ac:dyDescent="0.25">
      <c r="A413" t="str" cm="1">
        <f t="array" ref="A413">IFERROR(INDEX(Crowdfunding!G$2:'Crowdfunding'!G$1001, SMALL(IF(Crowdfunding!G$2:'Crowdfunding'!G$1001="Successful", ROW(Crowdfunding!G$2:'Crowdfunding'!G$1001)-ROW(Crowdfunding!G$2)+1), ROW(412:412))), "")</f>
        <v>successful</v>
      </c>
      <c r="B413" cm="1">
        <f t="array" ref="B413">IFERROR(INDEX(Crowdfunding!H$2:'Crowdfunding'!H$1001, SMALL(IF(Crowdfunding!G$2:'Crowdfunding'!G$1001="Successful", ROW(Crowdfunding!G$2:'Crowdfunding'!G$1001)-ROW(Crowdfunding!G$2)+1), ROW(412:412))), "")</f>
        <v>130</v>
      </c>
      <c r="D413" t="str" cm="1">
        <f t="array" ref="D413">IFERROR(INDEX(Crowdfunding!G$2:'Crowdfunding'!G$1001, SMALL(IF(Crowdfunding!G$2:'Crowdfunding'!G$1001="Failed", ROW(Crowdfunding!G$2:'Crowdfunding'!G$1001)-ROW(Crowdfunding!G$2)+1), ROW(412:412))), "")</f>
        <v/>
      </c>
    </row>
    <row r="414" spans="1:4" x14ac:dyDescent="0.25">
      <c r="A414" t="str" cm="1">
        <f t="array" ref="A414">IFERROR(INDEX(Crowdfunding!G$2:'Crowdfunding'!G$1001, SMALL(IF(Crowdfunding!G$2:'Crowdfunding'!G$1001="Successful", ROW(Crowdfunding!G$2:'Crowdfunding'!G$1001)-ROW(Crowdfunding!G$2)+1), ROW(413:413))), "")</f>
        <v>successful</v>
      </c>
      <c r="B414" cm="1">
        <f t="array" ref="B414">IFERROR(INDEX(Crowdfunding!H$2:'Crowdfunding'!H$1001, SMALL(IF(Crowdfunding!G$2:'Crowdfunding'!G$1001="Successful", ROW(Crowdfunding!G$2:'Crowdfunding'!G$1001)-ROW(Crowdfunding!G$2)+1), ROW(413:413))), "")</f>
        <v>122</v>
      </c>
      <c r="D414" t="str" cm="1">
        <f t="array" ref="D414">IFERROR(INDEX(Crowdfunding!G$2:'Crowdfunding'!G$1001, SMALL(IF(Crowdfunding!G$2:'Crowdfunding'!G$1001="Failed", ROW(Crowdfunding!G$2:'Crowdfunding'!G$1001)-ROW(Crowdfunding!G$2)+1), ROW(413:413))), "")</f>
        <v/>
      </c>
    </row>
    <row r="415" spans="1:4" x14ac:dyDescent="0.25">
      <c r="A415" t="str" cm="1">
        <f t="array" ref="A415">IFERROR(INDEX(Crowdfunding!G$2:'Crowdfunding'!G$1001, SMALL(IF(Crowdfunding!G$2:'Crowdfunding'!G$1001="Successful", ROW(Crowdfunding!G$2:'Crowdfunding'!G$1001)-ROW(Crowdfunding!G$2)+1), ROW(414:414))), "")</f>
        <v>successful</v>
      </c>
      <c r="B415" cm="1">
        <f t="array" ref="B415">IFERROR(INDEX(Crowdfunding!H$2:'Crowdfunding'!H$1001, SMALL(IF(Crowdfunding!G$2:'Crowdfunding'!G$1001="Successful", ROW(Crowdfunding!G$2:'Crowdfunding'!G$1001)-ROW(Crowdfunding!G$2)+1), ROW(414:414))), "")</f>
        <v>140</v>
      </c>
      <c r="D415" t="str" cm="1">
        <f t="array" ref="D415">IFERROR(INDEX(Crowdfunding!G$2:'Crowdfunding'!G$1001, SMALL(IF(Crowdfunding!G$2:'Crowdfunding'!G$1001="Failed", ROW(Crowdfunding!G$2:'Crowdfunding'!G$1001)-ROW(Crowdfunding!G$2)+1), ROW(414:414))), "")</f>
        <v/>
      </c>
    </row>
    <row r="416" spans="1:4" x14ac:dyDescent="0.25">
      <c r="A416" t="str" cm="1">
        <f t="array" ref="A416">IFERROR(INDEX(Crowdfunding!G$2:'Crowdfunding'!G$1001, SMALL(IF(Crowdfunding!G$2:'Crowdfunding'!G$1001="Successful", ROW(Crowdfunding!G$2:'Crowdfunding'!G$1001)-ROW(Crowdfunding!G$2)+1), ROW(415:415))), "")</f>
        <v>successful</v>
      </c>
      <c r="B416" cm="1">
        <f t="array" ref="B416">IFERROR(INDEX(Crowdfunding!H$2:'Crowdfunding'!H$1001, SMALL(IF(Crowdfunding!G$2:'Crowdfunding'!G$1001="Successful", ROW(Crowdfunding!G$2:'Crowdfunding'!G$1001)-ROW(Crowdfunding!G$2)+1), ROW(415:415))), "")</f>
        <v>3388</v>
      </c>
      <c r="D416" t="str" cm="1">
        <f t="array" ref="D416">IFERROR(INDEX(Crowdfunding!G$2:'Crowdfunding'!G$1001, SMALL(IF(Crowdfunding!G$2:'Crowdfunding'!G$1001="Failed", ROW(Crowdfunding!G$2:'Crowdfunding'!G$1001)-ROW(Crowdfunding!G$2)+1), ROW(415:415))), "")</f>
        <v/>
      </c>
    </row>
    <row r="417" spans="1:4" x14ac:dyDescent="0.25">
      <c r="A417" t="str" cm="1">
        <f t="array" ref="A417">IFERROR(INDEX(Crowdfunding!G$2:'Crowdfunding'!G$1001, SMALL(IF(Crowdfunding!G$2:'Crowdfunding'!G$1001="Successful", ROW(Crowdfunding!G$2:'Crowdfunding'!G$1001)-ROW(Crowdfunding!G$2)+1), ROW(416:416))), "")</f>
        <v>successful</v>
      </c>
      <c r="B417" cm="1">
        <f t="array" ref="B417">IFERROR(INDEX(Crowdfunding!H$2:'Crowdfunding'!H$1001, SMALL(IF(Crowdfunding!G$2:'Crowdfunding'!G$1001="Successful", ROW(Crowdfunding!G$2:'Crowdfunding'!G$1001)-ROW(Crowdfunding!G$2)+1), ROW(416:416))), "")</f>
        <v>280</v>
      </c>
      <c r="D417" t="str" cm="1">
        <f t="array" ref="D417">IFERROR(INDEX(Crowdfunding!G$2:'Crowdfunding'!G$1001, SMALL(IF(Crowdfunding!G$2:'Crowdfunding'!G$1001="Failed", ROW(Crowdfunding!G$2:'Crowdfunding'!G$1001)-ROW(Crowdfunding!G$2)+1), ROW(416:416))), "")</f>
        <v/>
      </c>
    </row>
    <row r="418" spans="1:4" x14ac:dyDescent="0.25">
      <c r="A418" t="str" cm="1">
        <f t="array" ref="A418">IFERROR(INDEX(Crowdfunding!G$2:'Crowdfunding'!G$1001, SMALL(IF(Crowdfunding!G$2:'Crowdfunding'!G$1001="Successful", ROW(Crowdfunding!G$2:'Crowdfunding'!G$1001)-ROW(Crowdfunding!G$2)+1), ROW(417:417))), "")</f>
        <v>successful</v>
      </c>
      <c r="B418" cm="1">
        <f t="array" ref="B418">IFERROR(INDEX(Crowdfunding!H$2:'Crowdfunding'!H$1001, SMALL(IF(Crowdfunding!G$2:'Crowdfunding'!G$1001="Successful", ROW(Crowdfunding!G$2:'Crowdfunding'!G$1001)-ROW(Crowdfunding!G$2)+1), ROW(417:417))), "")</f>
        <v>366</v>
      </c>
      <c r="D418" t="str" cm="1">
        <f t="array" ref="D418">IFERROR(INDEX(Crowdfunding!G$2:'Crowdfunding'!G$1001, SMALL(IF(Crowdfunding!G$2:'Crowdfunding'!G$1001="Failed", ROW(Crowdfunding!G$2:'Crowdfunding'!G$1001)-ROW(Crowdfunding!G$2)+1), ROW(417:417))), "")</f>
        <v/>
      </c>
    </row>
    <row r="419" spans="1:4" x14ac:dyDescent="0.25">
      <c r="A419" t="str" cm="1">
        <f t="array" ref="A419">IFERROR(INDEX(Crowdfunding!G$2:'Crowdfunding'!G$1001, SMALL(IF(Crowdfunding!G$2:'Crowdfunding'!G$1001="Successful", ROW(Crowdfunding!G$2:'Crowdfunding'!G$1001)-ROW(Crowdfunding!G$2)+1), ROW(418:418))), "")</f>
        <v>successful</v>
      </c>
      <c r="B419" cm="1">
        <f t="array" ref="B419">IFERROR(INDEX(Crowdfunding!H$2:'Crowdfunding'!H$1001, SMALL(IF(Crowdfunding!G$2:'Crowdfunding'!G$1001="Successful", ROW(Crowdfunding!G$2:'Crowdfunding'!G$1001)-ROW(Crowdfunding!G$2)+1), ROW(418:418))), "")</f>
        <v>270</v>
      </c>
      <c r="D419" t="str" cm="1">
        <f t="array" ref="D419">IFERROR(INDEX(Crowdfunding!G$2:'Crowdfunding'!G$1001, SMALL(IF(Crowdfunding!G$2:'Crowdfunding'!G$1001="Failed", ROW(Crowdfunding!G$2:'Crowdfunding'!G$1001)-ROW(Crowdfunding!G$2)+1), ROW(418:418))), "")</f>
        <v/>
      </c>
    </row>
    <row r="420" spans="1:4" x14ac:dyDescent="0.25">
      <c r="A420" t="str" cm="1">
        <f t="array" ref="A420">IFERROR(INDEX(Crowdfunding!G$2:'Crowdfunding'!G$1001, SMALL(IF(Crowdfunding!G$2:'Crowdfunding'!G$1001="Successful", ROW(Crowdfunding!G$2:'Crowdfunding'!G$1001)-ROW(Crowdfunding!G$2)+1), ROW(419:419))), "")</f>
        <v>successful</v>
      </c>
      <c r="B420" cm="1">
        <f t="array" ref="B420">IFERROR(INDEX(Crowdfunding!H$2:'Crowdfunding'!H$1001, SMALL(IF(Crowdfunding!G$2:'Crowdfunding'!G$1001="Successful", ROW(Crowdfunding!G$2:'Crowdfunding'!G$1001)-ROW(Crowdfunding!G$2)+1), ROW(419:419))), "")</f>
        <v>137</v>
      </c>
      <c r="D420" t="str" cm="1">
        <f t="array" ref="D420">IFERROR(INDEX(Crowdfunding!G$2:'Crowdfunding'!G$1001, SMALL(IF(Crowdfunding!G$2:'Crowdfunding'!G$1001="Failed", ROW(Crowdfunding!G$2:'Crowdfunding'!G$1001)-ROW(Crowdfunding!G$2)+1), ROW(419:419))), "")</f>
        <v/>
      </c>
    </row>
    <row r="421" spans="1:4" x14ac:dyDescent="0.25">
      <c r="A421" t="str" cm="1">
        <f t="array" ref="A421">IFERROR(INDEX(Crowdfunding!G$2:'Crowdfunding'!G$1001, SMALL(IF(Crowdfunding!G$2:'Crowdfunding'!G$1001="Successful", ROW(Crowdfunding!G$2:'Crowdfunding'!G$1001)-ROW(Crowdfunding!G$2)+1), ROW(420:420))), "")</f>
        <v>successful</v>
      </c>
      <c r="B421" cm="1">
        <f t="array" ref="B421">IFERROR(INDEX(Crowdfunding!H$2:'Crowdfunding'!H$1001, SMALL(IF(Crowdfunding!G$2:'Crowdfunding'!G$1001="Successful", ROW(Crowdfunding!G$2:'Crowdfunding'!G$1001)-ROW(Crowdfunding!G$2)+1), ROW(420:420))), "")</f>
        <v>3205</v>
      </c>
      <c r="D421" t="str" cm="1">
        <f t="array" ref="D421">IFERROR(INDEX(Crowdfunding!G$2:'Crowdfunding'!G$1001, SMALL(IF(Crowdfunding!G$2:'Crowdfunding'!G$1001="Failed", ROW(Crowdfunding!G$2:'Crowdfunding'!G$1001)-ROW(Crowdfunding!G$2)+1), ROW(420:420))), "")</f>
        <v/>
      </c>
    </row>
    <row r="422" spans="1:4" x14ac:dyDescent="0.25">
      <c r="A422" t="str" cm="1">
        <f t="array" ref="A422">IFERROR(INDEX(Crowdfunding!G$2:'Crowdfunding'!G$1001, SMALL(IF(Crowdfunding!G$2:'Crowdfunding'!G$1001="Successful", ROW(Crowdfunding!G$2:'Crowdfunding'!G$1001)-ROW(Crowdfunding!G$2)+1), ROW(421:421))), "")</f>
        <v>successful</v>
      </c>
      <c r="B422" cm="1">
        <f t="array" ref="B422">IFERROR(INDEX(Crowdfunding!H$2:'Crowdfunding'!H$1001, SMALL(IF(Crowdfunding!G$2:'Crowdfunding'!G$1001="Successful", ROW(Crowdfunding!G$2:'Crowdfunding'!G$1001)-ROW(Crowdfunding!G$2)+1), ROW(421:421))), "")</f>
        <v>288</v>
      </c>
      <c r="D422" t="str" cm="1">
        <f t="array" ref="D422">IFERROR(INDEX(Crowdfunding!G$2:'Crowdfunding'!G$1001, SMALL(IF(Crowdfunding!G$2:'Crowdfunding'!G$1001="Failed", ROW(Crowdfunding!G$2:'Crowdfunding'!G$1001)-ROW(Crowdfunding!G$2)+1), ROW(421:421))), "")</f>
        <v/>
      </c>
    </row>
    <row r="423" spans="1:4" x14ac:dyDescent="0.25">
      <c r="A423" t="str" cm="1">
        <f t="array" ref="A423">IFERROR(INDEX(Crowdfunding!G$2:'Crowdfunding'!G$1001, SMALL(IF(Crowdfunding!G$2:'Crowdfunding'!G$1001="Successful", ROW(Crowdfunding!G$2:'Crowdfunding'!G$1001)-ROW(Crowdfunding!G$2)+1), ROW(422:422))), "")</f>
        <v>successful</v>
      </c>
      <c r="B423" cm="1">
        <f t="array" ref="B423">IFERROR(INDEX(Crowdfunding!H$2:'Crowdfunding'!H$1001, SMALL(IF(Crowdfunding!G$2:'Crowdfunding'!G$1001="Successful", ROW(Crowdfunding!G$2:'Crowdfunding'!G$1001)-ROW(Crowdfunding!G$2)+1), ROW(422:422))), "")</f>
        <v>148</v>
      </c>
      <c r="D423" t="str" cm="1">
        <f t="array" ref="D423">IFERROR(INDEX(Crowdfunding!G$2:'Crowdfunding'!G$1001, SMALL(IF(Crowdfunding!G$2:'Crowdfunding'!G$1001="Failed", ROW(Crowdfunding!G$2:'Crowdfunding'!G$1001)-ROW(Crowdfunding!G$2)+1), ROW(422:422))), "")</f>
        <v/>
      </c>
    </row>
    <row r="424" spans="1:4" x14ac:dyDescent="0.25">
      <c r="A424" t="str" cm="1">
        <f t="array" ref="A424">IFERROR(INDEX(Crowdfunding!G$2:'Crowdfunding'!G$1001, SMALL(IF(Crowdfunding!G$2:'Crowdfunding'!G$1001="Successful", ROW(Crowdfunding!G$2:'Crowdfunding'!G$1001)-ROW(Crowdfunding!G$2)+1), ROW(423:423))), "")</f>
        <v>successful</v>
      </c>
      <c r="B424" cm="1">
        <f t="array" ref="B424">IFERROR(INDEX(Crowdfunding!H$2:'Crowdfunding'!H$1001, SMALL(IF(Crowdfunding!G$2:'Crowdfunding'!G$1001="Successful", ROW(Crowdfunding!G$2:'Crowdfunding'!G$1001)-ROW(Crowdfunding!G$2)+1), ROW(423:423))), "")</f>
        <v>114</v>
      </c>
      <c r="D424" t="str" cm="1">
        <f t="array" ref="D424">IFERROR(INDEX(Crowdfunding!G$2:'Crowdfunding'!G$1001, SMALL(IF(Crowdfunding!G$2:'Crowdfunding'!G$1001="Failed", ROW(Crowdfunding!G$2:'Crowdfunding'!G$1001)-ROW(Crowdfunding!G$2)+1), ROW(423:423))), "")</f>
        <v/>
      </c>
    </row>
    <row r="425" spans="1:4" x14ac:dyDescent="0.25">
      <c r="A425" t="str" cm="1">
        <f t="array" ref="A425">IFERROR(INDEX(Crowdfunding!G$2:'Crowdfunding'!G$1001, SMALL(IF(Crowdfunding!G$2:'Crowdfunding'!G$1001="Successful", ROW(Crowdfunding!G$2:'Crowdfunding'!G$1001)-ROW(Crowdfunding!G$2)+1), ROW(424:424))), "")</f>
        <v>successful</v>
      </c>
      <c r="B425" cm="1">
        <f t="array" ref="B425">IFERROR(INDEX(Crowdfunding!H$2:'Crowdfunding'!H$1001, SMALL(IF(Crowdfunding!G$2:'Crowdfunding'!G$1001="Successful", ROW(Crowdfunding!G$2:'Crowdfunding'!G$1001)-ROW(Crowdfunding!G$2)+1), ROW(424:424))), "")</f>
        <v>1518</v>
      </c>
      <c r="D425" t="str" cm="1">
        <f t="array" ref="D425">IFERROR(INDEX(Crowdfunding!G$2:'Crowdfunding'!G$1001, SMALL(IF(Crowdfunding!G$2:'Crowdfunding'!G$1001="Failed", ROW(Crowdfunding!G$2:'Crowdfunding'!G$1001)-ROW(Crowdfunding!G$2)+1), ROW(424:424))), "")</f>
        <v/>
      </c>
    </row>
    <row r="426" spans="1:4" x14ac:dyDescent="0.25">
      <c r="A426" t="str" cm="1">
        <f t="array" ref="A426">IFERROR(INDEX(Crowdfunding!G$2:'Crowdfunding'!G$1001, SMALL(IF(Crowdfunding!G$2:'Crowdfunding'!G$1001="Successful", ROW(Crowdfunding!G$2:'Crowdfunding'!G$1001)-ROW(Crowdfunding!G$2)+1), ROW(425:425))), "")</f>
        <v>successful</v>
      </c>
      <c r="B426" cm="1">
        <f t="array" ref="B426">IFERROR(INDEX(Crowdfunding!H$2:'Crowdfunding'!H$1001, SMALL(IF(Crowdfunding!G$2:'Crowdfunding'!G$1001="Successful", ROW(Crowdfunding!G$2:'Crowdfunding'!G$1001)-ROW(Crowdfunding!G$2)+1), ROW(425:425))), "")</f>
        <v>166</v>
      </c>
      <c r="D426" t="str" cm="1">
        <f t="array" ref="D426">IFERROR(INDEX(Crowdfunding!G$2:'Crowdfunding'!G$1001, SMALL(IF(Crowdfunding!G$2:'Crowdfunding'!G$1001="Failed", ROW(Crowdfunding!G$2:'Crowdfunding'!G$1001)-ROW(Crowdfunding!G$2)+1), ROW(425:425))), "")</f>
        <v/>
      </c>
    </row>
    <row r="427" spans="1:4" x14ac:dyDescent="0.25">
      <c r="A427" t="str" cm="1">
        <f t="array" ref="A427">IFERROR(INDEX(Crowdfunding!G$2:'Crowdfunding'!G$1001, SMALL(IF(Crowdfunding!G$2:'Crowdfunding'!G$1001="Successful", ROW(Crowdfunding!G$2:'Crowdfunding'!G$1001)-ROW(Crowdfunding!G$2)+1), ROW(426:426))), "")</f>
        <v>successful</v>
      </c>
      <c r="B427" cm="1">
        <f t="array" ref="B427">IFERROR(INDEX(Crowdfunding!H$2:'Crowdfunding'!H$1001, SMALL(IF(Crowdfunding!G$2:'Crowdfunding'!G$1001="Successful", ROW(Crowdfunding!G$2:'Crowdfunding'!G$1001)-ROW(Crowdfunding!G$2)+1), ROW(426:426))), "")</f>
        <v>100</v>
      </c>
      <c r="D427" t="str" cm="1">
        <f t="array" ref="D427">IFERROR(INDEX(Crowdfunding!G$2:'Crowdfunding'!G$1001, SMALL(IF(Crowdfunding!G$2:'Crowdfunding'!G$1001="Failed", ROW(Crowdfunding!G$2:'Crowdfunding'!G$1001)-ROW(Crowdfunding!G$2)+1), ROW(426:426))), "")</f>
        <v/>
      </c>
    </row>
    <row r="428" spans="1:4" x14ac:dyDescent="0.25">
      <c r="A428" t="str" cm="1">
        <f t="array" ref="A428">IFERROR(INDEX(Crowdfunding!G$2:'Crowdfunding'!G$1001, SMALL(IF(Crowdfunding!G$2:'Crowdfunding'!G$1001="Successful", ROW(Crowdfunding!G$2:'Crowdfunding'!G$1001)-ROW(Crowdfunding!G$2)+1), ROW(427:427))), "")</f>
        <v>successful</v>
      </c>
      <c r="B428" cm="1">
        <f t="array" ref="B428">IFERROR(INDEX(Crowdfunding!H$2:'Crowdfunding'!H$1001, SMALL(IF(Crowdfunding!G$2:'Crowdfunding'!G$1001="Successful", ROW(Crowdfunding!G$2:'Crowdfunding'!G$1001)-ROW(Crowdfunding!G$2)+1), ROW(427:427))), "")</f>
        <v>235</v>
      </c>
      <c r="D428" t="str" cm="1">
        <f t="array" ref="D428">IFERROR(INDEX(Crowdfunding!G$2:'Crowdfunding'!G$1001, SMALL(IF(Crowdfunding!G$2:'Crowdfunding'!G$1001="Failed", ROW(Crowdfunding!G$2:'Crowdfunding'!G$1001)-ROW(Crowdfunding!G$2)+1), ROW(427:427))), "")</f>
        <v/>
      </c>
    </row>
    <row r="429" spans="1:4" x14ac:dyDescent="0.25">
      <c r="A429" t="str" cm="1">
        <f t="array" ref="A429">IFERROR(INDEX(Crowdfunding!G$2:'Crowdfunding'!G$1001, SMALL(IF(Crowdfunding!G$2:'Crowdfunding'!G$1001="Successful", ROW(Crowdfunding!G$2:'Crowdfunding'!G$1001)-ROW(Crowdfunding!G$2)+1), ROW(428:428))), "")</f>
        <v>successful</v>
      </c>
      <c r="B429" cm="1">
        <f t="array" ref="B429">IFERROR(INDEX(Crowdfunding!H$2:'Crowdfunding'!H$1001, SMALL(IF(Crowdfunding!G$2:'Crowdfunding'!G$1001="Successful", ROW(Crowdfunding!G$2:'Crowdfunding'!G$1001)-ROW(Crowdfunding!G$2)+1), ROW(428:428))), "")</f>
        <v>148</v>
      </c>
      <c r="D429" t="str" cm="1">
        <f t="array" ref="D429">IFERROR(INDEX(Crowdfunding!G$2:'Crowdfunding'!G$1001, SMALL(IF(Crowdfunding!G$2:'Crowdfunding'!G$1001="Failed", ROW(Crowdfunding!G$2:'Crowdfunding'!G$1001)-ROW(Crowdfunding!G$2)+1), ROW(428:428))), "")</f>
        <v/>
      </c>
    </row>
    <row r="430" spans="1:4" x14ac:dyDescent="0.25">
      <c r="A430" t="str" cm="1">
        <f t="array" ref="A430">IFERROR(INDEX(Crowdfunding!G$2:'Crowdfunding'!G$1001, SMALL(IF(Crowdfunding!G$2:'Crowdfunding'!G$1001="Successful", ROW(Crowdfunding!G$2:'Crowdfunding'!G$1001)-ROW(Crowdfunding!G$2)+1), ROW(429:429))), "")</f>
        <v>successful</v>
      </c>
      <c r="B430" cm="1">
        <f t="array" ref="B430">IFERROR(INDEX(Crowdfunding!H$2:'Crowdfunding'!H$1001, SMALL(IF(Crowdfunding!G$2:'Crowdfunding'!G$1001="Successful", ROW(Crowdfunding!G$2:'Crowdfunding'!G$1001)-ROW(Crowdfunding!G$2)+1), ROW(429:429))), "")</f>
        <v>198</v>
      </c>
      <c r="D430" t="str" cm="1">
        <f t="array" ref="D430">IFERROR(INDEX(Crowdfunding!G$2:'Crowdfunding'!G$1001, SMALL(IF(Crowdfunding!G$2:'Crowdfunding'!G$1001="Failed", ROW(Crowdfunding!G$2:'Crowdfunding'!G$1001)-ROW(Crowdfunding!G$2)+1), ROW(429:429))), "")</f>
        <v/>
      </c>
    </row>
    <row r="431" spans="1:4" x14ac:dyDescent="0.25">
      <c r="A431" t="str" cm="1">
        <f t="array" ref="A431">IFERROR(INDEX(Crowdfunding!G$2:'Crowdfunding'!G$1001, SMALL(IF(Crowdfunding!G$2:'Crowdfunding'!G$1001="Successful", ROW(Crowdfunding!G$2:'Crowdfunding'!G$1001)-ROW(Crowdfunding!G$2)+1), ROW(430:430))), "")</f>
        <v>successful</v>
      </c>
      <c r="B431" cm="1">
        <f t="array" ref="B431">IFERROR(INDEX(Crowdfunding!H$2:'Crowdfunding'!H$1001, SMALL(IF(Crowdfunding!G$2:'Crowdfunding'!G$1001="Successful", ROW(Crowdfunding!G$2:'Crowdfunding'!G$1001)-ROW(Crowdfunding!G$2)+1), ROW(430:430))), "")</f>
        <v>150</v>
      </c>
      <c r="D431" t="str" cm="1">
        <f t="array" ref="D431">IFERROR(INDEX(Crowdfunding!G$2:'Crowdfunding'!G$1001, SMALL(IF(Crowdfunding!G$2:'Crowdfunding'!G$1001="Failed", ROW(Crowdfunding!G$2:'Crowdfunding'!G$1001)-ROW(Crowdfunding!G$2)+1), ROW(430:430))), "")</f>
        <v/>
      </c>
    </row>
    <row r="432" spans="1:4" x14ac:dyDescent="0.25">
      <c r="A432" t="str" cm="1">
        <f t="array" ref="A432">IFERROR(INDEX(Crowdfunding!G$2:'Crowdfunding'!G$1001, SMALL(IF(Crowdfunding!G$2:'Crowdfunding'!G$1001="Successful", ROW(Crowdfunding!G$2:'Crowdfunding'!G$1001)-ROW(Crowdfunding!G$2)+1), ROW(431:431))), "")</f>
        <v>successful</v>
      </c>
      <c r="B432" cm="1">
        <f t="array" ref="B432">IFERROR(INDEX(Crowdfunding!H$2:'Crowdfunding'!H$1001, SMALL(IF(Crowdfunding!G$2:'Crowdfunding'!G$1001="Successful", ROW(Crowdfunding!G$2:'Crowdfunding'!G$1001)-ROW(Crowdfunding!G$2)+1), ROW(431:431))), "")</f>
        <v>216</v>
      </c>
      <c r="D432" t="str" cm="1">
        <f t="array" ref="D432">IFERROR(INDEX(Crowdfunding!G$2:'Crowdfunding'!G$1001, SMALL(IF(Crowdfunding!G$2:'Crowdfunding'!G$1001="Failed", ROW(Crowdfunding!G$2:'Crowdfunding'!G$1001)-ROW(Crowdfunding!G$2)+1), ROW(431:431))), "")</f>
        <v/>
      </c>
    </row>
    <row r="433" spans="1:4" x14ac:dyDescent="0.25">
      <c r="A433" t="str" cm="1">
        <f t="array" ref="A433">IFERROR(INDEX(Crowdfunding!G$2:'Crowdfunding'!G$1001, SMALL(IF(Crowdfunding!G$2:'Crowdfunding'!G$1001="Successful", ROW(Crowdfunding!G$2:'Crowdfunding'!G$1001)-ROW(Crowdfunding!G$2)+1), ROW(432:432))), "")</f>
        <v>successful</v>
      </c>
      <c r="B433" cm="1">
        <f t="array" ref="B433">IFERROR(INDEX(Crowdfunding!H$2:'Crowdfunding'!H$1001, SMALL(IF(Crowdfunding!G$2:'Crowdfunding'!G$1001="Successful", ROW(Crowdfunding!G$2:'Crowdfunding'!G$1001)-ROW(Crowdfunding!G$2)+1), ROW(432:432))), "")</f>
        <v>5139</v>
      </c>
      <c r="D433" t="str" cm="1">
        <f t="array" ref="D433">IFERROR(INDEX(Crowdfunding!G$2:'Crowdfunding'!G$1001, SMALL(IF(Crowdfunding!G$2:'Crowdfunding'!G$1001="Failed", ROW(Crowdfunding!G$2:'Crowdfunding'!G$1001)-ROW(Crowdfunding!G$2)+1), ROW(432:432))), "")</f>
        <v/>
      </c>
    </row>
    <row r="434" spans="1:4" x14ac:dyDescent="0.25">
      <c r="A434" t="str" cm="1">
        <f t="array" ref="A434">IFERROR(INDEX(Crowdfunding!G$2:'Crowdfunding'!G$1001, SMALL(IF(Crowdfunding!G$2:'Crowdfunding'!G$1001="Successful", ROW(Crowdfunding!G$2:'Crowdfunding'!G$1001)-ROW(Crowdfunding!G$2)+1), ROW(433:433))), "")</f>
        <v>successful</v>
      </c>
      <c r="B434" cm="1">
        <f t="array" ref="B434">IFERROR(INDEX(Crowdfunding!H$2:'Crowdfunding'!H$1001, SMALL(IF(Crowdfunding!G$2:'Crowdfunding'!G$1001="Successful", ROW(Crowdfunding!G$2:'Crowdfunding'!G$1001)-ROW(Crowdfunding!G$2)+1), ROW(433:433))), "")</f>
        <v>2353</v>
      </c>
      <c r="D434" t="str" cm="1">
        <f t="array" ref="D434">IFERROR(INDEX(Crowdfunding!G$2:'Crowdfunding'!G$1001, SMALL(IF(Crowdfunding!G$2:'Crowdfunding'!G$1001="Failed", ROW(Crowdfunding!G$2:'Crowdfunding'!G$1001)-ROW(Crowdfunding!G$2)+1), ROW(433:433))), "")</f>
        <v/>
      </c>
    </row>
    <row r="435" spans="1:4" x14ac:dyDescent="0.25">
      <c r="A435" t="str" cm="1">
        <f t="array" ref="A435">IFERROR(INDEX(Crowdfunding!G$2:'Crowdfunding'!G$1001, SMALL(IF(Crowdfunding!G$2:'Crowdfunding'!G$1001="Successful", ROW(Crowdfunding!G$2:'Crowdfunding'!G$1001)-ROW(Crowdfunding!G$2)+1), ROW(434:434))), "")</f>
        <v>successful</v>
      </c>
      <c r="B435" cm="1">
        <f t="array" ref="B435">IFERROR(INDEX(Crowdfunding!H$2:'Crowdfunding'!H$1001, SMALL(IF(Crowdfunding!G$2:'Crowdfunding'!G$1001="Successful", ROW(Crowdfunding!G$2:'Crowdfunding'!G$1001)-ROW(Crowdfunding!G$2)+1), ROW(434:434))), "")</f>
        <v>78</v>
      </c>
      <c r="D435" t="str" cm="1">
        <f t="array" ref="D435">IFERROR(INDEX(Crowdfunding!G$2:'Crowdfunding'!G$1001, SMALL(IF(Crowdfunding!G$2:'Crowdfunding'!G$1001="Failed", ROW(Crowdfunding!G$2:'Crowdfunding'!G$1001)-ROW(Crowdfunding!G$2)+1), ROW(434:434))), "")</f>
        <v/>
      </c>
    </row>
    <row r="436" spans="1:4" x14ac:dyDescent="0.25">
      <c r="A436" t="str" cm="1">
        <f t="array" ref="A436">IFERROR(INDEX(Crowdfunding!G$2:'Crowdfunding'!G$1001, SMALL(IF(Crowdfunding!G$2:'Crowdfunding'!G$1001="Successful", ROW(Crowdfunding!G$2:'Crowdfunding'!G$1001)-ROW(Crowdfunding!G$2)+1), ROW(435:435))), "")</f>
        <v>successful</v>
      </c>
      <c r="B436" cm="1">
        <f t="array" ref="B436">IFERROR(INDEX(Crowdfunding!H$2:'Crowdfunding'!H$1001, SMALL(IF(Crowdfunding!G$2:'Crowdfunding'!G$1001="Successful", ROW(Crowdfunding!G$2:'Crowdfunding'!G$1001)-ROW(Crowdfunding!G$2)+1), ROW(435:435))), "")</f>
        <v>174</v>
      </c>
      <c r="D436" t="str" cm="1">
        <f t="array" ref="D436">IFERROR(INDEX(Crowdfunding!G$2:'Crowdfunding'!G$1001, SMALL(IF(Crowdfunding!G$2:'Crowdfunding'!G$1001="Failed", ROW(Crowdfunding!G$2:'Crowdfunding'!G$1001)-ROW(Crowdfunding!G$2)+1), ROW(435:435))), "")</f>
        <v/>
      </c>
    </row>
    <row r="437" spans="1:4" x14ac:dyDescent="0.25">
      <c r="A437" t="str" cm="1">
        <f t="array" ref="A437">IFERROR(INDEX(Crowdfunding!G$2:'Crowdfunding'!G$1001, SMALL(IF(Crowdfunding!G$2:'Crowdfunding'!G$1001="Successful", ROW(Crowdfunding!G$2:'Crowdfunding'!G$1001)-ROW(Crowdfunding!G$2)+1), ROW(436:436))), "")</f>
        <v>successful</v>
      </c>
      <c r="B437" cm="1">
        <f t="array" ref="B437">IFERROR(INDEX(Crowdfunding!H$2:'Crowdfunding'!H$1001, SMALL(IF(Crowdfunding!G$2:'Crowdfunding'!G$1001="Successful", ROW(Crowdfunding!G$2:'Crowdfunding'!G$1001)-ROW(Crowdfunding!G$2)+1), ROW(436:436))), "")</f>
        <v>164</v>
      </c>
      <c r="D437" t="str" cm="1">
        <f t="array" ref="D437">IFERROR(INDEX(Crowdfunding!G$2:'Crowdfunding'!G$1001, SMALL(IF(Crowdfunding!G$2:'Crowdfunding'!G$1001="Failed", ROW(Crowdfunding!G$2:'Crowdfunding'!G$1001)-ROW(Crowdfunding!G$2)+1), ROW(436:436))), "")</f>
        <v/>
      </c>
    </row>
    <row r="438" spans="1:4" x14ac:dyDescent="0.25">
      <c r="A438" t="str" cm="1">
        <f t="array" ref="A438">IFERROR(INDEX(Crowdfunding!G$2:'Crowdfunding'!G$1001, SMALL(IF(Crowdfunding!G$2:'Crowdfunding'!G$1001="Successful", ROW(Crowdfunding!G$2:'Crowdfunding'!G$1001)-ROW(Crowdfunding!G$2)+1), ROW(437:437))), "")</f>
        <v>successful</v>
      </c>
      <c r="B438" cm="1">
        <f t="array" ref="B438">IFERROR(INDEX(Crowdfunding!H$2:'Crowdfunding'!H$1001, SMALL(IF(Crowdfunding!G$2:'Crowdfunding'!G$1001="Successful", ROW(Crowdfunding!G$2:'Crowdfunding'!G$1001)-ROW(Crowdfunding!G$2)+1), ROW(437:437))), "")</f>
        <v>161</v>
      </c>
      <c r="D438" t="str" cm="1">
        <f t="array" ref="D438">IFERROR(INDEX(Crowdfunding!G$2:'Crowdfunding'!G$1001, SMALL(IF(Crowdfunding!G$2:'Crowdfunding'!G$1001="Failed", ROW(Crowdfunding!G$2:'Crowdfunding'!G$1001)-ROW(Crowdfunding!G$2)+1), ROW(437:437))), "")</f>
        <v/>
      </c>
    </row>
    <row r="439" spans="1:4" x14ac:dyDescent="0.25">
      <c r="A439" t="str" cm="1">
        <f t="array" ref="A439">IFERROR(INDEX(Crowdfunding!G$2:'Crowdfunding'!G$1001, SMALL(IF(Crowdfunding!G$2:'Crowdfunding'!G$1001="Successful", ROW(Crowdfunding!G$2:'Crowdfunding'!G$1001)-ROW(Crowdfunding!G$2)+1), ROW(438:438))), "")</f>
        <v>successful</v>
      </c>
      <c r="B439" cm="1">
        <f t="array" ref="B439">IFERROR(INDEX(Crowdfunding!H$2:'Crowdfunding'!H$1001, SMALL(IF(Crowdfunding!G$2:'Crowdfunding'!G$1001="Successful", ROW(Crowdfunding!G$2:'Crowdfunding'!G$1001)-ROW(Crowdfunding!G$2)+1), ROW(438:438))), "")</f>
        <v>138</v>
      </c>
      <c r="D439" t="str" cm="1">
        <f t="array" ref="D439">IFERROR(INDEX(Crowdfunding!G$2:'Crowdfunding'!G$1001, SMALL(IF(Crowdfunding!G$2:'Crowdfunding'!G$1001="Failed", ROW(Crowdfunding!G$2:'Crowdfunding'!G$1001)-ROW(Crowdfunding!G$2)+1), ROW(438:438))), "")</f>
        <v/>
      </c>
    </row>
    <row r="440" spans="1:4" x14ac:dyDescent="0.25">
      <c r="A440" t="str" cm="1">
        <f t="array" ref="A440">IFERROR(INDEX(Crowdfunding!G$2:'Crowdfunding'!G$1001, SMALL(IF(Crowdfunding!G$2:'Crowdfunding'!G$1001="Successful", ROW(Crowdfunding!G$2:'Crowdfunding'!G$1001)-ROW(Crowdfunding!G$2)+1), ROW(439:439))), "")</f>
        <v>successful</v>
      </c>
      <c r="B440" cm="1">
        <f t="array" ref="B440">IFERROR(INDEX(Crowdfunding!H$2:'Crowdfunding'!H$1001, SMALL(IF(Crowdfunding!G$2:'Crowdfunding'!G$1001="Successful", ROW(Crowdfunding!G$2:'Crowdfunding'!G$1001)-ROW(Crowdfunding!G$2)+1), ROW(439:439))), "")</f>
        <v>3308</v>
      </c>
      <c r="D440" t="str" cm="1">
        <f t="array" ref="D440">IFERROR(INDEX(Crowdfunding!G$2:'Crowdfunding'!G$1001, SMALL(IF(Crowdfunding!G$2:'Crowdfunding'!G$1001="Failed", ROW(Crowdfunding!G$2:'Crowdfunding'!G$1001)-ROW(Crowdfunding!G$2)+1), ROW(439:439))), "")</f>
        <v/>
      </c>
    </row>
    <row r="441" spans="1:4" x14ac:dyDescent="0.25">
      <c r="A441" t="str" cm="1">
        <f t="array" ref="A441">IFERROR(INDEX(Crowdfunding!G$2:'Crowdfunding'!G$1001, SMALL(IF(Crowdfunding!G$2:'Crowdfunding'!G$1001="Successful", ROW(Crowdfunding!G$2:'Crowdfunding'!G$1001)-ROW(Crowdfunding!G$2)+1), ROW(440:440))), "")</f>
        <v>successful</v>
      </c>
      <c r="B441" cm="1">
        <f t="array" ref="B441">IFERROR(INDEX(Crowdfunding!H$2:'Crowdfunding'!H$1001, SMALL(IF(Crowdfunding!G$2:'Crowdfunding'!G$1001="Successful", ROW(Crowdfunding!G$2:'Crowdfunding'!G$1001)-ROW(Crowdfunding!G$2)+1), ROW(440:440))), "")</f>
        <v>127</v>
      </c>
      <c r="D441" t="str" cm="1">
        <f t="array" ref="D441">IFERROR(INDEX(Crowdfunding!G$2:'Crowdfunding'!G$1001, SMALL(IF(Crowdfunding!G$2:'Crowdfunding'!G$1001="Failed", ROW(Crowdfunding!G$2:'Crowdfunding'!G$1001)-ROW(Crowdfunding!G$2)+1), ROW(440:440))), "")</f>
        <v/>
      </c>
    </row>
    <row r="442" spans="1:4" x14ac:dyDescent="0.25">
      <c r="A442" t="str" cm="1">
        <f t="array" ref="A442">IFERROR(INDEX(Crowdfunding!G$2:'Crowdfunding'!G$1001, SMALL(IF(Crowdfunding!G$2:'Crowdfunding'!G$1001="Successful", ROW(Crowdfunding!G$2:'Crowdfunding'!G$1001)-ROW(Crowdfunding!G$2)+1), ROW(441:441))), "")</f>
        <v>successful</v>
      </c>
      <c r="B442" cm="1">
        <f t="array" ref="B442">IFERROR(INDEX(Crowdfunding!H$2:'Crowdfunding'!H$1001, SMALL(IF(Crowdfunding!G$2:'Crowdfunding'!G$1001="Successful", ROW(Crowdfunding!G$2:'Crowdfunding'!G$1001)-ROW(Crowdfunding!G$2)+1), ROW(441:441))), "")</f>
        <v>207</v>
      </c>
      <c r="D442" t="str" cm="1">
        <f t="array" ref="D442">IFERROR(INDEX(Crowdfunding!G$2:'Crowdfunding'!G$1001, SMALL(IF(Crowdfunding!G$2:'Crowdfunding'!G$1001="Failed", ROW(Crowdfunding!G$2:'Crowdfunding'!G$1001)-ROW(Crowdfunding!G$2)+1), ROW(441:441))), "")</f>
        <v/>
      </c>
    </row>
    <row r="443" spans="1:4" x14ac:dyDescent="0.25">
      <c r="A443" t="str" cm="1">
        <f t="array" ref="A443">IFERROR(INDEX(Crowdfunding!G$2:'Crowdfunding'!G$1001, SMALL(IF(Crowdfunding!G$2:'Crowdfunding'!G$1001="Successful", ROW(Crowdfunding!G$2:'Crowdfunding'!G$1001)-ROW(Crowdfunding!G$2)+1), ROW(442:442))), "")</f>
        <v>successful</v>
      </c>
      <c r="B443" cm="1">
        <f t="array" ref="B443">IFERROR(INDEX(Crowdfunding!H$2:'Crowdfunding'!H$1001, SMALL(IF(Crowdfunding!G$2:'Crowdfunding'!G$1001="Successful", ROW(Crowdfunding!G$2:'Crowdfunding'!G$1001)-ROW(Crowdfunding!G$2)+1), ROW(442:442))), "")</f>
        <v>181</v>
      </c>
      <c r="D443" t="str" cm="1">
        <f t="array" ref="D443">IFERROR(INDEX(Crowdfunding!G$2:'Crowdfunding'!G$1001, SMALL(IF(Crowdfunding!G$2:'Crowdfunding'!G$1001="Failed", ROW(Crowdfunding!G$2:'Crowdfunding'!G$1001)-ROW(Crowdfunding!G$2)+1), ROW(442:442))), "")</f>
        <v/>
      </c>
    </row>
    <row r="444" spans="1:4" x14ac:dyDescent="0.25">
      <c r="A444" t="str" cm="1">
        <f t="array" ref="A444">IFERROR(INDEX(Crowdfunding!G$2:'Crowdfunding'!G$1001, SMALL(IF(Crowdfunding!G$2:'Crowdfunding'!G$1001="Successful", ROW(Crowdfunding!G$2:'Crowdfunding'!G$1001)-ROW(Crowdfunding!G$2)+1), ROW(443:443))), "")</f>
        <v>successful</v>
      </c>
      <c r="B444" cm="1">
        <f t="array" ref="B444">IFERROR(INDEX(Crowdfunding!H$2:'Crowdfunding'!H$1001, SMALL(IF(Crowdfunding!G$2:'Crowdfunding'!G$1001="Successful", ROW(Crowdfunding!G$2:'Crowdfunding'!G$1001)-ROW(Crowdfunding!G$2)+1), ROW(443:443))), "")</f>
        <v>110</v>
      </c>
      <c r="D444" t="str" cm="1">
        <f t="array" ref="D444">IFERROR(INDEX(Crowdfunding!G$2:'Crowdfunding'!G$1001, SMALL(IF(Crowdfunding!G$2:'Crowdfunding'!G$1001="Failed", ROW(Crowdfunding!G$2:'Crowdfunding'!G$1001)-ROW(Crowdfunding!G$2)+1), ROW(443:443))), "")</f>
        <v/>
      </c>
    </row>
    <row r="445" spans="1:4" x14ac:dyDescent="0.25">
      <c r="A445" t="str" cm="1">
        <f t="array" ref="A445">IFERROR(INDEX(Crowdfunding!G$2:'Crowdfunding'!G$1001, SMALL(IF(Crowdfunding!G$2:'Crowdfunding'!G$1001="Successful", ROW(Crowdfunding!G$2:'Crowdfunding'!G$1001)-ROW(Crowdfunding!G$2)+1), ROW(444:444))), "")</f>
        <v>successful</v>
      </c>
      <c r="B445" cm="1">
        <f t="array" ref="B445">IFERROR(INDEX(Crowdfunding!H$2:'Crowdfunding'!H$1001, SMALL(IF(Crowdfunding!G$2:'Crowdfunding'!G$1001="Successful", ROW(Crowdfunding!G$2:'Crowdfunding'!G$1001)-ROW(Crowdfunding!G$2)+1), ROW(444:444))), "")</f>
        <v>185</v>
      </c>
      <c r="D445" t="str" cm="1">
        <f t="array" ref="D445">IFERROR(INDEX(Crowdfunding!G$2:'Crowdfunding'!G$1001, SMALL(IF(Crowdfunding!G$2:'Crowdfunding'!G$1001="Failed", ROW(Crowdfunding!G$2:'Crowdfunding'!G$1001)-ROW(Crowdfunding!G$2)+1), ROW(444:444))), "")</f>
        <v/>
      </c>
    </row>
    <row r="446" spans="1:4" x14ac:dyDescent="0.25">
      <c r="A446" t="str" cm="1">
        <f t="array" ref="A446">IFERROR(INDEX(Crowdfunding!G$2:'Crowdfunding'!G$1001, SMALL(IF(Crowdfunding!G$2:'Crowdfunding'!G$1001="Successful", ROW(Crowdfunding!G$2:'Crowdfunding'!G$1001)-ROW(Crowdfunding!G$2)+1), ROW(445:445))), "")</f>
        <v>successful</v>
      </c>
      <c r="B446" cm="1">
        <f t="array" ref="B446">IFERROR(INDEX(Crowdfunding!H$2:'Crowdfunding'!H$1001, SMALL(IF(Crowdfunding!G$2:'Crowdfunding'!G$1001="Successful", ROW(Crowdfunding!G$2:'Crowdfunding'!G$1001)-ROW(Crowdfunding!G$2)+1), ROW(445:445))), "")</f>
        <v>121</v>
      </c>
      <c r="D446" t="str" cm="1">
        <f t="array" ref="D446">IFERROR(INDEX(Crowdfunding!G$2:'Crowdfunding'!G$1001, SMALL(IF(Crowdfunding!G$2:'Crowdfunding'!G$1001="Failed", ROW(Crowdfunding!G$2:'Crowdfunding'!G$1001)-ROW(Crowdfunding!G$2)+1), ROW(445:445))), "")</f>
        <v/>
      </c>
    </row>
    <row r="447" spans="1:4" x14ac:dyDescent="0.25">
      <c r="A447" t="str" cm="1">
        <f t="array" ref="A447">IFERROR(INDEX(Crowdfunding!G$2:'Crowdfunding'!G$1001, SMALL(IF(Crowdfunding!G$2:'Crowdfunding'!G$1001="Successful", ROW(Crowdfunding!G$2:'Crowdfunding'!G$1001)-ROW(Crowdfunding!G$2)+1), ROW(446:446))), "")</f>
        <v>successful</v>
      </c>
      <c r="B447" cm="1">
        <f t="array" ref="B447">IFERROR(INDEX(Crowdfunding!H$2:'Crowdfunding'!H$1001, SMALL(IF(Crowdfunding!G$2:'Crowdfunding'!G$1001="Successful", ROW(Crowdfunding!G$2:'Crowdfunding'!G$1001)-ROW(Crowdfunding!G$2)+1), ROW(446:446))), "")</f>
        <v>106</v>
      </c>
      <c r="D447" t="str" cm="1">
        <f t="array" ref="D447">IFERROR(INDEX(Crowdfunding!G$2:'Crowdfunding'!G$1001, SMALL(IF(Crowdfunding!G$2:'Crowdfunding'!G$1001="Failed", ROW(Crowdfunding!G$2:'Crowdfunding'!G$1001)-ROW(Crowdfunding!G$2)+1), ROW(446:446))), "")</f>
        <v/>
      </c>
    </row>
    <row r="448" spans="1:4" x14ac:dyDescent="0.25">
      <c r="A448" t="str" cm="1">
        <f t="array" ref="A448">IFERROR(INDEX(Crowdfunding!G$2:'Crowdfunding'!G$1001, SMALL(IF(Crowdfunding!G$2:'Crowdfunding'!G$1001="Successful", ROW(Crowdfunding!G$2:'Crowdfunding'!G$1001)-ROW(Crowdfunding!G$2)+1), ROW(447:447))), "")</f>
        <v>successful</v>
      </c>
      <c r="B448" cm="1">
        <f t="array" ref="B448">IFERROR(INDEX(Crowdfunding!H$2:'Crowdfunding'!H$1001, SMALL(IF(Crowdfunding!G$2:'Crowdfunding'!G$1001="Successful", ROW(Crowdfunding!G$2:'Crowdfunding'!G$1001)-ROW(Crowdfunding!G$2)+1), ROW(447:447))), "")</f>
        <v>142</v>
      </c>
      <c r="D448" t="str" cm="1">
        <f t="array" ref="D448">IFERROR(INDEX(Crowdfunding!G$2:'Crowdfunding'!G$1001, SMALL(IF(Crowdfunding!G$2:'Crowdfunding'!G$1001="Failed", ROW(Crowdfunding!G$2:'Crowdfunding'!G$1001)-ROW(Crowdfunding!G$2)+1), ROW(447:447))), "")</f>
        <v/>
      </c>
    </row>
    <row r="449" spans="1:4" x14ac:dyDescent="0.25">
      <c r="A449" t="str" cm="1">
        <f t="array" ref="A449">IFERROR(INDEX(Crowdfunding!G$2:'Crowdfunding'!G$1001, SMALL(IF(Crowdfunding!G$2:'Crowdfunding'!G$1001="Successful", ROW(Crowdfunding!G$2:'Crowdfunding'!G$1001)-ROW(Crowdfunding!G$2)+1), ROW(448:448))), "")</f>
        <v>successful</v>
      </c>
      <c r="B449" cm="1">
        <f t="array" ref="B449">IFERROR(INDEX(Crowdfunding!H$2:'Crowdfunding'!H$1001, SMALL(IF(Crowdfunding!G$2:'Crowdfunding'!G$1001="Successful", ROW(Crowdfunding!G$2:'Crowdfunding'!G$1001)-ROW(Crowdfunding!G$2)+1), ROW(448:448))), "")</f>
        <v>233</v>
      </c>
      <c r="D449" t="str" cm="1">
        <f t="array" ref="D449">IFERROR(INDEX(Crowdfunding!G$2:'Crowdfunding'!G$1001, SMALL(IF(Crowdfunding!G$2:'Crowdfunding'!G$1001="Failed", ROW(Crowdfunding!G$2:'Crowdfunding'!G$1001)-ROW(Crowdfunding!G$2)+1), ROW(448:448))), "")</f>
        <v/>
      </c>
    </row>
    <row r="450" spans="1:4" x14ac:dyDescent="0.25">
      <c r="A450" t="str" cm="1">
        <f t="array" ref="A450">IFERROR(INDEX(Crowdfunding!G$2:'Crowdfunding'!G$1001, SMALL(IF(Crowdfunding!G$2:'Crowdfunding'!G$1001="Successful", ROW(Crowdfunding!G$2:'Crowdfunding'!G$1001)-ROW(Crowdfunding!G$2)+1), ROW(449:449))), "")</f>
        <v>successful</v>
      </c>
      <c r="B450" cm="1">
        <f t="array" ref="B450">IFERROR(INDEX(Crowdfunding!H$2:'Crowdfunding'!H$1001, SMALL(IF(Crowdfunding!G$2:'Crowdfunding'!G$1001="Successful", ROW(Crowdfunding!G$2:'Crowdfunding'!G$1001)-ROW(Crowdfunding!G$2)+1), ROW(449:449))), "")</f>
        <v>218</v>
      </c>
      <c r="D450" t="str" cm="1">
        <f t="array" ref="D450">IFERROR(INDEX(Crowdfunding!G$2:'Crowdfunding'!G$1001, SMALL(IF(Crowdfunding!G$2:'Crowdfunding'!G$1001="Failed", ROW(Crowdfunding!G$2:'Crowdfunding'!G$1001)-ROW(Crowdfunding!G$2)+1), ROW(449:449))), "")</f>
        <v/>
      </c>
    </row>
    <row r="451" spans="1:4" x14ac:dyDescent="0.25">
      <c r="A451" t="str" cm="1">
        <f t="array" ref="A451">IFERROR(INDEX(Crowdfunding!G$2:'Crowdfunding'!G$1001, SMALL(IF(Crowdfunding!G$2:'Crowdfunding'!G$1001="Successful", ROW(Crowdfunding!G$2:'Crowdfunding'!G$1001)-ROW(Crowdfunding!G$2)+1), ROW(450:450))), "")</f>
        <v>successful</v>
      </c>
      <c r="B451" cm="1">
        <f t="array" ref="B451">IFERROR(INDEX(Crowdfunding!H$2:'Crowdfunding'!H$1001, SMALL(IF(Crowdfunding!G$2:'Crowdfunding'!G$1001="Successful", ROW(Crowdfunding!G$2:'Crowdfunding'!G$1001)-ROW(Crowdfunding!G$2)+1), ROW(450:450))), "")</f>
        <v>76</v>
      </c>
      <c r="D451" t="str" cm="1">
        <f t="array" ref="D451">IFERROR(INDEX(Crowdfunding!G$2:'Crowdfunding'!G$1001, SMALL(IF(Crowdfunding!G$2:'Crowdfunding'!G$1001="Failed", ROW(Crowdfunding!G$2:'Crowdfunding'!G$1001)-ROW(Crowdfunding!G$2)+1), ROW(450:450))), "")</f>
        <v/>
      </c>
    </row>
    <row r="452" spans="1:4" x14ac:dyDescent="0.25">
      <c r="A452" t="str" cm="1">
        <f t="array" ref="A452">IFERROR(INDEX(Crowdfunding!G$2:'Crowdfunding'!G$1001, SMALL(IF(Crowdfunding!G$2:'Crowdfunding'!G$1001="Successful", ROW(Crowdfunding!G$2:'Crowdfunding'!G$1001)-ROW(Crowdfunding!G$2)+1), ROW(451:451))), "")</f>
        <v>successful</v>
      </c>
      <c r="B452" cm="1">
        <f t="array" ref="B452">IFERROR(INDEX(Crowdfunding!H$2:'Crowdfunding'!H$1001, SMALL(IF(Crowdfunding!G$2:'Crowdfunding'!G$1001="Successful", ROW(Crowdfunding!G$2:'Crowdfunding'!G$1001)-ROW(Crowdfunding!G$2)+1), ROW(451:451))), "")</f>
        <v>43</v>
      </c>
      <c r="D452" t="str" cm="1">
        <f t="array" ref="D452">IFERROR(INDEX(Crowdfunding!G$2:'Crowdfunding'!G$1001, SMALL(IF(Crowdfunding!G$2:'Crowdfunding'!G$1001="Failed", ROW(Crowdfunding!G$2:'Crowdfunding'!G$1001)-ROW(Crowdfunding!G$2)+1), ROW(451:451))), "")</f>
        <v/>
      </c>
    </row>
    <row r="453" spans="1:4" x14ac:dyDescent="0.25">
      <c r="A453" t="str" cm="1">
        <f t="array" ref="A453">IFERROR(INDEX(Crowdfunding!G$2:'Crowdfunding'!G$1001, SMALL(IF(Crowdfunding!G$2:'Crowdfunding'!G$1001="Successful", ROW(Crowdfunding!G$2:'Crowdfunding'!G$1001)-ROW(Crowdfunding!G$2)+1), ROW(452:452))), "")</f>
        <v>successful</v>
      </c>
      <c r="B453" cm="1">
        <f t="array" ref="B453">IFERROR(INDEX(Crowdfunding!H$2:'Crowdfunding'!H$1001, SMALL(IF(Crowdfunding!G$2:'Crowdfunding'!G$1001="Successful", ROW(Crowdfunding!G$2:'Crowdfunding'!G$1001)-ROW(Crowdfunding!G$2)+1), ROW(452:452))), "")</f>
        <v>221</v>
      </c>
      <c r="D453" t="str" cm="1">
        <f t="array" ref="D453">IFERROR(INDEX(Crowdfunding!G$2:'Crowdfunding'!G$1001, SMALL(IF(Crowdfunding!G$2:'Crowdfunding'!G$1001="Failed", ROW(Crowdfunding!G$2:'Crowdfunding'!G$1001)-ROW(Crowdfunding!G$2)+1), ROW(452:452))), "")</f>
        <v/>
      </c>
    </row>
    <row r="454" spans="1:4" x14ac:dyDescent="0.25">
      <c r="A454" t="str" cm="1">
        <f t="array" ref="A454">IFERROR(INDEX(Crowdfunding!G$2:'Crowdfunding'!G$1001, SMALL(IF(Crowdfunding!G$2:'Crowdfunding'!G$1001="Successful", ROW(Crowdfunding!G$2:'Crowdfunding'!G$1001)-ROW(Crowdfunding!G$2)+1), ROW(453:453))), "")</f>
        <v>successful</v>
      </c>
      <c r="B454" cm="1">
        <f t="array" ref="B454">IFERROR(INDEX(Crowdfunding!H$2:'Crowdfunding'!H$1001, SMALL(IF(Crowdfunding!G$2:'Crowdfunding'!G$1001="Successful", ROW(Crowdfunding!G$2:'Crowdfunding'!G$1001)-ROW(Crowdfunding!G$2)+1), ROW(453:453))), "")</f>
        <v>2805</v>
      </c>
      <c r="D454" t="str" cm="1">
        <f t="array" ref="D454">IFERROR(INDEX(Crowdfunding!G$2:'Crowdfunding'!G$1001, SMALL(IF(Crowdfunding!G$2:'Crowdfunding'!G$1001="Failed", ROW(Crowdfunding!G$2:'Crowdfunding'!G$1001)-ROW(Crowdfunding!G$2)+1), ROW(453:453))), "")</f>
        <v/>
      </c>
    </row>
    <row r="455" spans="1:4" x14ac:dyDescent="0.25">
      <c r="A455" t="str" cm="1">
        <f t="array" ref="A455">IFERROR(INDEX(Crowdfunding!G$2:'Crowdfunding'!G$1001, SMALL(IF(Crowdfunding!G$2:'Crowdfunding'!G$1001="Successful", ROW(Crowdfunding!G$2:'Crowdfunding'!G$1001)-ROW(Crowdfunding!G$2)+1), ROW(454:454))), "")</f>
        <v>successful</v>
      </c>
      <c r="B455" cm="1">
        <f t="array" ref="B455">IFERROR(INDEX(Crowdfunding!H$2:'Crowdfunding'!H$1001, SMALL(IF(Crowdfunding!G$2:'Crowdfunding'!G$1001="Successful", ROW(Crowdfunding!G$2:'Crowdfunding'!G$1001)-ROW(Crowdfunding!G$2)+1), ROW(454:454))), "")</f>
        <v>68</v>
      </c>
      <c r="D455" t="str" cm="1">
        <f t="array" ref="D455">IFERROR(INDEX(Crowdfunding!G$2:'Crowdfunding'!G$1001, SMALL(IF(Crowdfunding!G$2:'Crowdfunding'!G$1001="Failed", ROW(Crowdfunding!G$2:'Crowdfunding'!G$1001)-ROW(Crowdfunding!G$2)+1), ROW(454:454))), "")</f>
        <v/>
      </c>
    </row>
    <row r="456" spans="1:4" x14ac:dyDescent="0.25">
      <c r="A456" t="str" cm="1">
        <f t="array" ref="A456">IFERROR(INDEX(Crowdfunding!G$2:'Crowdfunding'!G$1001, SMALL(IF(Crowdfunding!G$2:'Crowdfunding'!G$1001="Successful", ROW(Crowdfunding!G$2:'Crowdfunding'!G$1001)-ROW(Crowdfunding!G$2)+1), ROW(455:455))), "")</f>
        <v>successful</v>
      </c>
      <c r="B456" cm="1">
        <f t="array" ref="B456">IFERROR(INDEX(Crowdfunding!H$2:'Crowdfunding'!H$1001, SMALL(IF(Crowdfunding!G$2:'Crowdfunding'!G$1001="Successful", ROW(Crowdfunding!G$2:'Crowdfunding'!G$1001)-ROW(Crowdfunding!G$2)+1), ROW(455:455))), "")</f>
        <v>183</v>
      </c>
      <c r="D456" t="str" cm="1">
        <f t="array" ref="D456">IFERROR(INDEX(Crowdfunding!G$2:'Crowdfunding'!G$1001, SMALL(IF(Crowdfunding!G$2:'Crowdfunding'!G$1001="Failed", ROW(Crowdfunding!G$2:'Crowdfunding'!G$1001)-ROW(Crowdfunding!G$2)+1), ROW(455:455))), "")</f>
        <v/>
      </c>
    </row>
    <row r="457" spans="1:4" x14ac:dyDescent="0.25">
      <c r="A457" t="str" cm="1">
        <f t="array" ref="A457">IFERROR(INDEX(Crowdfunding!G$2:'Crowdfunding'!G$1001, SMALL(IF(Crowdfunding!G$2:'Crowdfunding'!G$1001="Successful", ROW(Crowdfunding!G$2:'Crowdfunding'!G$1001)-ROW(Crowdfunding!G$2)+1), ROW(456:456))), "")</f>
        <v>successful</v>
      </c>
      <c r="B457" cm="1">
        <f t="array" ref="B457">IFERROR(INDEX(Crowdfunding!H$2:'Crowdfunding'!H$1001, SMALL(IF(Crowdfunding!G$2:'Crowdfunding'!G$1001="Successful", ROW(Crowdfunding!G$2:'Crowdfunding'!G$1001)-ROW(Crowdfunding!G$2)+1), ROW(456:456))), "")</f>
        <v>133</v>
      </c>
      <c r="D457" t="str" cm="1">
        <f t="array" ref="D457">IFERROR(INDEX(Crowdfunding!G$2:'Crowdfunding'!G$1001, SMALL(IF(Crowdfunding!G$2:'Crowdfunding'!G$1001="Failed", ROW(Crowdfunding!G$2:'Crowdfunding'!G$1001)-ROW(Crowdfunding!G$2)+1), ROW(456:456))), "")</f>
        <v/>
      </c>
    </row>
    <row r="458" spans="1:4" x14ac:dyDescent="0.25">
      <c r="A458" t="str" cm="1">
        <f t="array" ref="A458">IFERROR(INDEX(Crowdfunding!G$2:'Crowdfunding'!G$1001, SMALL(IF(Crowdfunding!G$2:'Crowdfunding'!G$1001="Successful", ROW(Crowdfunding!G$2:'Crowdfunding'!G$1001)-ROW(Crowdfunding!G$2)+1), ROW(457:457))), "")</f>
        <v>successful</v>
      </c>
      <c r="B458" cm="1">
        <f t="array" ref="B458">IFERROR(INDEX(Crowdfunding!H$2:'Crowdfunding'!H$1001, SMALL(IF(Crowdfunding!G$2:'Crowdfunding'!G$1001="Successful", ROW(Crowdfunding!G$2:'Crowdfunding'!G$1001)-ROW(Crowdfunding!G$2)+1), ROW(457:457))), "")</f>
        <v>2489</v>
      </c>
      <c r="D458" t="str" cm="1">
        <f t="array" ref="D458">IFERROR(INDEX(Crowdfunding!G$2:'Crowdfunding'!G$1001, SMALL(IF(Crowdfunding!G$2:'Crowdfunding'!G$1001="Failed", ROW(Crowdfunding!G$2:'Crowdfunding'!G$1001)-ROW(Crowdfunding!G$2)+1), ROW(457:457))), "")</f>
        <v/>
      </c>
    </row>
    <row r="459" spans="1:4" x14ac:dyDescent="0.25">
      <c r="A459" t="str" cm="1">
        <f t="array" ref="A459">IFERROR(INDEX(Crowdfunding!G$2:'Crowdfunding'!G$1001, SMALL(IF(Crowdfunding!G$2:'Crowdfunding'!G$1001="Successful", ROW(Crowdfunding!G$2:'Crowdfunding'!G$1001)-ROW(Crowdfunding!G$2)+1), ROW(458:458))), "")</f>
        <v>successful</v>
      </c>
      <c r="B459" cm="1">
        <f t="array" ref="B459">IFERROR(INDEX(Crowdfunding!H$2:'Crowdfunding'!H$1001, SMALL(IF(Crowdfunding!G$2:'Crowdfunding'!G$1001="Successful", ROW(Crowdfunding!G$2:'Crowdfunding'!G$1001)-ROW(Crowdfunding!G$2)+1), ROW(458:458))), "")</f>
        <v>69</v>
      </c>
      <c r="D459" t="str" cm="1">
        <f t="array" ref="D459">IFERROR(INDEX(Crowdfunding!G$2:'Crowdfunding'!G$1001, SMALL(IF(Crowdfunding!G$2:'Crowdfunding'!G$1001="Failed", ROW(Crowdfunding!G$2:'Crowdfunding'!G$1001)-ROW(Crowdfunding!G$2)+1), ROW(458:458))), "")</f>
        <v/>
      </c>
    </row>
    <row r="460" spans="1:4" x14ac:dyDescent="0.25">
      <c r="A460" t="str" cm="1">
        <f t="array" ref="A460">IFERROR(INDEX(Crowdfunding!G$2:'Crowdfunding'!G$1001, SMALL(IF(Crowdfunding!G$2:'Crowdfunding'!G$1001="Successful", ROW(Crowdfunding!G$2:'Crowdfunding'!G$1001)-ROW(Crowdfunding!G$2)+1), ROW(459:459))), "")</f>
        <v>successful</v>
      </c>
      <c r="B460" cm="1">
        <f t="array" ref="B460">IFERROR(INDEX(Crowdfunding!H$2:'Crowdfunding'!H$1001, SMALL(IF(Crowdfunding!G$2:'Crowdfunding'!G$1001="Successful", ROW(Crowdfunding!G$2:'Crowdfunding'!G$1001)-ROW(Crowdfunding!G$2)+1), ROW(459:459))), "")</f>
        <v>279</v>
      </c>
      <c r="D460" t="str" cm="1">
        <f t="array" ref="D460">IFERROR(INDEX(Crowdfunding!G$2:'Crowdfunding'!G$1001, SMALL(IF(Crowdfunding!G$2:'Crowdfunding'!G$1001="Failed", ROW(Crowdfunding!G$2:'Crowdfunding'!G$1001)-ROW(Crowdfunding!G$2)+1), ROW(459:459))), "")</f>
        <v/>
      </c>
    </row>
    <row r="461" spans="1:4" x14ac:dyDescent="0.25">
      <c r="A461" t="str" cm="1">
        <f t="array" ref="A461">IFERROR(INDEX(Crowdfunding!G$2:'Crowdfunding'!G$1001, SMALL(IF(Crowdfunding!G$2:'Crowdfunding'!G$1001="Successful", ROW(Crowdfunding!G$2:'Crowdfunding'!G$1001)-ROW(Crowdfunding!G$2)+1), ROW(460:460))), "")</f>
        <v>successful</v>
      </c>
      <c r="B461" cm="1">
        <f t="array" ref="B461">IFERROR(INDEX(Crowdfunding!H$2:'Crowdfunding'!H$1001, SMALL(IF(Crowdfunding!G$2:'Crowdfunding'!G$1001="Successful", ROW(Crowdfunding!G$2:'Crowdfunding'!G$1001)-ROW(Crowdfunding!G$2)+1), ROW(460:460))), "")</f>
        <v>210</v>
      </c>
      <c r="D461" t="str" cm="1">
        <f t="array" ref="D461">IFERROR(INDEX(Crowdfunding!G$2:'Crowdfunding'!G$1001, SMALL(IF(Crowdfunding!G$2:'Crowdfunding'!G$1001="Failed", ROW(Crowdfunding!G$2:'Crowdfunding'!G$1001)-ROW(Crowdfunding!G$2)+1), ROW(460:460))), "")</f>
        <v/>
      </c>
    </row>
    <row r="462" spans="1:4" x14ac:dyDescent="0.25">
      <c r="A462" t="str" cm="1">
        <f t="array" ref="A462">IFERROR(INDEX(Crowdfunding!G$2:'Crowdfunding'!G$1001, SMALL(IF(Crowdfunding!G$2:'Crowdfunding'!G$1001="Successful", ROW(Crowdfunding!G$2:'Crowdfunding'!G$1001)-ROW(Crowdfunding!G$2)+1), ROW(461:461))), "")</f>
        <v>successful</v>
      </c>
      <c r="B462" cm="1">
        <f t="array" ref="B462">IFERROR(INDEX(Crowdfunding!H$2:'Crowdfunding'!H$1001, SMALL(IF(Crowdfunding!G$2:'Crowdfunding'!G$1001="Successful", ROW(Crowdfunding!G$2:'Crowdfunding'!G$1001)-ROW(Crowdfunding!G$2)+1), ROW(461:461))), "")</f>
        <v>2100</v>
      </c>
      <c r="D462" t="str" cm="1">
        <f t="array" ref="D462">IFERROR(INDEX(Crowdfunding!G$2:'Crowdfunding'!G$1001, SMALL(IF(Crowdfunding!G$2:'Crowdfunding'!G$1001="Failed", ROW(Crowdfunding!G$2:'Crowdfunding'!G$1001)-ROW(Crowdfunding!G$2)+1), ROW(461:461))), "")</f>
        <v/>
      </c>
    </row>
    <row r="463" spans="1:4" x14ac:dyDescent="0.25">
      <c r="A463" t="str" cm="1">
        <f t="array" ref="A463">IFERROR(INDEX(Crowdfunding!G$2:'Crowdfunding'!G$1001, SMALL(IF(Crowdfunding!G$2:'Crowdfunding'!G$1001="Successful", ROW(Crowdfunding!G$2:'Crowdfunding'!G$1001)-ROW(Crowdfunding!G$2)+1), ROW(462:462))), "")</f>
        <v>successful</v>
      </c>
      <c r="B463" cm="1">
        <f t="array" ref="B463">IFERROR(INDEX(Crowdfunding!H$2:'Crowdfunding'!H$1001, SMALL(IF(Crowdfunding!G$2:'Crowdfunding'!G$1001="Successful", ROW(Crowdfunding!G$2:'Crowdfunding'!G$1001)-ROW(Crowdfunding!G$2)+1), ROW(462:462))), "")</f>
        <v>252</v>
      </c>
      <c r="D463" t="str" cm="1">
        <f t="array" ref="D463">IFERROR(INDEX(Crowdfunding!G$2:'Crowdfunding'!G$1001, SMALL(IF(Crowdfunding!G$2:'Crowdfunding'!G$1001="Failed", ROW(Crowdfunding!G$2:'Crowdfunding'!G$1001)-ROW(Crowdfunding!G$2)+1), ROW(462:462))), "")</f>
        <v/>
      </c>
    </row>
    <row r="464" spans="1:4" x14ac:dyDescent="0.25">
      <c r="A464" t="str" cm="1">
        <f t="array" ref="A464">IFERROR(INDEX(Crowdfunding!G$2:'Crowdfunding'!G$1001, SMALL(IF(Crowdfunding!G$2:'Crowdfunding'!G$1001="Successful", ROW(Crowdfunding!G$2:'Crowdfunding'!G$1001)-ROW(Crowdfunding!G$2)+1), ROW(463:463))), "")</f>
        <v>successful</v>
      </c>
      <c r="B464" cm="1">
        <f t="array" ref="B464">IFERROR(INDEX(Crowdfunding!H$2:'Crowdfunding'!H$1001, SMALL(IF(Crowdfunding!G$2:'Crowdfunding'!G$1001="Successful", ROW(Crowdfunding!G$2:'Crowdfunding'!G$1001)-ROW(Crowdfunding!G$2)+1), ROW(463:463))), "")</f>
        <v>1280</v>
      </c>
      <c r="D464" t="str" cm="1">
        <f t="array" ref="D464">IFERROR(INDEX(Crowdfunding!G$2:'Crowdfunding'!G$1001, SMALL(IF(Crowdfunding!G$2:'Crowdfunding'!G$1001="Failed", ROW(Crowdfunding!G$2:'Crowdfunding'!G$1001)-ROW(Crowdfunding!G$2)+1), ROW(463:463))), "")</f>
        <v/>
      </c>
    </row>
    <row r="465" spans="1:4" x14ac:dyDescent="0.25">
      <c r="A465" t="str" cm="1">
        <f t="array" ref="A465">IFERROR(INDEX(Crowdfunding!G$2:'Crowdfunding'!G$1001, SMALL(IF(Crowdfunding!G$2:'Crowdfunding'!G$1001="Successful", ROW(Crowdfunding!G$2:'Crowdfunding'!G$1001)-ROW(Crowdfunding!G$2)+1), ROW(464:464))), "")</f>
        <v>successful</v>
      </c>
      <c r="B465" cm="1">
        <f t="array" ref="B465">IFERROR(INDEX(Crowdfunding!H$2:'Crowdfunding'!H$1001, SMALL(IF(Crowdfunding!G$2:'Crowdfunding'!G$1001="Successful", ROW(Crowdfunding!G$2:'Crowdfunding'!G$1001)-ROW(Crowdfunding!G$2)+1), ROW(464:464))), "")</f>
        <v>157</v>
      </c>
      <c r="D465" t="str" cm="1">
        <f t="array" ref="D465">IFERROR(INDEX(Crowdfunding!G$2:'Crowdfunding'!G$1001, SMALL(IF(Crowdfunding!G$2:'Crowdfunding'!G$1001="Failed", ROW(Crowdfunding!G$2:'Crowdfunding'!G$1001)-ROW(Crowdfunding!G$2)+1), ROW(464:464))), "")</f>
        <v/>
      </c>
    </row>
    <row r="466" spans="1:4" x14ac:dyDescent="0.25">
      <c r="A466" t="str" cm="1">
        <f t="array" ref="A466">IFERROR(INDEX(Crowdfunding!G$2:'Crowdfunding'!G$1001, SMALL(IF(Crowdfunding!G$2:'Crowdfunding'!G$1001="Successful", ROW(Crowdfunding!G$2:'Crowdfunding'!G$1001)-ROW(Crowdfunding!G$2)+1), ROW(465:465))), "")</f>
        <v>successful</v>
      </c>
      <c r="B466" cm="1">
        <f t="array" ref="B466">IFERROR(INDEX(Crowdfunding!H$2:'Crowdfunding'!H$1001, SMALL(IF(Crowdfunding!G$2:'Crowdfunding'!G$1001="Successful", ROW(Crowdfunding!G$2:'Crowdfunding'!G$1001)-ROW(Crowdfunding!G$2)+1), ROW(465:465))), "")</f>
        <v>194</v>
      </c>
      <c r="D466" t="str" cm="1">
        <f t="array" ref="D466">IFERROR(INDEX(Crowdfunding!G$2:'Crowdfunding'!G$1001, SMALL(IF(Crowdfunding!G$2:'Crowdfunding'!G$1001="Failed", ROW(Crowdfunding!G$2:'Crowdfunding'!G$1001)-ROW(Crowdfunding!G$2)+1), ROW(465:465))), "")</f>
        <v/>
      </c>
    </row>
    <row r="467" spans="1:4" x14ac:dyDescent="0.25">
      <c r="A467" t="str" cm="1">
        <f t="array" ref="A467">IFERROR(INDEX(Crowdfunding!G$2:'Crowdfunding'!G$1001, SMALL(IF(Crowdfunding!G$2:'Crowdfunding'!G$1001="Successful", ROW(Crowdfunding!G$2:'Crowdfunding'!G$1001)-ROW(Crowdfunding!G$2)+1), ROW(466:466))), "")</f>
        <v>successful</v>
      </c>
      <c r="B467" cm="1">
        <f t="array" ref="B467">IFERROR(INDEX(Crowdfunding!H$2:'Crowdfunding'!H$1001, SMALL(IF(Crowdfunding!G$2:'Crowdfunding'!G$1001="Successful", ROW(Crowdfunding!G$2:'Crowdfunding'!G$1001)-ROW(Crowdfunding!G$2)+1), ROW(466:466))), "")</f>
        <v>82</v>
      </c>
      <c r="D467" t="str" cm="1">
        <f t="array" ref="D467">IFERROR(INDEX(Crowdfunding!G$2:'Crowdfunding'!G$1001, SMALL(IF(Crowdfunding!G$2:'Crowdfunding'!G$1001="Failed", ROW(Crowdfunding!G$2:'Crowdfunding'!G$1001)-ROW(Crowdfunding!G$2)+1), ROW(466:466))), "")</f>
        <v/>
      </c>
    </row>
    <row r="468" spans="1:4" x14ac:dyDescent="0.25">
      <c r="A468" t="str" cm="1">
        <f t="array" ref="A468">IFERROR(INDEX(Crowdfunding!G$2:'Crowdfunding'!G$1001, SMALL(IF(Crowdfunding!G$2:'Crowdfunding'!G$1001="Successful", ROW(Crowdfunding!G$2:'Crowdfunding'!G$1001)-ROW(Crowdfunding!G$2)+1), ROW(467:467))), "")</f>
        <v>successful</v>
      </c>
      <c r="B468" cm="1">
        <f t="array" ref="B468">IFERROR(INDEX(Crowdfunding!H$2:'Crowdfunding'!H$1001, SMALL(IF(Crowdfunding!G$2:'Crowdfunding'!G$1001="Successful", ROW(Crowdfunding!G$2:'Crowdfunding'!G$1001)-ROW(Crowdfunding!G$2)+1), ROW(467:467))), "")</f>
        <v>4233</v>
      </c>
      <c r="D468" t="str" cm="1">
        <f t="array" ref="D468">IFERROR(INDEX(Crowdfunding!G$2:'Crowdfunding'!G$1001, SMALL(IF(Crowdfunding!G$2:'Crowdfunding'!G$1001="Failed", ROW(Crowdfunding!G$2:'Crowdfunding'!G$1001)-ROW(Crowdfunding!G$2)+1), ROW(467:467))), "")</f>
        <v/>
      </c>
    </row>
    <row r="469" spans="1:4" x14ac:dyDescent="0.25">
      <c r="A469" t="str" cm="1">
        <f t="array" ref="A469">IFERROR(INDEX(Crowdfunding!G$2:'Crowdfunding'!G$1001, SMALL(IF(Crowdfunding!G$2:'Crowdfunding'!G$1001="Successful", ROW(Crowdfunding!G$2:'Crowdfunding'!G$1001)-ROW(Crowdfunding!G$2)+1), ROW(468:468))), "")</f>
        <v>successful</v>
      </c>
      <c r="B469" cm="1">
        <f t="array" ref="B469">IFERROR(INDEX(Crowdfunding!H$2:'Crowdfunding'!H$1001, SMALL(IF(Crowdfunding!G$2:'Crowdfunding'!G$1001="Successful", ROW(Crowdfunding!G$2:'Crowdfunding'!G$1001)-ROW(Crowdfunding!G$2)+1), ROW(468:468))), "")</f>
        <v>1297</v>
      </c>
      <c r="D469" t="str" cm="1">
        <f t="array" ref="D469">IFERROR(INDEX(Crowdfunding!G$2:'Crowdfunding'!G$1001, SMALL(IF(Crowdfunding!G$2:'Crowdfunding'!G$1001="Failed", ROW(Crowdfunding!G$2:'Crowdfunding'!G$1001)-ROW(Crowdfunding!G$2)+1), ROW(468:468))), "")</f>
        <v/>
      </c>
    </row>
    <row r="470" spans="1:4" x14ac:dyDescent="0.25">
      <c r="A470" t="str" cm="1">
        <f t="array" ref="A470">IFERROR(INDEX(Crowdfunding!G$2:'Crowdfunding'!G$1001, SMALL(IF(Crowdfunding!G$2:'Crowdfunding'!G$1001="Successful", ROW(Crowdfunding!G$2:'Crowdfunding'!G$1001)-ROW(Crowdfunding!G$2)+1), ROW(469:469))), "")</f>
        <v>successful</v>
      </c>
      <c r="B470" cm="1">
        <f t="array" ref="B470">IFERROR(INDEX(Crowdfunding!H$2:'Crowdfunding'!H$1001, SMALL(IF(Crowdfunding!G$2:'Crowdfunding'!G$1001="Successful", ROW(Crowdfunding!G$2:'Crowdfunding'!G$1001)-ROW(Crowdfunding!G$2)+1), ROW(469:469))), "")</f>
        <v>165</v>
      </c>
      <c r="D470" t="str" cm="1">
        <f t="array" ref="D470">IFERROR(INDEX(Crowdfunding!G$2:'Crowdfunding'!G$1001, SMALL(IF(Crowdfunding!G$2:'Crowdfunding'!G$1001="Failed", ROW(Crowdfunding!G$2:'Crowdfunding'!G$1001)-ROW(Crowdfunding!G$2)+1), ROW(469:469))), "")</f>
        <v/>
      </c>
    </row>
    <row r="471" spans="1:4" x14ac:dyDescent="0.25">
      <c r="A471" t="str" cm="1">
        <f t="array" ref="A471">IFERROR(INDEX(Crowdfunding!G$2:'Crowdfunding'!G$1001, SMALL(IF(Crowdfunding!G$2:'Crowdfunding'!G$1001="Successful", ROW(Crowdfunding!G$2:'Crowdfunding'!G$1001)-ROW(Crowdfunding!G$2)+1), ROW(470:470))), "")</f>
        <v>successful</v>
      </c>
      <c r="B471" cm="1">
        <f t="array" ref="B471">IFERROR(INDEX(Crowdfunding!H$2:'Crowdfunding'!H$1001, SMALL(IF(Crowdfunding!G$2:'Crowdfunding'!G$1001="Successful", ROW(Crowdfunding!G$2:'Crowdfunding'!G$1001)-ROW(Crowdfunding!G$2)+1), ROW(470:470))), "")</f>
        <v>119</v>
      </c>
      <c r="D471" t="str" cm="1">
        <f t="array" ref="D471">IFERROR(INDEX(Crowdfunding!G$2:'Crowdfunding'!G$1001, SMALL(IF(Crowdfunding!G$2:'Crowdfunding'!G$1001="Failed", ROW(Crowdfunding!G$2:'Crowdfunding'!G$1001)-ROW(Crowdfunding!G$2)+1), ROW(470:470))), "")</f>
        <v/>
      </c>
    </row>
    <row r="472" spans="1:4" x14ac:dyDescent="0.25">
      <c r="A472" t="str" cm="1">
        <f t="array" ref="A472">IFERROR(INDEX(Crowdfunding!G$2:'Crowdfunding'!G$1001, SMALL(IF(Crowdfunding!G$2:'Crowdfunding'!G$1001="Successful", ROW(Crowdfunding!G$2:'Crowdfunding'!G$1001)-ROW(Crowdfunding!G$2)+1), ROW(471:471))), "")</f>
        <v>successful</v>
      </c>
      <c r="B472" cm="1">
        <f t="array" ref="B472">IFERROR(INDEX(Crowdfunding!H$2:'Crowdfunding'!H$1001, SMALL(IF(Crowdfunding!G$2:'Crowdfunding'!G$1001="Successful", ROW(Crowdfunding!G$2:'Crowdfunding'!G$1001)-ROW(Crowdfunding!G$2)+1), ROW(471:471))), "")</f>
        <v>1797</v>
      </c>
      <c r="D472" t="str" cm="1">
        <f t="array" ref="D472">IFERROR(INDEX(Crowdfunding!G$2:'Crowdfunding'!G$1001, SMALL(IF(Crowdfunding!G$2:'Crowdfunding'!G$1001="Failed", ROW(Crowdfunding!G$2:'Crowdfunding'!G$1001)-ROW(Crowdfunding!G$2)+1), ROW(471:471))), "")</f>
        <v/>
      </c>
    </row>
    <row r="473" spans="1:4" x14ac:dyDescent="0.25">
      <c r="A473" t="str" cm="1">
        <f t="array" ref="A473">IFERROR(INDEX(Crowdfunding!G$2:'Crowdfunding'!G$1001, SMALL(IF(Crowdfunding!G$2:'Crowdfunding'!G$1001="Successful", ROW(Crowdfunding!G$2:'Crowdfunding'!G$1001)-ROW(Crowdfunding!G$2)+1), ROW(472:472))), "")</f>
        <v>successful</v>
      </c>
      <c r="B473" cm="1">
        <f t="array" ref="B473">IFERROR(INDEX(Crowdfunding!H$2:'Crowdfunding'!H$1001, SMALL(IF(Crowdfunding!G$2:'Crowdfunding'!G$1001="Successful", ROW(Crowdfunding!G$2:'Crowdfunding'!G$1001)-ROW(Crowdfunding!G$2)+1), ROW(472:472))), "")</f>
        <v>261</v>
      </c>
      <c r="D473" t="str" cm="1">
        <f t="array" ref="D473">IFERROR(INDEX(Crowdfunding!G$2:'Crowdfunding'!G$1001, SMALL(IF(Crowdfunding!G$2:'Crowdfunding'!G$1001="Failed", ROW(Crowdfunding!G$2:'Crowdfunding'!G$1001)-ROW(Crowdfunding!G$2)+1), ROW(472:472))), "")</f>
        <v/>
      </c>
    </row>
    <row r="474" spans="1:4" x14ac:dyDescent="0.25">
      <c r="A474" t="str" cm="1">
        <f t="array" ref="A474">IFERROR(INDEX(Crowdfunding!G$2:'Crowdfunding'!G$1001, SMALL(IF(Crowdfunding!G$2:'Crowdfunding'!G$1001="Successful", ROW(Crowdfunding!G$2:'Crowdfunding'!G$1001)-ROW(Crowdfunding!G$2)+1), ROW(473:473))), "")</f>
        <v>successful</v>
      </c>
      <c r="B474" cm="1">
        <f t="array" ref="B474">IFERROR(INDEX(Crowdfunding!H$2:'Crowdfunding'!H$1001, SMALL(IF(Crowdfunding!G$2:'Crowdfunding'!G$1001="Successful", ROW(Crowdfunding!G$2:'Crowdfunding'!G$1001)-ROW(Crowdfunding!G$2)+1), ROW(473:473))), "")</f>
        <v>157</v>
      </c>
      <c r="D474" t="str" cm="1">
        <f t="array" ref="D474">IFERROR(INDEX(Crowdfunding!G$2:'Crowdfunding'!G$1001, SMALL(IF(Crowdfunding!G$2:'Crowdfunding'!G$1001="Failed", ROW(Crowdfunding!G$2:'Crowdfunding'!G$1001)-ROW(Crowdfunding!G$2)+1), ROW(473:473))), "")</f>
        <v/>
      </c>
    </row>
    <row r="475" spans="1:4" x14ac:dyDescent="0.25">
      <c r="A475" t="str" cm="1">
        <f t="array" ref="A475">IFERROR(INDEX(Crowdfunding!G$2:'Crowdfunding'!G$1001, SMALL(IF(Crowdfunding!G$2:'Crowdfunding'!G$1001="Successful", ROW(Crowdfunding!G$2:'Crowdfunding'!G$1001)-ROW(Crowdfunding!G$2)+1), ROW(474:474))), "")</f>
        <v>successful</v>
      </c>
      <c r="B475" cm="1">
        <f t="array" ref="B475">IFERROR(INDEX(Crowdfunding!H$2:'Crowdfunding'!H$1001, SMALL(IF(Crowdfunding!G$2:'Crowdfunding'!G$1001="Successful", ROW(Crowdfunding!G$2:'Crowdfunding'!G$1001)-ROW(Crowdfunding!G$2)+1), ROW(474:474))), "")</f>
        <v>3533</v>
      </c>
      <c r="D475" t="str" cm="1">
        <f t="array" ref="D475">IFERROR(INDEX(Crowdfunding!G$2:'Crowdfunding'!G$1001, SMALL(IF(Crowdfunding!G$2:'Crowdfunding'!G$1001="Failed", ROW(Crowdfunding!G$2:'Crowdfunding'!G$1001)-ROW(Crowdfunding!G$2)+1), ROW(474:474))), "")</f>
        <v/>
      </c>
    </row>
    <row r="476" spans="1:4" x14ac:dyDescent="0.25">
      <c r="A476" t="str" cm="1">
        <f t="array" ref="A476">IFERROR(INDEX(Crowdfunding!G$2:'Crowdfunding'!G$1001, SMALL(IF(Crowdfunding!G$2:'Crowdfunding'!G$1001="Successful", ROW(Crowdfunding!G$2:'Crowdfunding'!G$1001)-ROW(Crowdfunding!G$2)+1), ROW(475:475))), "")</f>
        <v>successful</v>
      </c>
      <c r="B476" cm="1">
        <f t="array" ref="B476">IFERROR(INDEX(Crowdfunding!H$2:'Crowdfunding'!H$1001, SMALL(IF(Crowdfunding!G$2:'Crowdfunding'!G$1001="Successful", ROW(Crowdfunding!G$2:'Crowdfunding'!G$1001)-ROW(Crowdfunding!G$2)+1), ROW(475:475))), "")</f>
        <v>155</v>
      </c>
      <c r="D476" t="str" cm="1">
        <f t="array" ref="D476">IFERROR(INDEX(Crowdfunding!G$2:'Crowdfunding'!G$1001, SMALL(IF(Crowdfunding!G$2:'Crowdfunding'!G$1001="Failed", ROW(Crowdfunding!G$2:'Crowdfunding'!G$1001)-ROW(Crowdfunding!G$2)+1), ROW(475:475))), "")</f>
        <v/>
      </c>
    </row>
    <row r="477" spans="1:4" x14ac:dyDescent="0.25">
      <c r="A477" t="str" cm="1">
        <f t="array" ref="A477">IFERROR(INDEX(Crowdfunding!G$2:'Crowdfunding'!G$1001, SMALL(IF(Crowdfunding!G$2:'Crowdfunding'!G$1001="Successful", ROW(Crowdfunding!G$2:'Crowdfunding'!G$1001)-ROW(Crowdfunding!G$2)+1), ROW(476:476))), "")</f>
        <v>successful</v>
      </c>
      <c r="B477" cm="1">
        <f t="array" ref="B477">IFERROR(INDEX(Crowdfunding!H$2:'Crowdfunding'!H$1001, SMALL(IF(Crowdfunding!G$2:'Crowdfunding'!G$1001="Successful", ROW(Crowdfunding!G$2:'Crowdfunding'!G$1001)-ROW(Crowdfunding!G$2)+1), ROW(476:476))), "")</f>
        <v>132</v>
      </c>
      <c r="D477" t="str" cm="1">
        <f t="array" ref="D477">IFERROR(INDEX(Crowdfunding!G$2:'Crowdfunding'!G$1001, SMALL(IF(Crowdfunding!G$2:'Crowdfunding'!G$1001="Failed", ROW(Crowdfunding!G$2:'Crowdfunding'!G$1001)-ROW(Crowdfunding!G$2)+1), ROW(476:476))), "")</f>
        <v/>
      </c>
    </row>
    <row r="478" spans="1:4" x14ac:dyDescent="0.25">
      <c r="A478" t="str" cm="1">
        <f t="array" ref="A478">IFERROR(INDEX(Crowdfunding!G$2:'Crowdfunding'!G$1001, SMALL(IF(Crowdfunding!G$2:'Crowdfunding'!G$1001="Successful", ROW(Crowdfunding!G$2:'Crowdfunding'!G$1001)-ROW(Crowdfunding!G$2)+1), ROW(477:477))), "")</f>
        <v>successful</v>
      </c>
      <c r="B478" cm="1">
        <f t="array" ref="B478">IFERROR(INDEX(Crowdfunding!H$2:'Crowdfunding'!H$1001, SMALL(IF(Crowdfunding!G$2:'Crowdfunding'!G$1001="Successful", ROW(Crowdfunding!G$2:'Crowdfunding'!G$1001)-ROW(Crowdfunding!G$2)+1), ROW(477:477))), "")</f>
        <v>1354</v>
      </c>
      <c r="D478" t="str" cm="1">
        <f t="array" ref="D478">IFERROR(INDEX(Crowdfunding!G$2:'Crowdfunding'!G$1001, SMALL(IF(Crowdfunding!G$2:'Crowdfunding'!G$1001="Failed", ROW(Crowdfunding!G$2:'Crowdfunding'!G$1001)-ROW(Crowdfunding!G$2)+1), ROW(477:477))), "")</f>
        <v/>
      </c>
    </row>
    <row r="479" spans="1:4" x14ac:dyDescent="0.25">
      <c r="A479" t="str" cm="1">
        <f t="array" ref="A479">IFERROR(INDEX(Crowdfunding!G$2:'Crowdfunding'!G$1001, SMALL(IF(Crowdfunding!G$2:'Crowdfunding'!G$1001="Successful", ROW(Crowdfunding!G$2:'Crowdfunding'!G$1001)-ROW(Crowdfunding!G$2)+1), ROW(478:478))), "")</f>
        <v>successful</v>
      </c>
      <c r="B479" cm="1">
        <f t="array" ref="B479">IFERROR(INDEX(Crowdfunding!H$2:'Crowdfunding'!H$1001, SMALL(IF(Crowdfunding!G$2:'Crowdfunding'!G$1001="Successful", ROW(Crowdfunding!G$2:'Crowdfunding'!G$1001)-ROW(Crowdfunding!G$2)+1), ROW(478:478))), "")</f>
        <v>48</v>
      </c>
      <c r="D479" t="str" cm="1">
        <f t="array" ref="D479">IFERROR(INDEX(Crowdfunding!G$2:'Crowdfunding'!G$1001, SMALL(IF(Crowdfunding!G$2:'Crowdfunding'!G$1001="Failed", ROW(Crowdfunding!G$2:'Crowdfunding'!G$1001)-ROW(Crowdfunding!G$2)+1), ROW(478:478))), "")</f>
        <v/>
      </c>
    </row>
    <row r="480" spans="1:4" x14ac:dyDescent="0.25">
      <c r="A480" t="str" cm="1">
        <f t="array" ref="A480">IFERROR(INDEX(Crowdfunding!G$2:'Crowdfunding'!G$1001, SMALL(IF(Crowdfunding!G$2:'Crowdfunding'!G$1001="Successful", ROW(Crowdfunding!G$2:'Crowdfunding'!G$1001)-ROW(Crowdfunding!G$2)+1), ROW(479:479))), "")</f>
        <v>successful</v>
      </c>
      <c r="B480" cm="1">
        <f t="array" ref="B480">IFERROR(INDEX(Crowdfunding!H$2:'Crowdfunding'!H$1001, SMALL(IF(Crowdfunding!G$2:'Crowdfunding'!G$1001="Successful", ROW(Crowdfunding!G$2:'Crowdfunding'!G$1001)-ROW(Crowdfunding!G$2)+1), ROW(479:479))), "")</f>
        <v>110</v>
      </c>
      <c r="D480" t="str" cm="1">
        <f t="array" ref="D480">IFERROR(INDEX(Crowdfunding!G$2:'Crowdfunding'!G$1001, SMALL(IF(Crowdfunding!G$2:'Crowdfunding'!G$1001="Failed", ROW(Crowdfunding!G$2:'Crowdfunding'!G$1001)-ROW(Crowdfunding!G$2)+1), ROW(479:479))), "")</f>
        <v/>
      </c>
    </row>
    <row r="481" spans="1:4" x14ac:dyDescent="0.25">
      <c r="A481" t="str" cm="1">
        <f t="array" ref="A481">IFERROR(INDEX(Crowdfunding!G$2:'Crowdfunding'!G$1001, SMALL(IF(Crowdfunding!G$2:'Crowdfunding'!G$1001="Successful", ROW(Crowdfunding!G$2:'Crowdfunding'!G$1001)-ROW(Crowdfunding!G$2)+1), ROW(480:480))), "")</f>
        <v>successful</v>
      </c>
      <c r="B481" cm="1">
        <f t="array" ref="B481">IFERROR(INDEX(Crowdfunding!H$2:'Crowdfunding'!H$1001, SMALL(IF(Crowdfunding!G$2:'Crowdfunding'!G$1001="Successful", ROW(Crowdfunding!G$2:'Crowdfunding'!G$1001)-ROW(Crowdfunding!G$2)+1), ROW(480:480))), "")</f>
        <v>172</v>
      </c>
      <c r="D481" t="str" cm="1">
        <f t="array" ref="D481">IFERROR(INDEX(Crowdfunding!G$2:'Crowdfunding'!G$1001, SMALL(IF(Crowdfunding!G$2:'Crowdfunding'!G$1001="Failed", ROW(Crowdfunding!G$2:'Crowdfunding'!G$1001)-ROW(Crowdfunding!G$2)+1), ROW(480:480))), "")</f>
        <v/>
      </c>
    </row>
    <row r="482" spans="1:4" x14ac:dyDescent="0.25">
      <c r="A482" t="str" cm="1">
        <f t="array" ref="A482">IFERROR(INDEX(Crowdfunding!G$2:'Crowdfunding'!G$1001, SMALL(IF(Crowdfunding!G$2:'Crowdfunding'!G$1001="Successful", ROW(Crowdfunding!G$2:'Crowdfunding'!G$1001)-ROW(Crowdfunding!G$2)+1), ROW(481:481))), "")</f>
        <v>successful</v>
      </c>
      <c r="B482" cm="1">
        <f t="array" ref="B482">IFERROR(INDEX(Crowdfunding!H$2:'Crowdfunding'!H$1001, SMALL(IF(Crowdfunding!G$2:'Crowdfunding'!G$1001="Successful", ROW(Crowdfunding!G$2:'Crowdfunding'!G$1001)-ROW(Crowdfunding!G$2)+1), ROW(481:481))), "")</f>
        <v>307</v>
      </c>
      <c r="D482" t="str" cm="1">
        <f t="array" ref="D482">IFERROR(INDEX(Crowdfunding!G$2:'Crowdfunding'!G$1001, SMALL(IF(Crowdfunding!G$2:'Crowdfunding'!G$1001="Failed", ROW(Crowdfunding!G$2:'Crowdfunding'!G$1001)-ROW(Crowdfunding!G$2)+1), ROW(481:481))), "")</f>
        <v/>
      </c>
    </row>
    <row r="483" spans="1:4" x14ac:dyDescent="0.25">
      <c r="A483" t="str" cm="1">
        <f t="array" ref="A483">IFERROR(INDEX(Crowdfunding!G$2:'Crowdfunding'!G$1001, SMALL(IF(Crowdfunding!G$2:'Crowdfunding'!G$1001="Successful", ROW(Crowdfunding!G$2:'Crowdfunding'!G$1001)-ROW(Crowdfunding!G$2)+1), ROW(482:482))), "")</f>
        <v>successful</v>
      </c>
      <c r="B483" cm="1">
        <f t="array" ref="B483">IFERROR(INDEX(Crowdfunding!H$2:'Crowdfunding'!H$1001, SMALL(IF(Crowdfunding!G$2:'Crowdfunding'!G$1001="Successful", ROW(Crowdfunding!G$2:'Crowdfunding'!G$1001)-ROW(Crowdfunding!G$2)+1), ROW(482:482))), "")</f>
        <v>160</v>
      </c>
      <c r="D483" t="str" cm="1">
        <f t="array" ref="D483">IFERROR(INDEX(Crowdfunding!G$2:'Crowdfunding'!G$1001, SMALL(IF(Crowdfunding!G$2:'Crowdfunding'!G$1001="Failed", ROW(Crowdfunding!G$2:'Crowdfunding'!G$1001)-ROW(Crowdfunding!G$2)+1), ROW(482:482))), "")</f>
        <v/>
      </c>
    </row>
    <row r="484" spans="1:4" x14ac:dyDescent="0.25">
      <c r="A484" t="str" cm="1">
        <f t="array" ref="A484">IFERROR(INDEX(Crowdfunding!G$2:'Crowdfunding'!G$1001, SMALL(IF(Crowdfunding!G$2:'Crowdfunding'!G$1001="Successful", ROW(Crowdfunding!G$2:'Crowdfunding'!G$1001)-ROW(Crowdfunding!G$2)+1), ROW(483:483))), "")</f>
        <v>successful</v>
      </c>
      <c r="B484" cm="1">
        <f t="array" ref="B484">IFERROR(INDEX(Crowdfunding!H$2:'Crowdfunding'!H$1001, SMALL(IF(Crowdfunding!G$2:'Crowdfunding'!G$1001="Successful", ROW(Crowdfunding!G$2:'Crowdfunding'!G$1001)-ROW(Crowdfunding!G$2)+1), ROW(483:483))), "")</f>
        <v>1467</v>
      </c>
      <c r="D484" t="str" cm="1">
        <f t="array" ref="D484">IFERROR(INDEX(Crowdfunding!G$2:'Crowdfunding'!G$1001, SMALL(IF(Crowdfunding!G$2:'Crowdfunding'!G$1001="Failed", ROW(Crowdfunding!G$2:'Crowdfunding'!G$1001)-ROW(Crowdfunding!G$2)+1), ROW(483:483))), "")</f>
        <v/>
      </c>
    </row>
    <row r="485" spans="1:4" x14ac:dyDescent="0.25">
      <c r="A485" t="str" cm="1">
        <f t="array" ref="A485">IFERROR(INDEX(Crowdfunding!G$2:'Crowdfunding'!G$1001, SMALL(IF(Crowdfunding!G$2:'Crowdfunding'!G$1001="Successful", ROW(Crowdfunding!G$2:'Crowdfunding'!G$1001)-ROW(Crowdfunding!G$2)+1), ROW(484:484))), "")</f>
        <v>successful</v>
      </c>
      <c r="B485" cm="1">
        <f t="array" ref="B485">IFERROR(INDEX(Crowdfunding!H$2:'Crowdfunding'!H$1001, SMALL(IF(Crowdfunding!G$2:'Crowdfunding'!G$1001="Successful", ROW(Crowdfunding!G$2:'Crowdfunding'!G$1001)-ROW(Crowdfunding!G$2)+1), ROW(484:484))), "")</f>
        <v>2662</v>
      </c>
      <c r="D485" t="str" cm="1">
        <f t="array" ref="D485">IFERROR(INDEX(Crowdfunding!G$2:'Crowdfunding'!G$1001, SMALL(IF(Crowdfunding!G$2:'Crowdfunding'!G$1001="Failed", ROW(Crowdfunding!G$2:'Crowdfunding'!G$1001)-ROW(Crowdfunding!G$2)+1), ROW(484:484))), "")</f>
        <v/>
      </c>
    </row>
    <row r="486" spans="1:4" x14ac:dyDescent="0.25">
      <c r="A486" t="str" cm="1">
        <f t="array" ref="A486">IFERROR(INDEX(Crowdfunding!G$2:'Crowdfunding'!G$1001, SMALL(IF(Crowdfunding!G$2:'Crowdfunding'!G$1001="Successful", ROW(Crowdfunding!G$2:'Crowdfunding'!G$1001)-ROW(Crowdfunding!G$2)+1), ROW(485:485))), "")</f>
        <v>successful</v>
      </c>
      <c r="B486" cm="1">
        <f t="array" ref="B486">IFERROR(INDEX(Crowdfunding!H$2:'Crowdfunding'!H$1001, SMALL(IF(Crowdfunding!G$2:'Crowdfunding'!G$1001="Successful", ROW(Crowdfunding!G$2:'Crowdfunding'!G$1001)-ROW(Crowdfunding!G$2)+1), ROW(485:485))), "")</f>
        <v>452</v>
      </c>
      <c r="D486" t="str" cm="1">
        <f t="array" ref="D486">IFERROR(INDEX(Crowdfunding!G$2:'Crowdfunding'!G$1001, SMALL(IF(Crowdfunding!G$2:'Crowdfunding'!G$1001="Failed", ROW(Crowdfunding!G$2:'Crowdfunding'!G$1001)-ROW(Crowdfunding!G$2)+1), ROW(485:485))), "")</f>
        <v/>
      </c>
    </row>
    <row r="487" spans="1:4" x14ac:dyDescent="0.25">
      <c r="A487" t="str" cm="1">
        <f t="array" ref="A487">IFERROR(INDEX(Crowdfunding!G$2:'Crowdfunding'!G$1001, SMALL(IF(Crowdfunding!G$2:'Crowdfunding'!G$1001="Successful", ROW(Crowdfunding!G$2:'Crowdfunding'!G$1001)-ROW(Crowdfunding!G$2)+1), ROW(486:486))), "")</f>
        <v>successful</v>
      </c>
      <c r="B487" cm="1">
        <f t="array" ref="B487">IFERROR(INDEX(Crowdfunding!H$2:'Crowdfunding'!H$1001, SMALL(IF(Crowdfunding!G$2:'Crowdfunding'!G$1001="Successful", ROW(Crowdfunding!G$2:'Crowdfunding'!G$1001)-ROW(Crowdfunding!G$2)+1), ROW(486:486))), "")</f>
        <v>158</v>
      </c>
      <c r="D487" t="str" cm="1">
        <f t="array" ref="D487">IFERROR(INDEX(Crowdfunding!G$2:'Crowdfunding'!G$1001, SMALL(IF(Crowdfunding!G$2:'Crowdfunding'!G$1001="Failed", ROW(Crowdfunding!G$2:'Crowdfunding'!G$1001)-ROW(Crowdfunding!G$2)+1), ROW(486:486))), "")</f>
        <v/>
      </c>
    </row>
    <row r="488" spans="1:4" x14ac:dyDescent="0.25">
      <c r="A488" t="str" cm="1">
        <f t="array" ref="A488">IFERROR(INDEX(Crowdfunding!G$2:'Crowdfunding'!G$1001, SMALL(IF(Crowdfunding!G$2:'Crowdfunding'!G$1001="Successful", ROW(Crowdfunding!G$2:'Crowdfunding'!G$1001)-ROW(Crowdfunding!G$2)+1), ROW(487:487))), "")</f>
        <v>successful</v>
      </c>
      <c r="B488" cm="1">
        <f t="array" ref="B488">IFERROR(INDEX(Crowdfunding!H$2:'Crowdfunding'!H$1001, SMALL(IF(Crowdfunding!G$2:'Crowdfunding'!G$1001="Successful", ROW(Crowdfunding!G$2:'Crowdfunding'!G$1001)-ROW(Crowdfunding!G$2)+1), ROW(487:487))), "")</f>
        <v>225</v>
      </c>
      <c r="D488" t="str" cm="1">
        <f t="array" ref="D488">IFERROR(INDEX(Crowdfunding!G$2:'Crowdfunding'!G$1001, SMALL(IF(Crowdfunding!G$2:'Crowdfunding'!G$1001="Failed", ROW(Crowdfunding!G$2:'Crowdfunding'!G$1001)-ROW(Crowdfunding!G$2)+1), ROW(487:487))), "")</f>
        <v/>
      </c>
    </row>
    <row r="489" spans="1:4" x14ac:dyDescent="0.25">
      <c r="A489" t="str" cm="1">
        <f t="array" ref="A489">IFERROR(INDEX(Crowdfunding!G$2:'Crowdfunding'!G$1001, SMALL(IF(Crowdfunding!G$2:'Crowdfunding'!G$1001="Successful", ROW(Crowdfunding!G$2:'Crowdfunding'!G$1001)-ROW(Crowdfunding!G$2)+1), ROW(488:488))), "")</f>
        <v>successful</v>
      </c>
      <c r="B489" cm="1">
        <f t="array" ref="B489">IFERROR(INDEX(Crowdfunding!H$2:'Crowdfunding'!H$1001, SMALL(IF(Crowdfunding!G$2:'Crowdfunding'!G$1001="Successful", ROW(Crowdfunding!G$2:'Crowdfunding'!G$1001)-ROW(Crowdfunding!G$2)+1), ROW(488:488))), "")</f>
        <v>65</v>
      </c>
      <c r="D489" t="str" cm="1">
        <f t="array" ref="D489">IFERROR(INDEX(Crowdfunding!G$2:'Crowdfunding'!G$1001, SMALL(IF(Crowdfunding!G$2:'Crowdfunding'!G$1001="Failed", ROW(Crowdfunding!G$2:'Crowdfunding'!G$1001)-ROW(Crowdfunding!G$2)+1), ROW(488:488))), "")</f>
        <v/>
      </c>
    </row>
    <row r="490" spans="1:4" x14ac:dyDescent="0.25">
      <c r="A490" t="str" cm="1">
        <f t="array" ref="A490">IFERROR(INDEX(Crowdfunding!G$2:'Crowdfunding'!G$1001, SMALL(IF(Crowdfunding!G$2:'Crowdfunding'!G$1001="Successful", ROW(Crowdfunding!G$2:'Crowdfunding'!G$1001)-ROW(Crowdfunding!G$2)+1), ROW(489:489))), "")</f>
        <v>successful</v>
      </c>
      <c r="B490" cm="1">
        <f t="array" ref="B490">IFERROR(INDEX(Crowdfunding!H$2:'Crowdfunding'!H$1001, SMALL(IF(Crowdfunding!G$2:'Crowdfunding'!G$1001="Successful", ROW(Crowdfunding!G$2:'Crowdfunding'!G$1001)-ROW(Crowdfunding!G$2)+1), ROW(489:489))), "")</f>
        <v>163</v>
      </c>
      <c r="D490" t="str" cm="1">
        <f t="array" ref="D490">IFERROR(INDEX(Crowdfunding!G$2:'Crowdfunding'!G$1001, SMALL(IF(Crowdfunding!G$2:'Crowdfunding'!G$1001="Failed", ROW(Crowdfunding!G$2:'Crowdfunding'!G$1001)-ROW(Crowdfunding!G$2)+1), ROW(489:489))), "")</f>
        <v/>
      </c>
    </row>
    <row r="491" spans="1:4" x14ac:dyDescent="0.25">
      <c r="A491" t="str" cm="1">
        <f t="array" ref="A491">IFERROR(INDEX(Crowdfunding!G$2:'Crowdfunding'!G$1001, SMALL(IF(Crowdfunding!G$2:'Crowdfunding'!G$1001="Successful", ROW(Crowdfunding!G$2:'Crowdfunding'!G$1001)-ROW(Crowdfunding!G$2)+1), ROW(490:490))), "")</f>
        <v>successful</v>
      </c>
      <c r="B491" cm="1">
        <f t="array" ref="B491">IFERROR(INDEX(Crowdfunding!H$2:'Crowdfunding'!H$1001, SMALL(IF(Crowdfunding!G$2:'Crowdfunding'!G$1001="Successful", ROW(Crowdfunding!G$2:'Crowdfunding'!G$1001)-ROW(Crowdfunding!G$2)+1), ROW(490:490))), "")</f>
        <v>85</v>
      </c>
      <c r="D491" t="str" cm="1">
        <f t="array" ref="D491">IFERROR(INDEX(Crowdfunding!G$2:'Crowdfunding'!G$1001, SMALL(IF(Crowdfunding!G$2:'Crowdfunding'!G$1001="Failed", ROW(Crowdfunding!G$2:'Crowdfunding'!G$1001)-ROW(Crowdfunding!G$2)+1), ROW(490:490))), "")</f>
        <v/>
      </c>
    </row>
    <row r="492" spans="1:4" x14ac:dyDescent="0.25">
      <c r="A492" t="str" cm="1">
        <f t="array" ref="A492">IFERROR(INDEX(Crowdfunding!G$2:'Crowdfunding'!G$1001, SMALL(IF(Crowdfunding!G$2:'Crowdfunding'!G$1001="Successful", ROW(Crowdfunding!G$2:'Crowdfunding'!G$1001)-ROW(Crowdfunding!G$2)+1), ROW(491:491))), "")</f>
        <v>successful</v>
      </c>
      <c r="B492" cm="1">
        <f t="array" ref="B492">IFERROR(INDEX(Crowdfunding!H$2:'Crowdfunding'!H$1001, SMALL(IF(Crowdfunding!G$2:'Crowdfunding'!G$1001="Successful", ROW(Crowdfunding!G$2:'Crowdfunding'!G$1001)-ROW(Crowdfunding!G$2)+1), ROW(491:491))), "")</f>
        <v>217</v>
      </c>
      <c r="D492" t="str" cm="1">
        <f t="array" ref="D492">IFERROR(INDEX(Crowdfunding!G$2:'Crowdfunding'!G$1001, SMALL(IF(Crowdfunding!G$2:'Crowdfunding'!G$1001="Failed", ROW(Crowdfunding!G$2:'Crowdfunding'!G$1001)-ROW(Crowdfunding!G$2)+1), ROW(491:491))), "")</f>
        <v/>
      </c>
    </row>
    <row r="493" spans="1:4" x14ac:dyDescent="0.25">
      <c r="A493" t="str" cm="1">
        <f t="array" ref="A493">IFERROR(INDEX(Crowdfunding!G$2:'Crowdfunding'!G$1001, SMALL(IF(Crowdfunding!G$2:'Crowdfunding'!G$1001="Successful", ROW(Crowdfunding!G$2:'Crowdfunding'!G$1001)-ROW(Crowdfunding!G$2)+1), ROW(492:492))), "")</f>
        <v>successful</v>
      </c>
      <c r="B493" cm="1">
        <f t="array" ref="B493">IFERROR(INDEX(Crowdfunding!H$2:'Crowdfunding'!H$1001, SMALL(IF(Crowdfunding!G$2:'Crowdfunding'!G$1001="Successful", ROW(Crowdfunding!G$2:'Crowdfunding'!G$1001)-ROW(Crowdfunding!G$2)+1), ROW(492:492))), "")</f>
        <v>150</v>
      </c>
      <c r="D493" t="str" cm="1">
        <f t="array" ref="D493">IFERROR(INDEX(Crowdfunding!G$2:'Crowdfunding'!G$1001, SMALL(IF(Crowdfunding!G$2:'Crowdfunding'!G$1001="Failed", ROW(Crowdfunding!G$2:'Crowdfunding'!G$1001)-ROW(Crowdfunding!G$2)+1), ROW(492:492))), "")</f>
        <v/>
      </c>
    </row>
    <row r="494" spans="1:4" x14ac:dyDescent="0.25">
      <c r="A494" t="str" cm="1">
        <f t="array" ref="A494">IFERROR(INDEX(Crowdfunding!G$2:'Crowdfunding'!G$1001, SMALL(IF(Crowdfunding!G$2:'Crowdfunding'!G$1001="Successful", ROW(Crowdfunding!G$2:'Crowdfunding'!G$1001)-ROW(Crowdfunding!G$2)+1), ROW(493:493))), "")</f>
        <v>successful</v>
      </c>
      <c r="B494" cm="1">
        <f t="array" ref="B494">IFERROR(INDEX(Crowdfunding!H$2:'Crowdfunding'!H$1001, SMALL(IF(Crowdfunding!G$2:'Crowdfunding'!G$1001="Successful", ROW(Crowdfunding!G$2:'Crowdfunding'!G$1001)-ROW(Crowdfunding!G$2)+1), ROW(493:493))), "")</f>
        <v>3272</v>
      </c>
      <c r="D494" t="str" cm="1">
        <f t="array" ref="D494">IFERROR(INDEX(Crowdfunding!G$2:'Crowdfunding'!G$1001, SMALL(IF(Crowdfunding!G$2:'Crowdfunding'!G$1001="Failed", ROW(Crowdfunding!G$2:'Crowdfunding'!G$1001)-ROW(Crowdfunding!G$2)+1), ROW(493:493))), "")</f>
        <v/>
      </c>
    </row>
    <row r="495" spans="1:4" x14ac:dyDescent="0.25">
      <c r="A495" t="str" cm="1">
        <f t="array" ref="A495">IFERROR(INDEX(Crowdfunding!G$2:'Crowdfunding'!G$1001, SMALL(IF(Crowdfunding!G$2:'Crowdfunding'!G$1001="Successful", ROW(Crowdfunding!G$2:'Crowdfunding'!G$1001)-ROW(Crowdfunding!G$2)+1), ROW(494:494))), "")</f>
        <v>successful</v>
      </c>
      <c r="B495" cm="1">
        <f t="array" ref="B495">IFERROR(INDEX(Crowdfunding!H$2:'Crowdfunding'!H$1001, SMALL(IF(Crowdfunding!G$2:'Crowdfunding'!G$1001="Successful", ROW(Crowdfunding!G$2:'Crowdfunding'!G$1001)-ROW(Crowdfunding!G$2)+1), ROW(494:494))), "")</f>
        <v>300</v>
      </c>
      <c r="D495" t="str" cm="1">
        <f t="array" ref="D495">IFERROR(INDEX(Crowdfunding!G$2:'Crowdfunding'!G$1001, SMALL(IF(Crowdfunding!G$2:'Crowdfunding'!G$1001="Failed", ROW(Crowdfunding!G$2:'Crowdfunding'!G$1001)-ROW(Crowdfunding!G$2)+1), ROW(494:494))), "")</f>
        <v/>
      </c>
    </row>
    <row r="496" spans="1:4" x14ac:dyDescent="0.25">
      <c r="A496" t="str" cm="1">
        <f t="array" ref="A496">IFERROR(INDEX(Crowdfunding!G$2:'Crowdfunding'!G$1001, SMALL(IF(Crowdfunding!G$2:'Crowdfunding'!G$1001="Successful", ROW(Crowdfunding!G$2:'Crowdfunding'!G$1001)-ROW(Crowdfunding!G$2)+1), ROW(495:495))), "")</f>
        <v>successful</v>
      </c>
      <c r="B496" cm="1">
        <f t="array" ref="B496">IFERROR(INDEX(Crowdfunding!H$2:'Crowdfunding'!H$1001, SMALL(IF(Crowdfunding!G$2:'Crowdfunding'!G$1001="Successful", ROW(Crowdfunding!G$2:'Crowdfunding'!G$1001)-ROW(Crowdfunding!G$2)+1), ROW(495:495))), "")</f>
        <v>126</v>
      </c>
      <c r="D496" t="str" cm="1">
        <f t="array" ref="D496">IFERROR(INDEX(Crowdfunding!G$2:'Crowdfunding'!G$1001, SMALL(IF(Crowdfunding!G$2:'Crowdfunding'!G$1001="Failed", ROW(Crowdfunding!G$2:'Crowdfunding'!G$1001)-ROW(Crowdfunding!G$2)+1), ROW(495:495))), "")</f>
        <v/>
      </c>
    </row>
    <row r="497" spans="1:4" x14ac:dyDescent="0.25">
      <c r="A497" t="str" cm="1">
        <f t="array" ref="A497">IFERROR(INDEX(Crowdfunding!G$2:'Crowdfunding'!G$1001, SMALL(IF(Crowdfunding!G$2:'Crowdfunding'!G$1001="Successful", ROW(Crowdfunding!G$2:'Crowdfunding'!G$1001)-ROW(Crowdfunding!G$2)+1), ROW(496:496))), "")</f>
        <v>successful</v>
      </c>
      <c r="B497" cm="1">
        <f t="array" ref="B497">IFERROR(INDEX(Crowdfunding!H$2:'Crowdfunding'!H$1001, SMALL(IF(Crowdfunding!G$2:'Crowdfunding'!G$1001="Successful", ROW(Crowdfunding!G$2:'Crowdfunding'!G$1001)-ROW(Crowdfunding!G$2)+1), ROW(496:496))), "")</f>
        <v>2320</v>
      </c>
      <c r="D497" t="str" cm="1">
        <f t="array" ref="D497">IFERROR(INDEX(Crowdfunding!G$2:'Crowdfunding'!G$1001, SMALL(IF(Crowdfunding!G$2:'Crowdfunding'!G$1001="Failed", ROW(Crowdfunding!G$2:'Crowdfunding'!G$1001)-ROW(Crowdfunding!G$2)+1), ROW(496:496))), "")</f>
        <v/>
      </c>
    </row>
    <row r="498" spans="1:4" x14ac:dyDescent="0.25">
      <c r="A498" t="str" cm="1">
        <f t="array" ref="A498">IFERROR(INDEX(Crowdfunding!G$2:'Crowdfunding'!G$1001, SMALL(IF(Crowdfunding!G$2:'Crowdfunding'!G$1001="Successful", ROW(Crowdfunding!G$2:'Crowdfunding'!G$1001)-ROW(Crowdfunding!G$2)+1), ROW(497:497))), "")</f>
        <v>successful</v>
      </c>
      <c r="B498" cm="1">
        <f t="array" ref="B498">IFERROR(INDEX(Crowdfunding!H$2:'Crowdfunding'!H$1001, SMALL(IF(Crowdfunding!G$2:'Crowdfunding'!G$1001="Successful", ROW(Crowdfunding!G$2:'Crowdfunding'!G$1001)-ROW(Crowdfunding!G$2)+1), ROW(497:497))), "")</f>
        <v>81</v>
      </c>
      <c r="D498" t="str" cm="1">
        <f t="array" ref="D498">IFERROR(INDEX(Crowdfunding!G$2:'Crowdfunding'!G$1001, SMALL(IF(Crowdfunding!G$2:'Crowdfunding'!G$1001="Failed", ROW(Crowdfunding!G$2:'Crowdfunding'!G$1001)-ROW(Crowdfunding!G$2)+1), ROW(497:497))), "")</f>
        <v/>
      </c>
    </row>
    <row r="499" spans="1:4" x14ac:dyDescent="0.25">
      <c r="A499" t="str" cm="1">
        <f t="array" ref="A499">IFERROR(INDEX(Crowdfunding!G$2:'Crowdfunding'!G$1001, SMALL(IF(Crowdfunding!G$2:'Crowdfunding'!G$1001="Successful", ROW(Crowdfunding!G$2:'Crowdfunding'!G$1001)-ROW(Crowdfunding!G$2)+1), ROW(498:498))), "")</f>
        <v>successful</v>
      </c>
      <c r="B499" cm="1">
        <f t="array" ref="B499">IFERROR(INDEX(Crowdfunding!H$2:'Crowdfunding'!H$1001, SMALL(IF(Crowdfunding!G$2:'Crowdfunding'!G$1001="Successful", ROW(Crowdfunding!G$2:'Crowdfunding'!G$1001)-ROW(Crowdfunding!G$2)+1), ROW(498:498))), "")</f>
        <v>1887</v>
      </c>
      <c r="D499" t="str" cm="1">
        <f t="array" ref="D499">IFERROR(INDEX(Crowdfunding!G$2:'Crowdfunding'!G$1001, SMALL(IF(Crowdfunding!G$2:'Crowdfunding'!G$1001="Failed", ROW(Crowdfunding!G$2:'Crowdfunding'!G$1001)-ROW(Crowdfunding!G$2)+1), ROW(498:498))), "")</f>
        <v/>
      </c>
    </row>
    <row r="500" spans="1:4" x14ac:dyDescent="0.25">
      <c r="A500" t="str" cm="1">
        <f t="array" ref="A500">IFERROR(INDEX(Crowdfunding!G$2:'Crowdfunding'!G$1001, SMALL(IF(Crowdfunding!G$2:'Crowdfunding'!G$1001="Successful", ROW(Crowdfunding!G$2:'Crowdfunding'!G$1001)-ROW(Crowdfunding!G$2)+1), ROW(499:499))), "")</f>
        <v>successful</v>
      </c>
      <c r="B500" cm="1">
        <f t="array" ref="B500">IFERROR(INDEX(Crowdfunding!H$2:'Crowdfunding'!H$1001, SMALL(IF(Crowdfunding!G$2:'Crowdfunding'!G$1001="Successful", ROW(Crowdfunding!G$2:'Crowdfunding'!G$1001)-ROW(Crowdfunding!G$2)+1), ROW(499:499))), "")</f>
        <v>4358</v>
      </c>
      <c r="D500" t="str" cm="1">
        <f t="array" ref="D500">IFERROR(INDEX(Crowdfunding!G$2:'Crowdfunding'!G$1001, SMALL(IF(Crowdfunding!G$2:'Crowdfunding'!G$1001="Failed", ROW(Crowdfunding!G$2:'Crowdfunding'!G$1001)-ROW(Crowdfunding!G$2)+1), ROW(499:499))), "")</f>
        <v/>
      </c>
    </row>
    <row r="501" spans="1:4" x14ac:dyDescent="0.25">
      <c r="A501" t="str" cm="1">
        <f t="array" ref="A501">IFERROR(INDEX(Crowdfunding!G$2:'Crowdfunding'!G$1001, SMALL(IF(Crowdfunding!G$2:'Crowdfunding'!G$1001="Successful", ROW(Crowdfunding!G$2:'Crowdfunding'!G$1001)-ROW(Crowdfunding!G$2)+1), ROW(500:500))), "")</f>
        <v>successful</v>
      </c>
      <c r="B501" cm="1">
        <f t="array" ref="B501">IFERROR(INDEX(Crowdfunding!H$2:'Crowdfunding'!H$1001, SMALL(IF(Crowdfunding!G$2:'Crowdfunding'!G$1001="Successful", ROW(Crowdfunding!G$2:'Crowdfunding'!G$1001)-ROW(Crowdfunding!G$2)+1), ROW(500:500))), "")</f>
        <v>53</v>
      </c>
      <c r="D501" t="str" cm="1">
        <f t="array" ref="D501">IFERROR(INDEX(Crowdfunding!G$2:'Crowdfunding'!G$1001, SMALL(IF(Crowdfunding!G$2:'Crowdfunding'!G$1001="Failed", ROW(Crowdfunding!G$2:'Crowdfunding'!G$1001)-ROW(Crowdfunding!G$2)+1), ROW(500:500))), "")</f>
        <v/>
      </c>
    </row>
    <row r="502" spans="1:4" x14ac:dyDescent="0.25">
      <c r="A502" t="str" cm="1">
        <f t="array" ref="A502">IFERROR(INDEX(Crowdfunding!G$2:'Crowdfunding'!G$1001, SMALL(IF(Crowdfunding!G$2:'Crowdfunding'!G$1001="Successful", ROW(Crowdfunding!G$2:'Crowdfunding'!G$1001)-ROW(Crowdfunding!G$2)+1), ROW(501:501))), "")</f>
        <v>successful</v>
      </c>
      <c r="B502" cm="1">
        <f t="array" ref="B502">IFERROR(INDEX(Crowdfunding!H$2:'Crowdfunding'!H$1001, SMALL(IF(Crowdfunding!G$2:'Crowdfunding'!G$1001="Successful", ROW(Crowdfunding!G$2:'Crowdfunding'!G$1001)-ROW(Crowdfunding!G$2)+1), ROW(501:501))), "")</f>
        <v>2414</v>
      </c>
      <c r="D502" t="str" cm="1">
        <f t="array" ref="D502">IFERROR(INDEX(Crowdfunding!G$2:'Crowdfunding'!G$1001, SMALL(IF(Crowdfunding!G$2:'Crowdfunding'!G$1001="Failed", ROW(Crowdfunding!G$2:'Crowdfunding'!G$1001)-ROW(Crowdfunding!G$2)+1), ROW(501:501))), "")</f>
        <v/>
      </c>
    </row>
    <row r="503" spans="1:4" x14ac:dyDescent="0.25">
      <c r="A503" t="str" cm="1">
        <f t="array" ref="A503">IFERROR(INDEX(Crowdfunding!G$2:'Crowdfunding'!G$1001, SMALL(IF(Crowdfunding!G$2:'Crowdfunding'!G$1001="Successful", ROW(Crowdfunding!G$2:'Crowdfunding'!G$1001)-ROW(Crowdfunding!G$2)+1), ROW(502:502))), "")</f>
        <v>successful</v>
      </c>
      <c r="B503" cm="1">
        <f t="array" ref="B503">IFERROR(INDEX(Crowdfunding!H$2:'Crowdfunding'!H$1001, SMALL(IF(Crowdfunding!G$2:'Crowdfunding'!G$1001="Successful", ROW(Crowdfunding!G$2:'Crowdfunding'!G$1001)-ROW(Crowdfunding!G$2)+1), ROW(502:502))), "")</f>
        <v>80</v>
      </c>
      <c r="D503" t="str" cm="1">
        <f t="array" ref="D503">IFERROR(INDEX(Crowdfunding!G$2:'Crowdfunding'!G$1001, SMALL(IF(Crowdfunding!G$2:'Crowdfunding'!G$1001="Failed", ROW(Crowdfunding!G$2:'Crowdfunding'!G$1001)-ROW(Crowdfunding!G$2)+1), ROW(502:502))), "")</f>
        <v/>
      </c>
    </row>
    <row r="504" spans="1:4" x14ac:dyDescent="0.25">
      <c r="A504" t="str" cm="1">
        <f t="array" ref="A504">IFERROR(INDEX(Crowdfunding!G$2:'Crowdfunding'!G$1001, SMALL(IF(Crowdfunding!G$2:'Crowdfunding'!G$1001="Successful", ROW(Crowdfunding!G$2:'Crowdfunding'!G$1001)-ROW(Crowdfunding!G$2)+1), ROW(503:503))), "")</f>
        <v>successful</v>
      </c>
      <c r="B504" cm="1">
        <f t="array" ref="B504">IFERROR(INDEX(Crowdfunding!H$2:'Crowdfunding'!H$1001, SMALL(IF(Crowdfunding!G$2:'Crowdfunding'!G$1001="Successful", ROW(Crowdfunding!G$2:'Crowdfunding'!G$1001)-ROW(Crowdfunding!G$2)+1), ROW(503:503))), "")</f>
        <v>193</v>
      </c>
      <c r="D504" t="str" cm="1">
        <f t="array" ref="D504">IFERROR(INDEX(Crowdfunding!G$2:'Crowdfunding'!G$1001, SMALL(IF(Crowdfunding!G$2:'Crowdfunding'!G$1001="Failed", ROW(Crowdfunding!G$2:'Crowdfunding'!G$1001)-ROW(Crowdfunding!G$2)+1), ROW(503:503))), "")</f>
        <v/>
      </c>
    </row>
    <row r="505" spans="1:4" x14ac:dyDescent="0.25">
      <c r="A505" t="str" cm="1">
        <f t="array" ref="A505">IFERROR(INDEX(Crowdfunding!G$2:'Crowdfunding'!G$1001, SMALL(IF(Crowdfunding!G$2:'Crowdfunding'!G$1001="Successful", ROW(Crowdfunding!G$2:'Crowdfunding'!G$1001)-ROW(Crowdfunding!G$2)+1), ROW(504:504))), "")</f>
        <v>successful</v>
      </c>
      <c r="B505" cm="1">
        <f t="array" ref="B505">IFERROR(INDEX(Crowdfunding!H$2:'Crowdfunding'!H$1001, SMALL(IF(Crowdfunding!G$2:'Crowdfunding'!G$1001="Successful", ROW(Crowdfunding!G$2:'Crowdfunding'!G$1001)-ROW(Crowdfunding!G$2)+1), ROW(504:504))), "")</f>
        <v>52</v>
      </c>
      <c r="D505" t="str" cm="1">
        <f t="array" ref="D505">IFERROR(INDEX(Crowdfunding!G$2:'Crowdfunding'!G$1001, SMALL(IF(Crowdfunding!G$2:'Crowdfunding'!G$1001="Failed", ROW(Crowdfunding!G$2:'Crowdfunding'!G$1001)-ROW(Crowdfunding!G$2)+1), ROW(504:504))), "")</f>
        <v/>
      </c>
    </row>
    <row r="506" spans="1:4" x14ac:dyDescent="0.25">
      <c r="A506" t="str" cm="1">
        <f t="array" ref="A506">IFERROR(INDEX(Crowdfunding!G$2:'Crowdfunding'!G$1001, SMALL(IF(Crowdfunding!G$2:'Crowdfunding'!G$1001="Successful", ROW(Crowdfunding!G$2:'Crowdfunding'!G$1001)-ROW(Crowdfunding!G$2)+1), ROW(505:505))), "")</f>
        <v>successful</v>
      </c>
      <c r="B506" cm="1">
        <f t="array" ref="B506">IFERROR(INDEX(Crowdfunding!H$2:'Crowdfunding'!H$1001, SMALL(IF(Crowdfunding!G$2:'Crowdfunding'!G$1001="Successful", ROW(Crowdfunding!G$2:'Crowdfunding'!G$1001)-ROW(Crowdfunding!G$2)+1), ROW(505:505))), "")</f>
        <v>290</v>
      </c>
      <c r="D506" t="str" cm="1">
        <f t="array" ref="D506">IFERROR(INDEX(Crowdfunding!G$2:'Crowdfunding'!G$1001, SMALL(IF(Crowdfunding!G$2:'Crowdfunding'!G$1001="Failed", ROW(Crowdfunding!G$2:'Crowdfunding'!G$1001)-ROW(Crowdfunding!G$2)+1), ROW(505:505))), "")</f>
        <v/>
      </c>
    </row>
    <row r="507" spans="1:4" x14ac:dyDescent="0.25">
      <c r="A507" t="str" cm="1">
        <f t="array" ref="A507">IFERROR(INDEX(Crowdfunding!G$2:'Crowdfunding'!G$1001, SMALL(IF(Crowdfunding!G$2:'Crowdfunding'!G$1001="Successful", ROW(Crowdfunding!G$2:'Crowdfunding'!G$1001)-ROW(Crowdfunding!G$2)+1), ROW(506:506))), "")</f>
        <v>successful</v>
      </c>
      <c r="B507" cm="1">
        <f t="array" ref="B507">IFERROR(INDEX(Crowdfunding!H$2:'Crowdfunding'!H$1001, SMALL(IF(Crowdfunding!G$2:'Crowdfunding'!G$1001="Successful", ROW(Crowdfunding!G$2:'Crowdfunding'!G$1001)-ROW(Crowdfunding!G$2)+1), ROW(506:506))), "")</f>
        <v>122</v>
      </c>
      <c r="D507" t="str" cm="1">
        <f t="array" ref="D507">IFERROR(INDEX(Crowdfunding!G$2:'Crowdfunding'!G$1001, SMALL(IF(Crowdfunding!G$2:'Crowdfunding'!G$1001="Failed", ROW(Crowdfunding!G$2:'Crowdfunding'!G$1001)-ROW(Crowdfunding!G$2)+1), ROW(506:506))), "")</f>
        <v/>
      </c>
    </row>
    <row r="508" spans="1:4" x14ac:dyDescent="0.25">
      <c r="A508" t="str" cm="1">
        <f t="array" ref="A508">IFERROR(INDEX(Crowdfunding!G$2:'Crowdfunding'!G$1001, SMALL(IF(Crowdfunding!G$2:'Crowdfunding'!G$1001="Successful", ROW(Crowdfunding!G$2:'Crowdfunding'!G$1001)-ROW(Crowdfunding!G$2)+1), ROW(507:507))), "")</f>
        <v>successful</v>
      </c>
      <c r="B508" cm="1">
        <f t="array" ref="B508">IFERROR(INDEX(Crowdfunding!H$2:'Crowdfunding'!H$1001, SMALL(IF(Crowdfunding!G$2:'Crowdfunding'!G$1001="Successful", ROW(Crowdfunding!G$2:'Crowdfunding'!G$1001)-ROW(Crowdfunding!G$2)+1), ROW(507:507))), "")</f>
        <v>1470</v>
      </c>
      <c r="D508" t="str" cm="1">
        <f t="array" ref="D508">IFERROR(INDEX(Crowdfunding!G$2:'Crowdfunding'!G$1001, SMALL(IF(Crowdfunding!G$2:'Crowdfunding'!G$1001="Failed", ROW(Crowdfunding!G$2:'Crowdfunding'!G$1001)-ROW(Crowdfunding!G$2)+1), ROW(507:507))), "")</f>
        <v/>
      </c>
    </row>
    <row r="509" spans="1:4" x14ac:dyDescent="0.25">
      <c r="A509" t="str" cm="1">
        <f t="array" ref="A509">IFERROR(INDEX(Crowdfunding!G$2:'Crowdfunding'!G$1001, SMALL(IF(Crowdfunding!G$2:'Crowdfunding'!G$1001="Successful", ROW(Crowdfunding!G$2:'Crowdfunding'!G$1001)-ROW(Crowdfunding!G$2)+1), ROW(508:508))), "")</f>
        <v>successful</v>
      </c>
      <c r="B509" cm="1">
        <f t="array" ref="B509">IFERROR(INDEX(Crowdfunding!H$2:'Crowdfunding'!H$1001, SMALL(IF(Crowdfunding!G$2:'Crowdfunding'!G$1001="Successful", ROW(Crowdfunding!G$2:'Crowdfunding'!G$1001)-ROW(Crowdfunding!G$2)+1), ROW(508:508))), "")</f>
        <v>165</v>
      </c>
      <c r="D509" t="str" cm="1">
        <f t="array" ref="D509">IFERROR(INDEX(Crowdfunding!G$2:'Crowdfunding'!G$1001, SMALL(IF(Crowdfunding!G$2:'Crowdfunding'!G$1001="Failed", ROW(Crowdfunding!G$2:'Crowdfunding'!G$1001)-ROW(Crowdfunding!G$2)+1), ROW(508:508))), "")</f>
        <v/>
      </c>
    </row>
    <row r="510" spans="1:4" x14ac:dyDescent="0.25">
      <c r="A510" t="str" cm="1">
        <f t="array" ref="A510">IFERROR(INDEX(Crowdfunding!G$2:'Crowdfunding'!G$1001, SMALL(IF(Crowdfunding!G$2:'Crowdfunding'!G$1001="Successful", ROW(Crowdfunding!G$2:'Crowdfunding'!G$1001)-ROW(Crowdfunding!G$2)+1), ROW(509:509))), "")</f>
        <v>successful</v>
      </c>
      <c r="B510" cm="1">
        <f t="array" ref="B510">IFERROR(INDEX(Crowdfunding!H$2:'Crowdfunding'!H$1001, SMALL(IF(Crowdfunding!G$2:'Crowdfunding'!G$1001="Successful", ROW(Crowdfunding!G$2:'Crowdfunding'!G$1001)-ROW(Crowdfunding!G$2)+1), ROW(509:509))), "")</f>
        <v>182</v>
      </c>
      <c r="D510" t="str" cm="1">
        <f t="array" ref="D510">IFERROR(INDEX(Crowdfunding!G$2:'Crowdfunding'!G$1001, SMALL(IF(Crowdfunding!G$2:'Crowdfunding'!G$1001="Failed", ROW(Crowdfunding!G$2:'Crowdfunding'!G$1001)-ROW(Crowdfunding!G$2)+1), ROW(509:509))), "")</f>
        <v/>
      </c>
    </row>
    <row r="511" spans="1:4" x14ac:dyDescent="0.25">
      <c r="A511" t="str" cm="1">
        <f t="array" ref="A511">IFERROR(INDEX(Crowdfunding!G$2:'Crowdfunding'!G$1001, SMALL(IF(Crowdfunding!G$2:'Crowdfunding'!G$1001="Successful", ROW(Crowdfunding!G$2:'Crowdfunding'!G$1001)-ROW(Crowdfunding!G$2)+1), ROW(510:510))), "")</f>
        <v>successful</v>
      </c>
      <c r="B511" cm="1">
        <f t="array" ref="B511">IFERROR(INDEX(Crowdfunding!H$2:'Crowdfunding'!H$1001, SMALL(IF(Crowdfunding!G$2:'Crowdfunding'!G$1001="Successful", ROW(Crowdfunding!G$2:'Crowdfunding'!G$1001)-ROW(Crowdfunding!G$2)+1), ROW(510:510))), "")</f>
        <v>199</v>
      </c>
      <c r="D511" t="str" cm="1">
        <f t="array" ref="D511">IFERROR(INDEX(Crowdfunding!G$2:'Crowdfunding'!G$1001, SMALL(IF(Crowdfunding!G$2:'Crowdfunding'!G$1001="Failed", ROW(Crowdfunding!G$2:'Crowdfunding'!G$1001)-ROW(Crowdfunding!G$2)+1), ROW(510:510))), "")</f>
        <v/>
      </c>
    </row>
    <row r="512" spans="1:4" x14ac:dyDescent="0.25">
      <c r="A512" t="str" cm="1">
        <f t="array" ref="A512">IFERROR(INDEX(Crowdfunding!G$2:'Crowdfunding'!G$1001, SMALL(IF(Crowdfunding!G$2:'Crowdfunding'!G$1001="Successful", ROW(Crowdfunding!G$2:'Crowdfunding'!G$1001)-ROW(Crowdfunding!G$2)+1), ROW(511:511))), "")</f>
        <v>successful</v>
      </c>
      <c r="B512" cm="1">
        <f t="array" ref="B512">IFERROR(INDEX(Crowdfunding!H$2:'Crowdfunding'!H$1001, SMALL(IF(Crowdfunding!G$2:'Crowdfunding'!G$1001="Successful", ROW(Crowdfunding!G$2:'Crowdfunding'!G$1001)-ROW(Crowdfunding!G$2)+1), ROW(511:511))), "")</f>
        <v>56</v>
      </c>
      <c r="D512" t="str" cm="1">
        <f t="array" ref="D512">IFERROR(INDEX(Crowdfunding!G$2:'Crowdfunding'!G$1001, SMALL(IF(Crowdfunding!G$2:'Crowdfunding'!G$1001="Failed", ROW(Crowdfunding!G$2:'Crowdfunding'!G$1001)-ROW(Crowdfunding!G$2)+1), ROW(511:511))), "")</f>
        <v/>
      </c>
    </row>
    <row r="513" spans="1:4" x14ac:dyDescent="0.25">
      <c r="A513" t="str" cm="1">
        <f t="array" ref="A513">IFERROR(INDEX(Crowdfunding!G$2:'Crowdfunding'!G$1001, SMALL(IF(Crowdfunding!G$2:'Crowdfunding'!G$1001="Successful", ROW(Crowdfunding!G$2:'Crowdfunding'!G$1001)-ROW(Crowdfunding!G$2)+1), ROW(512:512))), "")</f>
        <v>successful</v>
      </c>
      <c r="B513" cm="1">
        <f t="array" ref="B513">IFERROR(INDEX(Crowdfunding!H$2:'Crowdfunding'!H$1001, SMALL(IF(Crowdfunding!G$2:'Crowdfunding'!G$1001="Successful", ROW(Crowdfunding!G$2:'Crowdfunding'!G$1001)-ROW(Crowdfunding!G$2)+1), ROW(512:512))), "")</f>
        <v>1460</v>
      </c>
      <c r="D513" t="str" cm="1">
        <f t="array" ref="D513">IFERROR(INDEX(Crowdfunding!G$2:'Crowdfunding'!G$1001, SMALL(IF(Crowdfunding!G$2:'Crowdfunding'!G$1001="Failed", ROW(Crowdfunding!G$2:'Crowdfunding'!G$1001)-ROW(Crowdfunding!G$2)+1), ROW(512:512))), "")</f>
        <v/>
      </c>
    </row>
    <row r="514" spans="1:4" x14ac:dyDescent="0.25">
      <c r="A514" t="str" cm="1">
        <f t="array" ref="A514">IFERROR(INDEX(Crowdfunding!G$2:'Crowdfunding'!G$1001, SMALL(IF(Crowdfunding!G$2:'Crowdfunding'!G$1001="Successful", ROW(Crowdfunding!G$2:'Crowdfunding'!G$1001)-ROW(Crowdfunding!G$2)+1), ROW(513:513))), "")</f>
        <v>successful</v>
      </c>
      <c r="B514" cm="1">
        <f t="array" ref="B514">IFERROR(INDEX(Crowdfunding!H$2:'Crowdfunding'!H$1001, SMALL(IF(Crowdfunding!G$2:'Crowdfunding'!G$1001="Successful", ROW(Crowdfunding!G$2:'Crowdfunding'!G$1001)-ROW(Crowdfunding!G$2)+1), ROW(513:513))), "")</f>
        <v>123</v>
      </c>
      <c r="D514" t="str" cm="1">
        <f t="array" ref="D514">IFERROR(INDEX(Crowdfunding!G$2:'Crowdfunding'!G$1001, SMALL(IF(Crowdfunding!G$2:'Crowdfunding'!G$1001="Failed", ROW(Crowdfunding!G$2:'Crowdfunding'!G$1001)-ROW(Crowdfunding!G$2)+1), ROW(513:513))), "")</f>
        <v/>
      </c>
    </row>
    <row r="515" spans="1:4" x14ac:dyDescent="0.25">
      <c r="A515" t="str" cm="1">
        <f t="array" ref="A515">IFERROR(INDEX(Crowdfunding!G$2:'Crowdfunding'!G$1001, SMALL(IF(Crowdfunding!G$2:'Crowdfunding'!G$1001="Successful", ROW(Crowdfunding!G$2:'Crowdfunding'!G$1001)-ROW(Crowdfunding!G$2)+1), ROW(514:514))), "")</f>
        <v>successful</v>
      </c>
      <c r="B515" cm="1">
        <f t="array" ref="B515">IFERROR(INDEX(Crowdfunding!H$2:'Crowdfunding'!H$1001, SMALL(IF(Crowdfunding!G$2:'Crowdfunding'!G$1001="Successful", ROW(Crowdfunding!G$2:'Crowdfunding'!G$1001)-ROW(Crowdfunding!G$2)+1), ROW(514:514))), "")</f>
        <v>159</v>
      </c>
      <c r="D515" t="str" cm="1">
        <f t="array" ref="D515">IFERROR(INDEX(Crowdfunding!G$2:'Crowdfunding'!G$1001, SMALL(IF(Crowdfunding!G$2:'Crowdfunding'!G$1001="Failed", ROW(Crowdfunding!G$2:'Crowdfunding'!G$1001)-ROW(Crowdfunding!G$2)+1), ROW(514:514))), "")</f>
        <v/>
      </c>
    </row>
    <row r="516" spans="1:4" x14ac:dyDescent="0.25">
      <c r="A516" t="str" cm="1">
        <f t="array" ref="A516">IFERROR(INDEX(Crowdfunding!G$2:'Crowdfunding'!G$1001, SMALL(IF(Crowdfunding!G$2:'Crowdfunding'!G$1001="Successful", ROW(Crowdfunding!G$2:'Crowdfunding'!G$1001)-ROW(Crowdfunding!G$2)+1), ROW(515:515))), "")</f>
        <v>successful</v>
      </c>
      <c r="B516" cm="1">
        <f t="array" ref="B516">IFERROR(INDEX(Crowdfunding!H$2:'Crowdfunding'!H$1001, SMALL(IF(Crowdfunding!G$2:'Crowdfunding'!G$1001="Successful", ROW(Crowdfunding!G$2:'Crowdfunding'!G$1001)-ROW(Crowdfunding!G$2)+1), ROW(515:515))), "")</f>
        <v>110</v>
      </c>
      <c r="D516" t="str" cm="1">
        <f t="array" ref="D516">IFERROR(INDEX(Crowdfunding!G$2:'Crowdfunding'!G$1001, SMALL(IF(Crowdfunding!G$2:'Crowdfunding'!G$1001="Failed", ROW(Crowdfunding!G$2:'Crowdfunding'!G$1001)-ROW(Crowdfunding!G$2)+1), ROW(515:515))), "")</f>
        <v/>
      </c>
    </row>
    <row r="517" spans="1:4" x14ac:dyDescent="0.25">
      <c r="A517" t="str" cm="1">
        <f t="array" ref="A517">IFERROR(INDEX(Crowdfunding!G$2:'Crowdfunding'!G$1001, SMALL(IF(Crowdfunding!G$2:'Crowdfunding'!G$1001="Successful", ROW(Crowdfunding!G$2:'Crowdfunding'!G$1001)-ROW(Crowdfunding!G$2)+1), ROW(516:516))), "")</f>
        <v>successful</v>
      </c>
      <c r="B517" cm="1">
        <f t="array" ref="B517">IFERROR(INDEX(Crowdfunding!H$2:'Crowdfunding'!H$1001, SMALL(IF(Crowdfunding!G$2:'Crowdfunding'!G$1001="Successful", ROW(Crowdfunding!G$2:'Crowdfunding'!G$1001)-ROW(Crowdfunding!G$2)+1), ROW(516:516))), "")</f>
        <v>236</v>
      </c>
      <c r="D517" t="str" cm="1">
        <f t="array" ref="D517">IFERROR(INDEX(Crowdfunding!G$2:'Crowdfunding'!G$1001, SMALL(IF(Crowdfunding!G$2:'Crowdfunding'!G$1001="Failed", ROW(Crowdfunding!G$2:'Crowdfunding'!G$1001)-ROW(Crowdfunding!G$2)+1), ROW(516:516))), "")</f>
        <v/>
      </c>
    </row>
    <row r="518" spans="1:4" x14ac:dyDescent="0.25">
      <c r="A518" t="str" cm="1">
        <f t="array" ref="A518">IFERROR(INDEX(Crowdfunding!G$2:'Crowdfunding'!G$1001, SMALL(IF(Crowdfunding!G$2:'Crowdfunding'!G$1001="Successful", ROW(Crowdfunding!G$2:'Crowdfunding'!G$1001)-ROW(Crowdfunding!G$2)+1), ROW(517:517))), "")</f>
        <v>successful</v>
      </c>
      <c r="B518" cm="1">
        <f t="array" ref="B518">IFERROR(INDEX(Crowdfunding!H$2:'Crowdfunding'!H$1001, SMALL(IF(Crowdfunding!G$2:'Crowdfunding'!G$1001="Successful", ROW(Crowdfunding!G$2:'Crowdfunding'!G$1001)-ROW(Crowdfunding!G$2)+1), ROW(517:517))), "")</f>
        <v>191</v>
      </c>
      <c r="D518" t="str" cm="1">
        <f t="array" ref="D518">IFERROR(INDEX(Crowdfunding!G$2:'Crowdfunding'!G$1001, SMALL(IF(Crowdfunding!G$2:'Crowdfunding'!G$1001="Failed", ROW(Crowdfunding!G$2:'Crowdfunding'!G$1001)-ROW(Crowdfunding!G$2)+1), ROW(517:517))), "")</f>
        <v/>
      </c>
    </row>
    <row r="519" spans="1:4" x14ac:dyDescent="0.25">
      <c r="A519" t="str" cm="1">
        <f t="array" ref="A519">IFERROR(INDEX(Crowdfunding!G$2:'Crowdfunding'!G$1001, SMALL(IF(Crowdfunding!G$2:'Crowdfunding'!G$1001="Successful", ROW(Crowdfunding!G$2:'Crowdfunding'!G$1001)-ROW(Crowdfunding!G$2)+1), ROW(518:518))), "")</f>
        <v>successful</v>
      </c>
      <c r="B519" cm="1">
        <f t="array" ref="B519">IFERROR(INDEX(Crowdfunding!H$2:'Crowdfunding'!H$1001, SMALL(IF(Crowdfunding!G$2:'Crowdfunding'!G$1001="Successful", ROW(Crowdfunding!G$2:'Crowdfunding'!G$1001)-ROW(Crowdfunding!G$2)+1), ROW(518:518))), "")</f>
        <v>3934</v>
      </c>
      <c r="D519" t="str" cm="1">
        <f t="array" ref="D519">IFERROR(INDEX(Crowdfunding!G$2:'Crowdfunding'!G$1001, SMALL(IF(Crowdfunding!G$2:'Crowdfunding'!G$1001="Failed", ROW(Crowdfunding!G$2:'Crowdfunding'!G$1001)-ROW(Crowdfunding!G$2)+1), ROW(518:518))), "")</f>
        <v/>
      </c>
    </row>
    <row r="520" spans="1:4" x14ac:dyDescent="0.25">
      <c r="A520" t="str" cm="1">
        <f t="array" ref="A520">IFERROR(INDEX(Crowdfunding!G$2:'Crowdfunding'!G$1001, SMALL(IF(Crowdfunding!G$2:'Crowdfunding'!G$1001="Successful", ROW(Crowdfunding!G$2:'Crowdfunding'!G$1001)-ROW(Crowdfunding!G$2)+1), ROW(519:519))), "")</f>
        <v>successful</v>
      </c>
      <c r="B520" cm="1">
        <f t="array" ref="B520">IFERROR(INDEX(Crowdfunding!H$2:'Crowdfunding'!H$1001, SMALL(IF(Crowdfunding!G$2:'Crowdfunding'!G$1001="Successful", ROW(Crowdfunding!G$2:'Crowdfunding'!G$1001)-ROW(Crowdfunding!G$2)+1), ROW(519:519))), "")</f>
        <v>80</v>
      </c>
      <c r="D520" t="str" cm="1">
        <f t="array" ref="D520">IFERROR(INDEX(Crowdfunding!G$2:'Crowdfunding'!G$1001, SMALL(IF(Crowdfunding!G$2:'Crowdfunding'!G$1001="Failed", ROW(Crowdfunding!G$2:'Crowdfunding'!G$1001)-ROW(Crowdfunding!G$2)+1), ROW(519:519))), "")</f>
        <v/>
      </c>
    </row>
    <row r="521" spans="1:4" x14ac:dyDescent="0.25">
      <c r="A521" t="str" cm="1">
        <f t="array" ref="A521">IFERROR(INDEX(Crowdfunding!G$2:'Crowdfunding'!G$1001, SMALL(IF(Crowdfunding!G$2:'Crowdfunding'!G$1001="Successful", ROW(Crowdfunding!G$2:'Crowdfunding'!G$1001)-ROW(Crowdfunding!G$2)+1), ROW(520:520))), "")</f>
        <v>successful</v>
      </c>
      <c r="B521" cm="1">
        <f t="array" ref="B521">IFERROR(INDEX(Crowdfunding!H$2:'Crowdfunding'!H$1001, SMALL(IF(Crowdfunding!G$2:'Crowdfunding'!G$1001="Successful", ROW(Crowdfunding!G$2:'Crowdfunding'!G$1001)-ROW(Crowdfunding!G$2)+1), ROW(520:520))), "")</f>
        <v>462</v>
      </c>
      <c r="D521" t="str" cm="1">
        <f t="array" ref="D521">IFERROR(INDEX(Crowdfunding!G$2:'Crowdfunding'!G$1001, SMALL(IF(Crowdfunding!G$2:'Crowdfunding'!G$1001="Failed", ROW(Crowdfunding!G$2:'Crowdfunding'!G$1001)-ROW(Crowdfunding!G$2)+1), ROW(520:520))), "")</f>
        <v/>
      </c>
    </row>
    <row r="522" spans="1:4" x14ac:dyDescent="0.25">
      <c r="A522" t="str" cm="1">
        <f t="array" ref="A522">IFERROR(INDEX(Crowdfunding!G$2:'Crowdfunding'!G$1001, SMALL(IF(Crowdfunding!G$2:'Crowdfunding'!G$1001="Successful", ROW(Crowdfunding!G$2:'Crowdfunding'!G$1001)-ROW(Crowdfunding!G$2)+1), ROW(521:521))), "")</f>
        <v>successful</v>
      </c>
      <c r="B522" cm="1">
        <f t="array" ref="B522">IFERROR(INDEX(Crowdfunding!H$2:'Crowdfunding'!H$1001, SMALL(IF(Crowdfunding!G$2:'Crowdfunding'!G$1001="Successful", ROW(Crowdfunding!G$2:'Crowdfunding'!G$1001)-ROW(Crowdfunding!G$2)+1), ROW(521:521))), "")</f>
        <v>179</v>
      </c>
      <c r="D522" t="str" cm="1">
        <f t="array" ref="D522">IFERROR(INDEX(Crowdfunding!G$2:'Crowdfunding'!G$1001, SMALL(IF(Crowdfunding!G$2:'Crowdfunding'!G$1001="Failed", ROW(Crowdfunding!G$2:'Crowdfunding'!G$1001)-ROW(Crowdfunding!G$2)+1), ROW(521:521))), "")</f>
        <v/>
      </c>
    </row>
    <row r="523" spans="1:4" x14ac:dyDescent="0.25">
      <c r="A523" t="str" cm="1">
        <f t="array" ref="A523">IFERROR(INDEX(Crowdfunding!G$2:'Crowdfunding'!G$1001, SMALL(IF(Crowdfunding!G$2:'Crowdfunding'!G$1001="Successful", ROW(Crowdfunding!G$2:'Crowdfunding'!G$1001)-ROW(Crowdfunding!G$2)+1), ROW(522:522))), "")</f>
        <v>successful</v>
      </c>
      <c r="B523" cm="1">
        <f t="array" ref="B523">IFERROR(INDEX(Crowdfunding!H$2:'Crowdfunding'!H$1001, SMALL(IF(Crowdfunding!G$2:'Crowdfunding'!G$1001="Successful", ROW(Crowdfunding!G$2:'Crowdfunding'!G$1001)-ROW(Crowdfunding!G$2)+1), ROW(522:522))), "")</f>
        <v>1866</v>
      </c>
      <c r="D523" t="str" cm="1">
        <f t="array" ref="D523">IFERROR(INDEX(Crowdfunding!G$2:'Crowdfunding'!G$1001, SMALL(IF(Crowdfunding!G$2:'Crowdfunding'!G$1001="Failed", ROW(Crowdfunding!G$2:'Crowdfunding'!G$1001)-ROW(Crowdfunding!G$2)+1), ROW(522:522))), "")</f>
        <v/>
      </c>
    </row>
    <row r="524" spans="1:4" x14ac:dyDescent="0.25">
      <c r="A524" t="str" cm="1">
        <f t="array" ref="A524">IFERROR(INDEX(Crowdfunding!G$2:'Crowdfunding'!G$1001, SMALL(IF(Crowdfunding!G$2:'Crowdfunding'!G$1001="Successful", ROW(Crowdfunding!G$2:'Crowdfunding'!G$1001)-ROW(Crowdfunding!G$2)+1), ROW(523:523))), "")</f>
        <v>successful</v>
      </c>
      <c r="B524" cm="1">
        <f t="array" ref="B524">IFERROR(INDEX(Crowdfunding!H$2:'Crowdfunding'!H$1001, SMALL(IF(Crowdfunding!G$2:'Crowdfunding'!G$1001="Successful", ROW(Crowdfunding!G$2:'Crowdfunding'!G$1001)-ROW(Crowdfunding!G$2)+1), ROW(523:523))), "")</f>
        <v>156</v>
      </c>
      <c r="D524" t="str" cm="1">
        <f t="array" ref="D524">IFERROR(INDEX(Crowdfunding!G$2:'Crowdfunding'!G$1001, SMALL(IF(Crowdfunding!G$2:'Crowdfunding'!G$1001="Failed", ROW(Crowdfunding!G$2:'Crowdfunding'!G$1001)-ROW(Crowdfunding!G$2)+1), ROW(523:523))), "")</f>
        <v/>
      </c>
    </row>
    <row r="525" spans="1:4" x14ac:dyDescent="0.25">
      <c r="A525" t="str" cm="1">
        <f t="array" ref="A525">IFERROR(INDEX(Crowdfunding!G$2:'Crowdfunding'!G$1001, SMALL(IF(Crowdfunding!G$2:'Crowdfunding'!G$1001="Successful", ROW(Crowdfunding!G$2:'Crowdfunding'!G$1001)-ROW(Crowdfunding!G$2)+1), ROW(524:524))), "")</f>
        <v>successful</v>
      </c>
      <c r="B525" cm="1">
        <f t="array" ref="B525">IFERROR(INDEX(Crowdfunding!H$2:'Crowdfunding'!H$1001, SMALL(IF(Crowdfunding!G$2:'Crowdfunding'!G$1001="Successful", ROW(Crowdfunding!G$2:'Crowdfunding'!G$1001)-ROW(Crowdfunding!G$2)+1), ROW(524:524))), "")</f>
        <v>255</v>
      </c>
      <c r="D525" t="str" cm="1">
        <f t="array" ref="D525">IFERROR(INDEX(Crowdfunding!G$2:'Crowdfunding'!G$1001, SMALL(IF(Crowdfunding!G$2:'Crowdfunding'!G$1001="Failed", ROW(Crowdfunding!G$2:'Crowdfunding'!G$1001)-ROW(Crowdfunding!G$2)+1), ROW(524:524))), "")</f>
        <v/>
      </c>
    </row>
    <row r="526" spans="1:4" x14ac:dyDescent="0.25">
      <c r="A526" t="str" cm="1">
        <f t="array" ref="A526">IFERROR(INDEX(Crowdfunding!G$2:'Crowdfunding'!G$1001, SMALL(IF(Crowdfunding!G$2:'Crowdfunding'!G$1001="Successful", ROW(Crowdfunding!G$2:'Crowdfunding'!G$1001)-ROW(Crowdfunding!G$2)+1), ROW(525:525))), "")</f>
        <v>successful</v>
      </c>
      <c r="B526" cm="1">
        <f t="array" ref="B526">IFERROR(INDEX(Crowdfunding!H$2:'Crowdfunding'!H$1001, SMALL(IF(Crowdfunding!G$2:'Crowdfunding'!G$1001="Successful", ROW(Crowdfunding!G$2:'Crowdfunding'!G$1001)-ROW(Crowdfunding!G$2)+1), ROW(525:525))), "")</f>
        <v>2261</v>
      </c>
      <c r="D526" t="str" cm="1">
        <f t="array" ref="D526">IFERROR(INDEX(Crowdfunding!G$2:'Crowdfunding'!G$1001, SMALL(IF(Crowdfunding!G$2:'Crowdfunding'!G$1001="Failed", ROW(Crowdfunding!G$2:'Crowdfunding'!G$1001)-ROW(Crowdfunding!G$2)+1), ROW(525:525))), "")</f>
        <v/>
      </c>
    </row>
    <row r="527" spans="1:4" x14ac:dyDescent="0.25">
      <c r="A527" t="str" cm="1">
        <f t="array" ref="A527">IFERROR(INDEX(Crowdfunding!G$2:'Crowdfunding'!G$1001, SMALL(IF(Crowdfunding!G$2:'Crowdfunding'!G$1001="Successful", ROW(Crowdfunding!G$2:'Crowdfunding'!G$1001)-ROW(Crowdfunding!G$2)+1), ROW(526:526))), "")</f>
        <v>successful</v>
      </c>
      <c r="B527" cm="1">
        <f t="array" ref="B527">IFERROR(INDEX(Crowdfunding!H$2:'Crowdfunding'!H$1001, SMALL(IF(Crowdfunding!G$2:'Crowdfunding'!G$1001="Successful", ROW(Crowdfunding!G$2:'Crowdfunding'!G$1001)-ROW(Crowdfunding!G$2)+1), ROW(526:526))), "")</f>
        <v>40</v>
      </c>
      <c r="D527" t="str" cm="1">
        <f t="array" ref="D527">IFERROR(INDEX(Crowdfunding!G$2:'Crowdfunding'!G$1001, SMALL(IF(Crowdfunding!G$2:'Crowdfunding'!G$1001="Failed", ROW(Crowdfunding!G$2:'Crowdfunding'!G$1001)-ROW(Crowdfunding!G$2)+1), ROW(526:526))), "")</f>
        <v/>
      </c>
    </row>
    <row r="528" spans="1:4" x14ac:dyDescent="0.25">
      <c r="A528" t="str" cm="1">
        <f t="array" ref="A528">IFERROR(INDEX(Crowdfunding!G$2:'Crowdfunding'!G$1001, SMALL(IF(Crowdfunding!G$2:'Crowdfunding'!G$1001="Successful", ROW(Crowdfunding!G$2:'Crowdfunding'!G$1001)-ROW(Crowdfunding!G$2)+1), ROW(527:527))), "")</f>
        <v>successful</v>
      </c>
      <c r="B528" cm="1">
        <f t="array" ref="B528">IFERROR(INDEX(Crowdfunding!H$2:'Crowdfunding'!H$1001, SMALL(IF(Crowdfunding!G$2:'Crowdfunding'!G$1001="Successful", ROW(Crowdfunding!G$2:'Crowdfunding'!G$1001)-ROW(Crowdfunding!G$2)+1), ROW(527:527))), "")</f>
        <v>2289</v>
      </c>
      <c r="D528" t="str" cm="1">
        <f t="array" ref="D528">IFERROR(INDEX(Crowdfunding!G$2:'Crowdfunding'!G$1001, SMALL(IF(Crowdfunding!G$2:'Crowdfunding'!G$1001="Failed", ROW(Crowdfunding!G$2:'Crowdfunding'!G$1001)-ROW(Crowdfunding!G$2)+1), ROW(527:527))), "")</f>
        <v/>
      </c>
    </row>
    <row r="529" spans="1:4" x14ac:dyDescent="0.25">
      <c r="A529" t="str" cm="1">
        <f t="array" ref="A529">IFERROR(INDEX(Crowdfunding!G$2:'Crowdfunding'!G$1001, SMALL(IF(Crowdfunding!G$2:'Crowdfunding'!G$1001="Successful", ROW(Crowdfunding!G$2:'Crowdfunding'!G$1001)-ROW(Crowdfunding!G$2)+1), ROW(528:528))), "")</f>
        <v>successful</v>
      </c>
      <c r="B529" cm="1">
        <f t="array" ref="B529">IFERROR(INDEX(Crowdfunding!H$2:'Crowdfunding'!H$1001, SMALL(IF(Crowdfunding!G$2:'Crowdfunding'!G$1001="Successful", ROW(Crowdfunding!G$2:'Crowdfunding'!G$1001)-ROW(Crowdfunding!G$2)+1), ROW(528:528))), "")</f>
        <v>65</v>
      </c>
      <c r="D529" t="str" cm="1">
        <f t="array" ref="D529">IFERROR(INDEX(Crowdfunding!G$2:'Crowdfunding'!G$1001, SMALL(IF(Crowdfunding!G$2:'Crowdfunding'!G$1001="Failed", ROW(Crowdfunding!G$2:'Crowdfunding'!G$1001)-ROW(Crowdfunding!G$2)+1), ROW(528:528))), "")</f>
        <v/>
      </c>
    </row>
    <row r="530" spans="1:4" x14ac:dyDescent="0.25">
      <c r="A530" t="str" cm="1">
        <f t="array" ref="A530">IFERROR(INDEX(Crowdfunding!G$2:'Crowdfunding'!G$1001, SMALL(IF(Crowdfunding!G$2:'Crowdfunding'!G$1001="Successful", ROW(Crowdfunding!G$2:'Crowdfunding'!G$1001)-ROW(Crowdfunding!G$2)+1), ROW(529:529))), "")</f>
        <v>successful</v>
      </c>
      <c r="B530" cm="1">
        <f t="array" ref="B530">IFERROR(INDEX(Crowdfunding!H$2:'Crowdfunding'!H$1001, SMALL(IF(Crowdfunding!G$2:'Crowdfunding'!G$1001="Successful", ROW(Crowdfunding!G$2:'Crowdfunding'!G$1001)-ROW(Crowdfunding!G$2)+1), ROW(529:529))), "")</f>
        <v>3777</v>
      </c>
      <c r="D530" t="str" cm="1">
        <f t="array" ref="D530">IFERROR(INDEX(Crowdfunding!G$2:'Crowdfunding'!G$1001, SMALL(IF(Crowdfunding!G$2:'Crowdfunding'!G$1001="Failed", ROW(Crowdfunding!G$2:'Crowdfunding'!G$1001)-ROW(Crowdfunding!G$2)+1), ROW(529:529))), "")</f>
        <v/>
      </c>
    </row>
    <row r="531" spans="1:4" x14ac:dyDescent="0.25">
      <c r="A531" t="str" cm="1">
        <f t="array" ref="A531">IFERROR(INDEX(Crowdfunding!G$2:'Crowdfunding'!G$1001, SMALL(IF(Crowdfunding!G$2:'Crowdfunding'!G$1001="Successful", ROW(Crowdfunding!G$2:'Crowdfunding'!G$1001)-ROW(Crowdfunding!G$2)+1), ROW(530:530))), "")</f>
        <v>successful</v>
      </c>
      <c r="B531" cm="1">
        <f t="array" ref="B531">IFERROR(INDEX(Crowdfunding!H$2:'Crowdfunding'!H$1001, SMALL(IF(Crowdfunding!G$2:'Crowdfunding'!G$1001="Successful", ROW(Crowdfunding!G$2:'Crowdfunding'!G$1001)-ROW(Crowdfunding!G$2)+1), ROW(530:530))), "")</f>
        <v>184</v>
      </c>
      <c r="D531" t="str" cm="1">
        <f t="array" ref="D531">IFERROR(INDEX(Crowdfunding!G$2:'Crowdfunding'!G$1001, SMALL(IF(Crowdfunding!G$2:'Crowdfunding'!G$1001="Failed", ROW(Crowdfunding!G$2:'Crowdfunding'!G$1001)-ROW(Crowdfunding!G$2)+1), ROW(530:530))), "")</f>
        <v/>
      </c>
    </row>
    <row r="532" spans="1:4" x14ac:dyDescent="0.25">
      <c r="A532" t="str" cm="1">
        <f t="array" ref="A532">IFERROR(INDEX(Crowdfunding!G$2:'Crowdfunding'!G$1001, SMALL(IF(Crowdfunding!G$2:'Crowdfunding'!G$1001="Successful", ROW(Crowdfunding!G$2:'Crowdfunding'!G$1001)-ROW(Crowdfunding!G$2)+1), ROW(531:531))), "")</f>
        <v>successful</v>
      </c>
      <c r="B532" cm="1">
        <f t="array" ref="B532">IFERROR(INDEX(Crowdfunding!H$2:'Crowdfunding'!H$1001, SMALL(IF(Crowdfunding!G$2:'Crowdfunding'!G$1001="Successful", ROW(Crowdfunding!G$2:'Crowdfunding'!G$1001)-ROW(Crowdfunding!G$2)+1), ROW(531:531))), "")</f>
        <v>85</v>
      </c>
      <c r="D532" t="str" cm="1">
        <f t="array" ref="D532">IFERROR(INDEX(Crowdfunding!G$2:'Crowdfunding'!G$1001, SMALL(IF(Crowdfunding!G$2:'Crowdfunding'!G$1001="Failed", ROW(Crowdfunding!G$2:'Crowdfunding'!G$1001)-ROW(Crowdfunding!G$2)+1), ROW(531:531))), "")</f>
        <v/>
      </c>
    </row>
    <row r="533" spans="1:4" x14ac:dyDescent="0.25">
      <c r="A533" t="str" cm="1">
        <f t="array" ref="A533">IFERROR(INDEX(Crowdfunding!G$2:'Crowdfunding'!G$1001, SMALL(IF(Crowdfunding!G$2:'Crowdfunding'!G$1001="Successful", ROW(Crowdfunding!G$2:'Crowdfunding'!G$1001)-ROW(Crowdfunding!G$2)+1), ROW(532:532))), "")</f>
        <v>successful</v>
      </c>
      <c r="B533" cm="1">
        <f t="array" ref="B533">IFERROR(INDEX(Crowdfunding!H$2:'Crowdfunding'!H$1001, SMALL(IF(Crowdfunding!G$2:'Crowdfunding'!G$1001="Successful", ROW(Crowdfunding!G$2:'Crowdfunding'!G$1001)-ROW(Crowdfunding!G$2)+1), ROW(532:532))), "")</f>
        <v>144</v>
      </c>
      <c r="D533" t="str" cm="1">
        <f t="array" ref="D533">IFERROR(INDEX(Crowdfunding!G$2:'Crowdfunding'!G$1001, SMALL(IF(Crowdfunding!G$2:'Crowdfunding'!G$1001="Failed", ROW(Crowdfunding!G$2:'Crowdfunding'!G$1001)-ROW(Crowdfunding!G$2)+1), ROW(532:532))), "")</f>
        <v/>
      </c>
    </row>
    <row r="534" spans="1:4" x14ac:dyDescent="0.25">
      <c r="A534" t="str" cm="1">
        <f t="array" ref="A534">IFERROR(INDEX(Crowdfunding!G$2:'Crowdfunding'!G$1001, SMALL(IF(Crowdfunding!G$2:'Crowdfunding'!G$1001="Successful", ROW(Crowdfunding!G$2:'Crowdfunding'!G$1001)-ROW(Crowdfunding!G$2)+1), ROW(533:533))), "")</f>
        <v>successful</v>
      </c>
      <c r="B534" cm="1">
        <f t="array" ref="B534">IFERROR(INDEX(Crowdfunding!H$2:'Crowdfunding'!H$1001, SMALL(IF(Crowdfunding!G$2:'Crowdfunding'!G$1001="Successful", ROW(Crowdfunding!G$2:'Crowdfunding'!G$1001)-ROW(Crowdfunding!G$2)+1), ROW(533:533))), "")</f>
        <v>1902</v>
      </c>
      <c r="D534" t="str" cm="1">
        <f t="array" ref="D534">IFERROR(INDEX(Crowdfunding!G$2:'Crowdfunding'!G$1001, SMALL(IF(Crowdfunding!G$2:'Crowdfunding'!G$1001="Failed", ROW(Crowdfunding!G$2:'Crowdfunding'!G$1001)-ROW(Crowdfunding!G$2)+1), ROW(533:533))), "")</f>
        <v/>
      </c>
    </row>
    <row r="535" spans="1:4" x14ac:dyDescent="0.25">
      <c r="A535" t="str" cm="1">
        <f t="array" ref="A535">IFERROR(INDEX(Crowdfunding!G$2:'Crowdfunding'!G$1001, SMALL(IF(Crowdfunding!G$2:'Crowdfunding'!G$1001="Successful", ROW(Crowdfunding!G$2:'Crowdfunding'!G$1001)-ROW(Crowdfunding!G$2)+1), ROW(534:534))), "")</f>
        <v>successful</v>
      </c>
      <c r="B535" cm="1">
        <f t="array" ref="B535">IFERROR(INDEX(Crowdfunding!H$2:'Crowdfunding'!H$1001, SMALL(IF(Crowdfunding!G$2:'Crowdfunding'!G$1001="Successful", ROW(Crowdfunding!G$2:'Crowdfunding'!G$1001)-ROW(Crowdfunding!G$2)+1), ROW(534:534))), "")</f>
        <v>105</v>
      </c>
      <c r="D535" t="str" cm="1">
        <f t="array" ref="D535">IFERROR(INDEX(Crowdfunding!G$2:'Crowdfunding'!G$1001, SMALL(IF(Crowdfunding!G$2:'Crowdfunding'!G$1001="Failed", ROW(Crowdfunding!G$2:'Crowdfunding'!G$1001)-ROW(Crowdfunding!G$2)+1), ROW(534:534))), "")</f>
        <v/>
      </c>
    </row>
    <row r="536" spans="1:4" x14ac:dyDescent="0.25">
      <c r="A536" t="str" cm="1">
        <f t="array" ref="A536">IFERROR(INDEX(Crowdfunding!G$2:'Crowdfunding'!G$1001, SMALL(IF(Crowdfunding!G$2:'Crowdfunding'!G$1001="Successful", ROW(Crowdfunding!G$2:'Crowdfunding'!G$1001)-ROW(Crowdfunding!G$2)+1), ROW(535:535))), "")</f>
        <v>successful</v>
      </c>
      <c r="B536" cm="1">
        <f t="array" ref="B536">IFERROR(INDEX(Crowdfunding!H$2:'Crowdfunding'!H$1001, SMALL(IF(Crowdfunding!G$2:'Crowdfunding'!G$1001="Successful", ROW(Crowdfunding!G$2:'Crowdfunding'!G$1001)-ROW(Crowdfunding!G$2)+1), ROW(535:535))), "")</f>
        <v>132</v>
      </c>
      <c r="D536" t="str" cm="1">
        <f t="array" ref="D536">IFERROR(INDEX(Crowdfunding!G$2:'Crowdfunding'!G$1001, SMALL(IF(Crowdfunding!G$2:'Crowdfunding'!G$1001="Failed", ROW(Crowdfunding!G$2:'Crowdfunding'!G$1001)-ROW(Crowdfunding!G$2)+1), ROW(535:535))), "")</f>
        <v/>
      </c>
    </row>
    <row r="537" spans="1:4" x14ac:dyDescent="0.25">
      <c r="A537" t="str" cm="1">
        <f t="array" ref="A537">IFERROR(INDEX(Crowdfunding!G$2:'Crowdfunding'!G$1001, SMALL(IF(Crowdfunding!G$2:'Crowdfunding'!G$1001="Successful", ROW(Crowdfunding!G$2:'Crowdfunding'!G$1001)-ROW(Crowdfunding!G$2)+1), ROW(536:536))), "")</f>
        <v>successful</v>
      </c>
      <c r="B537" cm="1">
        <f t="array" ref="B537">IFERROR(INDEX(Crowdfunding!H$2:'Crowdfunding'!H$1001, SMALL(IF(Crowdfunding!G$2:'Crowdfunding'!G$1001="Successful", ROW(Crowdfunding!G$2:'Crowdfunding'!G$1001)-ROW(Crowdfunding!G$2)+1), ROW(536:536))), "")</f>
        <v>96</v>
      </c>
      <c r="D537" t="str" cm="1">
        <f t="array" ref="D537">IFERROR(INDEX(Crowdfunding!G$2:'Crowdfunding'!G$1001, SMALL(IF(Crowdfunding!G$2:'Crowdfunding'!G$1001="Failed", ROW(Crowdfunding!G$2:'Crowdfunding'!G$1001)-ROW(Crowdfunding!G$2)+1), ROW(536:536))), "")</f>
        <v/>
      </c>
    </row>
    <row r="538" spans="1:4" x14ac:dyDescent="0.25">
      <c r="A538" t="str" cm="1">
        <f t="array" ref="A538">IFERROR(INDEX(Crowdfunding!G$2:'Crowdfunding'!G$1001, SMALL(IF(Crowdfunding!G$2:'Crowdfunding'!G$1001="Successful", ROW(Crowdfunding!G$2:'Crowdfunding'!G$1001)-ROW(Crowdfunding!G$2)+1), ROW(537:537))), "")</f>
        <v>successful</v>
      </c>
      <c r="B538" cm="1">
        <f t="array" ref="B538">IFERROR(INDEX(Crowdfunding!H$2:'Crowdfunding'!H$1001, SMALL(IF(Crowdfunding!G$2:'Crowdfunding'!G$1001="Successful", ROW(Crowdfunding!G$2:'Crowdfunding'!G$1001)-ROW(Crowdfunding!G$2)+1), ROW(537:537))), "")</f>
        <v>114</v>
      </c>
      <c r="D538" t="str" cm="1">
        <f t="array" ref="D538">IFERROR(INDEX(Crowdfunding!G$2:'Crowdfunding'!G$1001, SMALL(IF(Crowdfunding!G$2:'Crowdfunding'!G$1001="Failed", ROW(Crowdfunding!G$2:'Crowdfunding'!G$1001)-ROW(Crowdfunding!G$2)+1), ROW(537:537))), "")</f>
        <v/>
      </c>
    </row>
    <row r="539" spans="1:4" x14ac:dyDescent="0.25">
      <c r="A539" t="str" cm="1">
        <f t="array" ref="A539">IFERROR(INDEX(Crowdfunding!G$2:'Crowdfunding'!G$1001, SMALL(IF(Crowdfunding!G$2:'Crowdfunding'!G$1001="Successful", ROW(Crowdfunding!G$2:'Crowdfunding'!G$1001)-ROW(Crowdfunding!G$2)+1), ROW(538:538))), "")</f>
        <v>successful</v>
      </c>
      <c r="B539" cm="1">
        <f t="array" ref="B539">IFERROR(INDEX(Crowdfunding!H$2:'Crowdfunding'!H$1001, SMALL(IF(Crowdfunding!G$2:'Crowdfunding'!G$1001="Successful", ROW(Crowdfunding!G$2:'Crowdfunding'!G$1001)-ROW(Crowdfunding!G$2)+1), ROW(538:538))), "")</f>
        <v>203</v>
      </c>
      <c r="D539" t="str" cm="1">
        <f t="array" ref="D539">IFERROR(INDEX(Crowdfunding!G$2:'Crowdfunding'!G$1001, SMALL(IF(Crowdfunding!G$2:'Crowdfunding'!G$1001="Failed", ROW(Crowdfunding!G$2:'Crowdfunding'!G$1001)-ROW(Crowdfunding!G$2)+1), ROW(538:538))), "")</f>
        <v/>
      </c>
    </row>
    <row r="540" spans="1:4" x14ac:dyDescent="0.25">
      <c r="A540" t="str" cm="1">
        <f t="array" ref="A540">IFERROR(INDEX(Crowdfunding!G$2:'Crowdfunding'!G$1001, SMALL(IF(Crowdfunding!G$2:'Crowdfunding'!G$1001="Successful", ROW(Crowdfunding!G$2:'Crowdfunding'!G$1001)-ROW(Crowdfunding!G$2)+1), ROW(539:539))), "")</f>
        <v>successful</v>
      </c>
      <c r="B540" cm="1">
        <f t="array" ref="B540">IFERROR(INDEX(Crowdfunding!H$2:'Crowdfunding'!H$1001, SMALL(IF(Crowdfunding!G$2:'Crowdfunding'!G$1001="Successful", ROW(Crowdfunding!G$2:'Crowdfunding'!G$1001)-ROW(Crowdfunding!G$2)+1), ROW(539:539))), "")</f>
        <v>1559</v>
      </c>
      <c r="D540" t="str" cm="1">
        <f t="array" ref="D540">IFERROR(INDEX(Crowdfunding!G$2:'Crowdfunding'!G$1001, SMALL(IF(Crowdfunding!G$2:'Crowdfunding'!G$1001="Failed", ROW(Crowdfunding!G$2:'Crowdfunding'!G$1001)-ROW(Crowdfunding!G$2)+1), ROW(539:539))), "")</f>
        <v/>
      </c>
    </row>
    <row r="541" spans="1:4" x14ac:dyDescent="0.25">
      <c r="A541" t="str" cm="1">
        <f t="array" ref="A541">IFERROR(INDEX(Crowdfunding!G$2:'Crowdfunding'!G$1001, SMALL(IF(Crowdfunding!G$2:'Crowdfunding'!G$1001="Successful", ROW(Crowdfunding!G$2:'Crowdfunding'!G$1001)-ROW(Crowdfunding!G$2)+1), ROW(540:540))), "")</f>
        <v>successful</v>
      </c>
      <c r="B541" cm="1">
        <f t="array" ref="B541">IFERROR(INDEX(Crowdfunding!H$2:'Crowdfunding'!H$1001, SMALL(IF(Crowdfunding!G$2:'Crowdfunding'!G$1001="Successful", ROW(Crowdfunding!G$2:'Crowdfunding'!G$1001)-ROW(Crowdfunding!G$2)+1), ROW(540:540))), "")</f>
        <v>1548</v>
      </c>
      <c r="D541" t="str" cm="1">
        <f t="array" ref="D541">IFERROR(INDEX(Crowdfunding!G$2:'Crowdfunding'!G$1001, SMALL(IF(Crowdfunding!G$2:'Crowdfunding'!G$1001="Failed", ROW(Crowdfunding!G$2:'Crowdfunding'!G$1001)-ROW(Crowdfunding!G$2)+1), ROW(540:540))), "")</f>
        <v/>
      </c>
    </row>
    <row r="542" spans="1:4" x14ac:dyDescent="0.25">
      <c r="A542" t="str" cm="1">
        <f t="array" ref="A542">IFERROR(INDEX(Crowdfunding!G$2:'Crowdfunding'!G$1001, SMALL(IF(Crowdfunding!G$2:'Crowdfunding'!G$1001="Successful", ROW(Crowdfunding!G$2:'Crowdfunding'!G$1001)-ROW(Crowdfunding!G$2)+1), ROW(541:541))), "")</f>
        <v>successful</v>
      </c>
      <c r="B542" cm="1">
        <f t="array" ref="B542">IFERROR(INDEX(Crowdfunding!H$2:'Crowdfunding'!H$1001, SMALL(IF(Crowdfunding!G$2:'Crowdfunding'!G$1001="Successful", ROW(Crowdfunding!G$2:'Crowdfunding'!G$1001)-ROW(Crowdfunding!G$2)+1), ROW(541:541))), "")</f>
        <v>80</v>
      </c>
      <c r="D542" t="str" cm="1">
        <f t="array" ref="D542">IFERROR(INDEX(Crowdfunding!G$2:'Crowdfunding'!G$1001, SMALL(IF(Crowdfunding!G$2:'Crowdfunding'!G$1001="Failed", ROW(Crowdfunding!G$2:'Crowdfunding'!G$1001)-ROW(Crowdfunding!G$2)+1), ROW(541:541))), "")</f>
        <v/>
      </c>
    </row>
    <row r="543" spans="1:4" x14ac:dyDescent="0.25">
      <c r="A543" t="str" cm="1">
        <f t="array" ref="A543">IFERROR(INDEX(Crowdfunding!G$2:'Crowdfunding'!G$1001, SMALL(IF(Crowdfunding!G$2:'Crowdfunding'!G$1001="Successful", ROW(Crowdfunding!G$2:'Crowdfunding'!G$1001)-ROW(Crowdfunding!G$2)+1), ROW(542:542))), "")</f>
        <v>successful</v>
      </c>
      <c r="B543" cm="1">
        <f t="array" ref="B543">IFERROR(INDEX(Crowdfunding!H$2:'Crowdfunding'!H$1001, SMALL(IF(Crowdfunding!G$2:'Crowdfunding'!G$1001="Successful", ROW(Crowdfunding!G$2:'Crowdfunding'!G$1001)-ROW(Crowdfunding!G$2)+1), ROW(542:542))), "")</f>
        <v>131</v>
      </c>
      <c r="D543" t="str" cm="1">
        <f t="array" ref="D543">IFERROR(INDEX(Crowdfunding!G$2:'Crowdfunding'!G$1001, SMALL(IF(Crowdfunding!G$2:'Crowdfunding'!G$1001="Failed", ROW(Crowdfunding!G$2:'Crowdfunding'!G$1001)-ROW(Crowdfunding!G$2)+1), ROW(542:542))), "")</f>
        <v/>
      </c>
    </row>
    <row r="544" spans="1:4" x14ac:dyDescent="0.25">
      <c r="A544" t="str" cm="1">
        <f t="array" ref="A544">IFERROR(INDEX(Crowdfunding!G$2:'Crowdfunding'!G$1001, SMALL(IF(Crowdfunding!G$2:'Crowdfunding'!G$1001="Successful", ROW(Crowdfunding!G$2:'Crowdfunding'!G$1001)-ROW(Crowdfunding!G$2)+1), ROW(543:543))), "")</f>
        <v>successful</v>
      </c>
      <c r="B544" cm="1">
        <f t="array" ref="B544">IFERROR(INDEX(Crowdfunding!H$2:'Crowdfunding'!H$1001, SMALL(IF(Crowdfunding!G$2:'Crowdfunding'!G$1001="Successful", ROW(Crowdfunding!G$2:'Crowdfunding'!G$1001)-ROW(Crowdfunding!G$2)+1), ROW(543:543))), "")</f>
        <v>112</v>
      </c>
      <c r="D544" t="str" cm="1">
        <f t="array" ref="D544">IFERROR(INDEX(Crowdfunding!G$2:'Crowdfunding'!G$1001, SMALL(IF(Crowdfunding!G$2:'Crowdfunding'!G$1001="Failed", ROW(Crowdfunding!G$2:'Crowdfunding'!G$1001)-ROW(Crowdfunding!G$2)+1), ROW(543:543))), "")</f>
        <v/>
      </c>
    </row>
    <row r="545" spans="1:4" x14ac:dyDescent="0.25">
      <c r="A545" t="str" cm="1">
        <f t="array" ref="A545">IFERROR(INDEX(Crowdfunding!G$2:'Crowdfunding'!G$1001, SMALL(IF(Crowdfunding!G$2:'Crowdfunding'!G$1001="Successful", ROW(Crowdfunding!G$2:'Crowdfunding'!G$1001)-ROW(Crowdfunding!G$2)+1), ROW(544:544))), "")</f>
        <v>successful</v>
      </c>
      <c r="B545" cm="1">
        <f t="array" ref="B545">IFERROR(INDEX(Crowdfunding!H$2:'Crowdfunding'!H$1001, SMALL(IF(Crowdfunding!G$2:'Crowdfunding'!G$1001="Successful", ROW(Crowdfunding!G$2:'Crowdfunding'!G$1001)-ROW(Crowdfunding!G$2)+1), ROW(544:544))), "")</f>
        <v>155</v>
      </c>
      <c r="D545" t="str" cm="1">
        <f t="array" ref="D545">IFERROR(INDEX(Crowdfunding!G$2:'Crowdfunding'!G$1001, SMALL(IF(Crowdfunding!G$2:'Crowdfunding'!G$1001="Failed", ROW(Crowdfunding!G$2:'Crowdfunding'!G$1001)-ROW(Crowdfunding!G$2)+1), ROW(544:544))), "")</f>
        <v/>
      </c>
    </row>
    <row r="546" spans="1:4" x14ac:dyDescent="0.25">
      <c r="A546" t="str" cm="1">
        <f t="array" ref="A546">IFERROR(INDEX(Crowdfunding!G$2:'Crowdfunding'!G$1001, SMALL(IF(Crowdfunding!G$2:'Crowdfunding'!G$1001="Successful", ROW(Crowdfunding!G$2:'Crowdfunding'!G$1001)-ROW(Crowdfunding!G$2)+1), ROW(545:545))), "")</f>
        <v>successful</v>
      </c>
      <c r="B546" cm="1">
        <f t="array" ref="B546">IFERROR(INDEX(Crowdfunding!H$2:'Crowdfunding'!H$1001, SMALL(IF(Crowdfunding!G$2:'Crowdfunding'!G$1001="Successful", ROW(Crowdfunding!G$2:'Crowdfunding'!G$1001)-ROW(Crowdfunding!G$2)+1), ROW(545:545))), "")</f>
        <v>266</v>
      </c>
      <c r="D546" t="str" cm="1">
        <f t="array" ref="D546">IFERROR(INDEX(Crowdfunding!G$2:'Crowdfunding'!G$1001, SMALL(IF(Crowdfunding!G$2:'Crowdfunding'!G$1001="Failed", ROW(Crowdfunding!G$2:'Crowdfunding'!G$1001)-ROW(Crowdfunding!G$2)+1), ROW(545:545))), "")</f>
        <v/>
      </c>
    </row>
    <row r="547" spans="1:4" x14ac:dyDescent="0.25">
      <c r="A547" t="str" cm="1">
        <f t="array" ref="A547">IFERROR(INDEX(Crowdfunding!G$2:'Crowdfunding'!G$1001, SMALL(IF(Crowdfunding!G$2:'Crowdfunding'!G$1001="Successful", ROW(Crowdfunding!G$2:'Crowdfunding'!G$1001)-ROW(Crowdfunding!G$2)+1), ROW(546:546))), "")</f>
        <v>successful</v>
      </c>
      <c r="B547" cm="1">
        <f t="array" ref="B547">IFERROR(INDEX(Crowdfunding!H$2:'Crowdfunding'!H$1001, SMALL(IF(Crowdfunding!G$2:'Crowdfunding'!G$1001="Successful", ROW(Crowdfunding!G$2:'Crowdfunding'!G$1001)-ROW(Crowdfunding!G$2)+1), ROW(546:546))), "")</f>
        <v>155</v>
      </c>
      <c r="D547" t="str" cm="1">
        <f t="array" ref="D547">IFERROR(INDEX(Crowdfunding!G$2:'Crowdfunding'!G$1001, SMALL(IF(Crowdfunding!G$2:'Crowdfunding'!G$1001="Failed", ROW(Crowdfunding!G$2:'Crowdfunding'!G$1001)-ROW(Crowdfunding!G$2)+1), ROW(546:546))), "")</f>
        <v/>
      </c>
    </row>
    <row r="548" spans="1:4" x14ac:dyDescent="0.25">
      <c r="A548" t="str" cm="1">
        <f t="array" ref="A548">IFERROR(INDEX(Crowdfunding!G$2:'Crowdfunding'!G$1001, SMALL(IF(Crowdfunding!G$2:'Crowdfunding'!G$1001="Successful", ROW(Crowdfunding!G$2:'Crowdfunding'!G$1001)-ROW(Crowdfunding!G$2)+1), ROW(547:547))), "")</f>
        <v>successful</v>
      </c>
      <c r="B548" cm="1">
        <f t="array" ref="B548">IFERROR(INDEX(Crowdfunding!H$2:'Crowdfunding'!H$1001, SMALL(IF(Crowdfunding!G$2:'Crowdfunding'!G$1001="Successful", ROW(Crowdfunding!G$2:'Crowdfunding'!G$1001)-ROW(Crowdfunding!G$2)+1), ROW(547:547))), "")</f>
        <v>207</v>
      </c>
      <c r="D548" t="str" cm="1">
        <f t="array" ref="D548">IFERROR(INDEX(Crowdfunding!G$2:'Crowdfunding'!G$1001, SMALL(IF(Crowdfunding!G$2:'Crowdfunding'!G$1001="Failed", ROW(Crowdfunding!G$2:'Crowdfunding'!G$1001)-ROW(Crowdfunding!G$2)+1), ROW(547:547))), "")</f>
        <v/>
      </c>
    </row>
    <row r="549" spans="1:4" x14ac:dyDescent="0.25">
      <c r="A549" t="str" cm="1">
        <f t="array" ref="A549">IFERROR(INDEX(Crowdfunding!G$2:'Crowdfunding'!G$1001, SMALL(IF(Crowdfunding!G$2:'Crowdfunding'!G$1001="Successful", ROW(Crowdfunding!G$2:'Crowdfunding'!G$1001)-ROW(Crowdfunding!G$2)+1), ROW(548:548))), "")</f>
        <v>successful</v>
      </c>
      <c r="B549" cm="1">
        <f t="array" ref="B549">IFERROR(INDEX(Crowdfunding!H$2:'Crowdfunding'!H$1001, SMALL(IF(Crowdfunding!G$2:'Crowdfunding'!G$1001="Successful", ROW(Crowdfunding!G$2:'Crowdfunding'!G$1001)-ROW(Crowdfunding!G$2)+1), ROW(548:548))), "")</f>
        <v>245</v>
      </c>
      <c r="D549" t="str" cm="1">
        <f t="array" ref="D549">IFERROR(INDEX(Crowdfunding!G$2:'Crowdfunding'!G$1001, SMALL(IF(Crowdfunding!G$2:'Crowdfunding'!G$1001="Failed", ROW(Crowdfunding!G$2:'Crowdfunding'!G$1001)-ROW(Crowdfunding!G$2)+1), ROW(548:548))), "")</f>
        <v/>
      </c>
    </row>
    <row r="550" spans="1:4" x14ac:dyDescent="0.25">
      <c r="A550" t="str" cm="1">
        <f t="array" ref="A550">IFERROR(INDEX(Crowdfunding!G$2:'Crowdfunding'!G$1001, SMALL(IF(Crowdfunding!G$2:'Crowdfunding'!G$1001="Successful", ROW(Crowdfunding!G$2:'Crowdfunding'!G$1001)-ROW(Crowdfunding!G$2)+1), ROW(549:549))), "")</f>
        <v>successful</v>
      </c>
      <c r="B550" cm="1">
        <f t="array" ref="B550">IFERROR(INDEX(Crowdfunding!H$2:'Crowdfunding'!H$1001, SMALL(IF(Crowdfunding!G$2:'Crowdfunding'!G$1001="Successful", ROW(Crowdfunding!G$2:'Crowdfunding'!G$1001)-ROW(Crowdfunding!G$2)+1), ROW(549:549))), "")</f>
        <v>1573</v>
      </c>
      <c r="D550" t="str" cm="1">
        <f t="array" ref="D550">IFERROR(INDEX(Crowdfunding!G$2:'Crowdfunding'!G$1001, SMALL(IF(Crowdfunding!G$2:'Crowdfunding'!G$1001="Failed", ROW(Crowdfunding!G$2:'Crowdfunding'!G$1001)-ROW(Crowdfunding!G$2)+1), ROW(549:549))), "")</f>
        <v/>
      </c>
    </row>
    <row r="551" spans="1:4" x14ac:dyDescent="0.25">
      <c r="A551" t="str" cm="1">
        <f t="array" ref="A551">IFERROR(INDEX(Crowdfunding!G$2:'Crowdfunding'!G$1001, SMALL(IF(Crowdfunding!G$2:'Crowdfunding'!G$1001="Successful", ROW(Crowdfunding!G$2:'Crowdfunding'!G$1001)-ROW(Crowdfunding!G$2)+1), ROW(550:550))), "")</f>
        <v>successful</v>
      </c>
      <c r="B551" cm="1">
        <f t="array" ref="B551">IFERROR(INDEX(Crowdfunding!H$2:'Crowdfunding'!H$1001, SMALL(IF(Crowdfunding!G$2:'Crowdfunding'!G$1001="Successful", ROW(Crowdfunding!G$2:'Crowdfunding'!G$1001)-ROW(Crowdfunding!G$2)+1), ROW(550:550))), "")</f>
        <v>114</v>
      </c>
      <c r="D551" t="str" cm="1">
        <f t="array" ref="D551">IFERROR(INDEX(Crowdfunding!G$2:'Crowdfunding'!G$1001, SMALL(IF(Crowdfunding!G$2:'Crowdfunding'!G$1001="Failed", ROW(Crowdfunding!G$2:'Crowdfunding'!G$1001)-ROW(Crowdfunding!G$2)+1), ROW(550:550))), "")</f>
        <v/>
      </c>
    </row>
    <row r="552" spans="1:4" x14ac:dyDescent="0.25">
      <c r="A552" t="str" cm="1">
        <f t="array" ref="A552">IFERROR(INDEX(Crowdfunding!G$2:'Crowdfunding'!G$1001, SMALL(IF(Crowdfunding!G$2:'Crowdfunding'!G$1001="Successful", ROW(Crowdfunding!G$2:'Crowdfunding'!G$1001)-ROW(Crowdfunding!G$2)+1), ROW(551:551))), "")</f>
        <v>successful</v>
      </c>
      <c r="B552" cm="1">
        <f t="array" ref="B552">IFERROR(INDEX(Crowdfunding!H$2:'Crowdfunding'!H$1001, SMALL(IF(Crowdfunding!G$2:'Crowdfunding'!G$1001="Successful", ROW(Crowdfunding!G$2:'Crowdfunding'!G$1001)-ROW(Crowdfunding!G$2)+1), ROW(551:551))), "")</f>
        <v>93</v>
      </c>
      <c r="D552" t="str" cm="1">
        <f t="array" ref="D552">IFERROR(INDEX(Crowdfunding!G$2:'Crowdfunding'!G$1001, SMALL(IF(Crowdfunding!G$2:'Crowdfunding'!G$1001="Failed", ROW(Crowdfunding!G$2:'Crowdfunding'!G$1001)-ROW(Crowdfunding!G$2)+1), ROW(551:551))), "")</f>
        <v/>
      </c>
    </row>
    <row r="553" spans="1:4" x14ac:dyDescent="0.25">
      <c r="A553" t="str" cm="1">
        <f t="array" ref="A553">IFERROR(INDEX(Crowdfunding!G$2:'Crowdfunding'!G$1001, SMALL(IF(Crowdfunding!G$2:'Crowdfunding'!G$1001="Successful", ROW(Crowdfunding!G$2:'Crowdfunding'!G$1001)-ROW(Crowdfunding!G$2)+1), ROW(552:552))), "")</f>
        <v>successful</v>
      </c>
      <c r="B553" cm="1">
        <f t="array" ref="B553">IFERROR(INDEX(Crowdfunding!H$2:'Crowdfunding'!H$1001, SMALL(IF(Crowdfunding!G$2:'Crowdfunding'!G$1001="Successful", ROW(Crowdfunding!G$2:'Crowdfunding'!G$1001)-ROW(Crowdfunding!G$2)+1), ROW(552:552))), "")</f>
        <v>1681</v>
      </c>
      <c r="D553" t="str" cm="1">
        <f t="array" ref="D553">IFERROR(INDEX(Crowdfunding!G$2:'Crowdfunding'!G$1001, SMALL(IF(Crowdfunding!G$2:'Crowdfunding'!G$1001="Failed", ROW(Crowdfunding!G$2:'Crowdfunding'!G$1001)-ROW(Crowdfunding!G$2)+1), ROW(552:552))), "")</f>
        <v/>
      </c>
    </row>
    <row r="554" spans="1:4" x14ac:dyDescent="0.25">
      <c r="A554" t="str" cm="1">
        <f t="array" ref="A554">IFERROR(INDEX(Crowdfunding!G$2:'Crowdfunding'!G$1001, SMALL(IF(Crowdfunding!G$2:'Crowdfunding'!G$1001="Successful", ROW(Crowdfunding!G$2:'Crowdfunding'!G$1001)-ROW(Crowdfunding!G$2)+1), ROW(553:553))), "")</f>
        <v>successful</v>
      </c>
      <c r="B554" cm="1">
        <f t="array" ref="B554">IFERROR(INDEX(Crowdfunding!H$2:'Crowdfunding'!H$1001, SMALL(IF(Crowdfunding!G$2:'Crowdfunding'!G$1001="Successful", ROW(Crowdfunding!G$2:'Crowdfunding'!G$1001)-ROW(Crowdfunding!G$2)+1), ROW(553:553))), "")</f>
        <v>32</v>
      </c>
      <c r="D554" t="str" cm="1">
        <f t="array" ref="D554">IFERROR(INDEX(Crowdfunding!G$2:'Crowdfunding'!G$1001, SMALL(IF(Crowdfunding!G$2:'Crowdfunding'!G$1001="Failed", ROW(Crowdfunding!G$2:'Crowdfunding'!G$1001)-ROW(Crowdfunding!G$2)+1), ROW(553:553))), "")</f>
        <v/>
      </c>
    </row>
    <row r="555" spans="1:4" x14ac:dyDescent="0.25">
      <c r="A555" t="str" cm="1">
        <f t="array" ref="A555">IFERROR(INDEX(Crowdfunding!G$2:'Crowdfunding'!G$1001, SMALL(IF(Crowdfunding!G$2:'Crowdfunding'!G$1001="Successful", ROW(Crowdfunding!G$2:'Crowdfunding'!G$1001)-ROW(Crowdfunding!G$2)+1), ROW(554:554))), "")</f>
        <v>successful</v>
      </c>
      <c r="B555" cm="1">
        <f t="array" ref="B555">IFERROR(INDEX(Crowdfunding!H$2:'Crowdfunding'!H$1001, SMALL(IF(Crowdfunding!G$2:'Crowdfunding'!G$1001="Successful", ROW(Crowdfunding!G$2:'Crowdfunding'!G$1001)-ROW(Crowdfunding!G$2)+1), ROW(554:554))), "")</f>
        <v>135</v>
      </c>
      <c r="D555" t="str" cm="1">
        <f t="array" ref="D555">IFERROR(INDEX(Crowdfunding!G$2:'Crowdfunding'!G$1001, SMALL(IF(Crowdfunding!G$2:'Crowdfunding'!G$1001="Failed", ROW(Crowdfunding!G$2:'Crowdfunding'!G$1001)-ROW(Crowdfunding!G$2)+1), ROW(554:554))), "")</f>
        <v/>
      </c>
    </row>
    <row r="556" spans="1:4" x14ac:dyDescent="0.25">
      <c r="A556" t="str" cm="1">
        <f t="array" ref="A556">IFERROR(INDEX(Crowdfunding!G$2:'Crowdfunding'!G$1001, SMALL(IF(Crowdfunding!G$2:'Crowdfunding'!G$1001="Successful", ROW(Crowdfunding!G$2:'Crowdfunding'!G$1001)-ROW(Crowdfunding!G$2)+1), ROW(555:555))), "")</f>
        <v>successful</v>
      </c>
      <c r="B556" cm="1">
        <f t="array" ref="B556">IFERROR(INDEX(Crowdfunding!H$2:'Crowdfunding'!H$1001, SMALL(IF(Crowdfunding!G$2:'Crowdfunding'!G$1001="Successful", ROW(Crowdfunding!G$2:'Crowdfunding'!G$1001)-ROW(Crowdfunding!G$2)+1), ROW(555:555))), "")</f>
        <v>140</v>
      </c>
      <c r="D556" t="str" cm="1">
        <f t="array" ref="D556">IFERROR(INDEX(Crowdfunding!G$2:'Crowdfunding'!G$1001, SMALL(IF(Crowdfunding!G$2:'Crowdfunding'!G$1001="Failed", ROW(Crowdfunding!G$2:'Crowdfunding'!G$1001)-ROW(Crowdfunding!G$2)+1), ROW(555:555))), "")</f>
        <v/>
      </c>
    </row>
    <row r="557" spans="1:4" x14ac:dyDescent="0.25">
      <c r="A557" t="str" cm="1">
        <f t="array" ref="A557">IFERROR(INDEX(Crowdfunding!G$2:'Crowdfunding'!G$1001, SMALL(IF(Crowdfunding!G$2:'Crowdfunding'!G$1001="Successful", ROW(Crowdfunding!G$2:'Crowdfunding'!G$1001)-ROW(Crowdfunding!G$2)+1), ROW(556:556))), "")</f>
        <v>successful</v>
      </c>
      <c r="B557" cm="1">
        <f t="array" ref="B557">IFERROR(INDEX(Crowdfunding!H$2:'Crowdfunding'!H$1001, SMALL(IF(Crowdfunding!G$2:'Crowdfunding'!G$1001="Successful", ROW(Crowdfunding!G$2:'Crowdfunding'!G$1001)-ROW(Crowdfunding!G$2)+1), ROW(556:556))), "")</f>
        <v>92</v>
      </c>
      <c r="D557" t="str" cm="1">
        <f t="array" ref="D557">IFERROR(INDEX(Crowdfunding!G$2:'Crowdfunding'!G$1001, SMALL(IF(Crowdfunding!G$2:'Crowdfunding'!G$1001="Failed", ROW(Crowdfunding!G$2:'Crowdfunding'!G$1001)-ROW(Crowdfunding!G$2)+1), ROW(556:556))), "")</f>
        <v/>
      </c>
    </row>
    <row r="558" spans="1:4" x14ac:dyDescent="0.25">
      <c r="A558" t="str" cm="1">
        <f t="array" ref="A558">IFERROR(INDEX(Crowdfunding!G$2:'Crowdfunding'!G$1001, SMALL(IF(Crowdfunding!G$2:'Crowdfunding'!G$1001="Successful", ROW(Crowdfunding!G$2:'Crowdfunding'!G$1001)-ROW(Crowdfunding!G$2)+1), ROW(557:557))), "")</f>
        <v>successful</v>
      </c>
      <c r="B558" cm="1">
        <f t="array" ref="B558">IFERROR(INDEX(Crowdfunding!H$2:'Crowdfunding'!H$1001, SMALL(IF(Crowdfunding!G$2:'Crowdfunding'!G$1001="Successful", ROW(Crowdfunding!G$2:'Crowdfunding'!G$1001)-ROW(Crowdfunding!G$2)+1), ROW(557:557))), "")</f>
        <v>1015</v>
      </c>
      <c r="D558" t="str" cm="1">
        <f t="array" ref="D558">IFERROR(INDEX(Crowdfunding!G$2:'Crowdfunding'!G$1001, SMALL(IF(Crowdfunding!G$2:'Crowdfunding'!G$1001="Failed", ROW(Crowdfunding!G$2:'Crowdfunding'!G$1001)-ROW(Crowdfunding!G$2)+1), ROW(557:557))), "")</f>
        <v/>
      </c>
    </row>
    <row r="559" spans="1:4" x14ac:dyDescent="0.25">
      <c r="A559" t="str" cm="1">
        <f t="array" ref="A559">IFERROR(INDEX(Crowdfunding!G$2:'Crowdfunding'!G$1001, SMALL(IF(Crowdfunding!G$2:'Crowdfunding'!G$1001="Successful", ROW(Crowdfunding!G$2:'Crowdfunding'!G$1001)-ROW(Crowdfunding!G$2)+1), ROW(558:558))), "")</f>
        <v>successful</v>
      </c>
      <c r="B559" cm="1">
        <f t="array" ref="B559">IFERROR(INDEX(Crowdfunding!H$2:'Crowdfunding'!H$1001, SMALL(IF(Crowdfunding!G$2:'Crowdfunding'!G$1001="Successful", ROW(Crowdfunding!G$2:'Crowdfunding'!G$1001)-ROW(Crowdfunding!G$2)+1), ROW(558:558))), "")</f>
        <v>323</v>
      </c>
      <c r="D559" t="str" cm="1">
        <f t="array" ref="D559">IFERROR(INDEX(Crowdfunding!G$2:'Crowdfunding'!G$1001, SMALL(IF(Crowdfunding!G$2:'Crowdfunding'!G$1001="Failed", ROW(Crowdfunding!G$2:'Crowdfunding'!G$1001)-ROW(Crowdfunding!G$2)+1), ROW(558:558))), "")</f>
        <v/>
      </c>
    </row>
    <row r="560" spans="1:4" x14ac:dyDescent="0.25">
      <c r="A560" t="str" cm="1">
        <f t="array" ref="A560">IFERROR(INDEX(Crowdfunding!G$2:'Crowdfunding'!G$1001, SMALL(IF(Crowdfunding!G$2:'Crowdfunding'!G$1001="Successful", ROW(Crowdfunding!G$2:'Crowdfunding'!G$1001)-ROW(Crowdfunding!G$2)+1), ROW(559:559))), "")</f>
        <v>successful</v>
      </c>
      <c r="B560" cm="1">
        <f t="array" ref="B560">IFERROR(INDEX(Crowdfunding!H$2:'Crowdfunding'!H$1001, SMALL(IF(Crowdfunding!G$2:'Crowdfunding'!G$1001="Successful", ROW(Crowdfunding!G$2:'Crowdfunding'!G$1001)-ROW(Crowdfunding!G$2)+1), ROW(559:559))), "")</f>
        <v>2326</v>
      </c>
      <c r="D560" t="str" cm="1">
        <f t="array" ref="D560">IFERROR(INDEX(Crowdfunding!G$2:'Crowdfunding'!G$1001, SMALL(IF(Crowdfunding!G$2:'Crowdfunding'!G$1001="Failed", ROW(Crowdfunding!G$2:'Crowdfunding'!G$1001)-ROW(Crowdfunding!G$2)+1), ROW(559:559))), "")</f>
        <v/>
      </c>
    </row>
    <row r="561" spans="1:4" x14ac:dyDescent="0.25">
      <c r="A561" t="str" cm="1">
        <f t="array" ref="A561">IFERROR(INDEX(Crowdfunding!G$2:'Crowdfunding'!G$1001, SMALL(IF(Crowdfunding!G$2:'Crowdfunding'!G$1001="Successful", ROW(Crowdfunding!G$2:'Crowdfunding'!G$1001)-ROW(Crowdfunding!G$2)+1), ROW(560:560))), "")</f>
        <v>successful</v>
      </c>
      <c r="B561" cm="1">
        <f t="array" ref="B561">IFERROR(INDEX(Crowdfunding!H$2:'Crowdfunding'!H$1001, SMALL(IF(Crowdfunding!G$2:'Crowdfunding'!G$1001="Successful", ROW(Crowdfunding!G$2:'Crowdfunding'!G$1001)-ROW(Crowdfunding!G$2)+1), ROW(560:560))), "")</f>
        <v>381</v>
      </c>
      <c r="D561" t="str" cm="1">
        <f t="array" ref="D561">IFERROR(INDEX(Crowdfunding!G$2:'Crowdfunding'!G$1001, SMALL(IF(Crowdfunding!G$2:'Crowdfunding'!G$1001="Failed", ROW(Crowdfunding!G$2:'Crowdfunding'!G$1001)-ROW(Crowdfunding!G$2)+1), ROW(560:560))), "")</f>
        <v/>
      </c>
    </row>
    <row r="562" spans="1:4" x14ac:dyDescent="0.25">
      <c r="A562" t="str" cm="1">
        <f t="array" ref="A562">IFERROR(INDEX(Crowdfunding!G$2:'Crowdfunding'!G$1001, SMALL(IF(Crowdfunding!G$2:'Crowdfunding'!G$1001="Successful", ROW(Crowdfunding!G$2:'Crowdfunding'!G$1001)-ROW(Crowdfunding!G$2)+1), ROW(561:561))), "")</f>
        <v>successful</v>
      </c>
      <c r="B562" cm="1">
        <f t="array" ref="B562">IFERROR(INDEX(Crowdfunding!H$2:'Crowdfunding'!H$1001, SMALL(IF(Crowdfunding!G$2:'Crowdfunding'!G$1001="Successful", ROW(Crowdfunding!G$2:'Crowdfunding'!G$1001)-ROW(Crowdfunding!G$2)+1), ROW(561:561))), "")</f>
        <v>480</v>
      </c>
      <c r="D562" t="str" cm="1">
        <f t="array" ref="D562">IFERROR(INDEX(Crowdfunding!G$2:'Crowdfunding'!G$1001, SMALL(IF(Crowdfunding!G$2:'Crowdfunding'!G$1001="Failed", ROW(Crowdfunding!G$2:'Crowdfunding'!G$1001)-ROW(Crowdfunding!G$2)+1), ROW(561:561))), "")</f>
        <v/>
      </c>
    </row>
    <row r="563" spans="1:4" x14ac:dyDescent="0.25">
      <c r="A563" t="str" cm="1">
        <f t="array" ref="A563">IFERROR(INDEX(Crowdfunding!G$2:'Crowdfunding'!G$1001, SMALL(IF(Crowdfunding!G$2:'Crowdfunding'!G$1001="Successful", ROW(Crowdfunding!G$2:'Crowdfunding'!G$1001)-ROW(Crowdfunding!G$2)+1), ROW(562:562))), "")</f>
        <v>successful</v>
      </c>
      <c r="B563" cm="1">
        <f t="array" ref="B563">IFERROR(INDEX(Crowdfunding!H$2:'Crowdfunding'!H$1001, SMALL(IF(Crowdfunding!G$2:'Crowdfunding'!G$1001="Successful", ROW(Crowdfunding!G$2:'Crowdfunding'!G$1001)-ROW(Crowdfunding!G$2)+1), ROW(562:562))), "")</f>
        <v>226</v>
      </c>
      <c r="D563" t="str" cm="1">
        <f t="array" ref="D563">IFERROR(INDEX(Crowdfunding!G$2:'Crowdfunding'!G$1001, SMALL(IF(Crowdfunding!G$2:'Crowdfunding'!G$1001="Failed", ROW(Crowdfunding!G$2:'Crowdfunding'!G$1001)-ROW(Crowdfunding!G$2)+1), ROW(562:562))), "")</f>
        <v/>
      </c>
    </row>
    <row r="564" spans="1:4" x14ac:dyDescent="0.25">
      <c r="A564" t="str" cm="1">
        <f t="array" ref="A564">IFERROR(INDEX(Crowdfunding!G$2:'Crowdfunding'!G$1001, SMALL(IF(Crowdfunding!G$2:'Crowdfunding'!G$1001="Successful", ROW(Crowdfunding!G$2:'Crowdfunding'!G$1001)-ROW(Crowdfunding!G$2)+1), ROW(563:563))), "")</f>
        <v>successful</v>
      </c>
      <c r="B564" cm="1">
        <f t="array" ref="B564">IFERROR(INDEX(Crowdfunding!H$2:'Crowdfunding'!H$1001, SMALL(IF(Crowdfunding!G$2:'Crowdfunding'!G$1001="Successful", ROW(Crowdfunding!G$2:'Crowdfunding'!G$1001)-ROW(Crowdfunding!G$2)+1), ROW(563:563))), "")</f>
        <v>241</v>
      </c>
      <c r="D564" t="str" cm="1">
        <f t="array" ref="D564">IFERROR(INDEX(Crowdfunding!G$2:'Crowdfunding'!G$1001, SMALL(IF(Crowdfunding!G$2:'Crowdfunding'!G$1001="Failed", ROW(Crowdfunding!G$2:'Crowdfunding'!G$1001)-ROW(Crowdfunding!G$2)+1), ROW(563:563))), "")</f>
        <v/>
      </c>
    </row>
    <row r="565" spans="1:4" x14ac:dyDescent="0.25">
      <c r="A565" t="str" cm="1">
        <f t="array" ref="A565">IFERROR(INDEX(Crowdfunding!G$2:'Crowdfunding'!G$1001, SMALL(IF(Crowdfunding!G$2:'Crowdfunding'!G$1001="Successful", ROW(Crowdfunding!G$2:'Crowdfunding'!G$1001)-ROW(Crowdfunding!G$2)+1), ROW(564:564))), "")</f>
        <v>successful</v>
      </c>
      <c r="B565" cm="1">
        <f t="array" ref="B565">IFERROR(INDEX(Crowdfunding!H$2:'Crowdfunding'!H$1001, SMALL(IF(Crowdfunding!G$2:'Crowdfunding'!G$1001="Successful", ROW(Crowdfunding!G$2:'Crowdfunding'!G$1001)-ROW(Crowdfunding!G$2)+1), ROW(564:564))), "")</f>
        <v>132</v>
      </c>
      <c r="D565" t="str" cm="1">
        <f t="array" ref="D565">IFERROR(INDEX(Crowdfunding!G$2:'Crowdfunding'!G$1001, SMALL(IF(Crowdfunding!G$2:'Crowdfunding'!G$1001="Failed", ROW(Crowdfunding!G$2:'Crowdfunding'!G$1001)-ROW(Crowdfunding!G$2)+1), ROW(564:564))), "")</f>
        <v/>
      </c>
    </row>
    <row r="566" spans="1:4" x14ac:dyDescent="0.25">
      <c r="A566" t="str" cm="1">
        <f t="array" ref="A566">IFERROR(INDEX(Crowdfunding!G$2:'Crowdfunding'!G$1001, SMALL(IF(Crowdfunding!G$2:'Crowdfunding'!G$1001="Successful", ROW(Crowdfunding!G$2:'Crowdfunding'!G$1001)-ROW(Crowdfunding!G$2)+1), ROW(565:565))), "")</f>
        <v>successful</v>
      </c>
      <c r="B566" cm="1">
        <f t="array" ref="B566">IFERROR(INDEX(Crowdfunding!H$2:'Crowdfunding'!H$1001, SMALL(IF(Crowdfunding!G$2:'Crowdfunding'!G$1001="Successful", ROW(Crowdfunding!G$2:'Crowdfunding'!G$1001)-ROW(Crowdfunding!G$2)+1), ROW(565:565))), "")</f>
        <v>2043</v>
      </c>
      <c r="D566" t="str" cm="1">
        <f t="array" ref="D566">IFERROR(INDEX(Crowdfunding!G$2:'Crowdfunding'!G$1001, SMALL(IF(Crowdfunding!G$2:'Crowdfunding'!G$1001="Failed", ROW(Crowdfunding!G$2:'Crowdfunding'!G$1001)-ROW(Crowdfunding!G$2)+1), ROW(565:565))), "")</f>
        <v/>
      </c>
    </row>
    <row r="567" spans="1:4" x14ac:dyDescent="0.25">
      <c r="B567" t="str" cm="1">
        <f t="array" ref="B567">IFERROR(INDEX(Crowdfunding!H$2:'Crowdfunding'!H$1001, SMALL(IF(Crowdfunding!G$2:'Crowdfunding'!G$1001="Successful", ROW(Crowdfunding!G$2:'Crowdfunding'!G$1001)-ROW(Crowdfunding!G$2)+1), ROW(566:566))), "")</f>
        <v/>
      </c>
    </row>
    <row r="568" spans="1:4" x14ac:dyDescent="0.25">
      <c r="B568" t="str" cm="1">
        <f t="array" ref="B568">IFERROR(INDEX(Crowdfunding!H$2:'Crowdfunding'!H$1001, SMALL(IF(Crowdfunding!G$2:'Crowdfunding'!G$1001="Successful", ROW(Crowdfunding!G$2:'Crowdfunding'!G$1001)-ROW(Crowdfunding!G$2)+1), ROW(567:567))), "")</f>
        <v/>
      </c>
    </row>
    <row r="569" spans="1:4" x14ac:dyDescent="0.25">
      <c r="B569" t="str" cm="1">
        <f t="array" ref="B569">IFERROR(INDEX(Crowdfunding!H$2:'Crowdfunding'!H$1001, SMALL(IF(Crowdfunding!G$2:'Crowdfunding'!G$1001="Successful", ROW(Crowdfunding!G$2:'Crowdfunding'!G$1001)-ROW(Crowdfunding!G$2)+1), ROW(568:568))), "")</f>
        <v/>
      </c>
    </row>
    <row r="570" spans="1:4" x14ac:dyDescent="0.25">
      <c r="B570" t="str" cm="1">
        <f t="array" ref="B570">IFERROR(INDEX(Crowdfunding!H$2:'Crowdfunding'!H$1001, SMALL(IF(Crowdfunding!G$2:'Crowdfunding'!G$1001="Successful", ROW(Crowdfunding!G$2:'Crowdfunding'!G$1001)-ROW(Crowdfunding!G$2)+1), ROW(569:569))), "")</f>
        <v/>
      </c>
    </row>
    <row r="571" spans="1:4" x14ac:dyDescent="0.25">
      <c r="B571" t="str" cm="1">
        <f t="array" ref="B571">IFERROR(INDEX(Crowdfunding!H$2:'Crowdfunding'!H$1001, SMALL(IF(Crowdfunding!G$2:'Crowdfunding'!G$1001="Successful", ROW(Crowdfunding!G$2:'Crowdfunding'!G$1001)-ROW(Crowdfunding!G$2)+1), ROW(570:570))), "")</f>
        <v/>
      </c>
    </row>
    <row r="572" spans="1:4" x14ac:dyDescent="0.25">
      <c r="B572" t="str" cm="1">
        <f t="array" ref="B572">IFERROR(INDEX(Crowdfunding!H$2:'Crowdfunding'!H$1001, SMALL(IF(Crowdfunding!G$2:'Crowdfunding'!G$1001="Successful", ROW(Crowdfunding!G$2:'Crowdfunding'!G$1001)-ROW(Crowdfunding!G$2)+1), ROW(571:571))), "")</f>
        <v/>
      </c>
    </row>
    <row r="573" spans="1:4" x14ac:dyDescent="0.25">
      <c r="B573" t="str" cm="1">
        <f t="array" ref="B573">IFERROR(INDEX(Crowdfunding!H$2:'Crowdfunding'!H$1001, SMALL(IF(Crowdfunding!G$2:'Crowdfunding'!G$1001="Successful", ROW(Crowdfunding!G$2:'Crowdfunding'!G$1001)-ROW(Crowdfunding!G$2)+1), ROW(572:572))), "")</f>
        <v/>
      </c>
    </row>
    <row r="574" spans="1:4" x14ac:dyDescent="0.25">
      <c r="B574" t="str" cm="1">
        <f t="array" ref="B574">IFERROR(INDEX(Crowdfunding!H$2:'Crowdfunding'!H$1001, SMALL(IF(Crowdfunding!G$2:'Crowdfunding'!G$1001="Successful", ROW(Crowdfunding!G$2:'Crowdfunding'!G$1001)-ROW(Crowdfunding!G$2)+1), ROW(573:573))), "")</f>
        <v/>
      </c>
    </row>
    <row r="575" spans="1:4" x14ac:dyDescent="0.25">
      <c r="B575" t="str" cm="1">
        <f t="array" ref="B575">IFERROR(INDEX(Crowdfunding!H$2:'Crowdfunding'!H$1001, SMALL(IF(Crowdfunding!G$2:'Crowdfunding'!G$1001="Successful", ROW(Crowdfunding!G$2:'Crowdfunding'!G$1001)-ROW(Crowdfunding!G$2)+1), ROW(574:574))), "")</f>
        <v/>
      </c>
    </row>
    <row r="576" spans="1:4" x14ac:dyDescent="0.25">
      <c r="B576" t="str" cm="1">
        <f t="array" ref="B576">IFERROR(INDEX(Crowdfunding!H$2:'Crowdfunding'!H$1001, SMALL(IF(Crowdfunding!G$2:'Crowdfunding'!G$1001="Successful", ROW(Crowdfunding!G$2:'Crowdfunding'!G$1001)-ROW(Crowdfunding!G$2)+1), ROW(575:575))), "")</f>
        <v/>
      </c>
    </row>
    <row r="577" spans="2:2" x14ac:dyDescent="0.25">
      <c r="B577" t="str" cm="1">
        <f t="array" ref="B577">IFERROR(INDEX(Crowdfunding!H$2:'Crowdfunding'!H$1001, SMALL(IF(Crowdfunding!G$2:'Crowdfunding'!G$1001="Successful", ROW(Crowdfunding!G$2:'Crowdfunding'!G$1001)-ROW(Crowdfunding!G$2)+1), ROW(576:576))), "")</f>
        <v/>
      </c>
    </row>
    <row r="578" spans="2:2" x14ac:dyDescent="0.25">
      <c r="B578" t="str" cm="1">
        <f t="array" ref="B578">IFERROR(INDEX(Crowdfunding!H$2:'Crowdfunding'!H$1001, SMALL(IF(Crowdfunding!G$2:'Crowdfunding'!G$1001="Successful", ROW(Crowdfunding!G$2:'Crowdfunding'!G$1001)-ROW(Crowdfunding!G$2)+1), ROW(577:577))), "")</f>
        <v/>
      </c>
    </row>
    <row r="579" spans="2:2" x14ac:dyDescent="0.25">
      <c r="B579" t="str" cm="1">
        <f t="array" ref="B579">IFERROR(INDEX(Crowdfunding!H$2:'Crowdfunding'!H$1001, SMALL(IF(Crowdfunding!G$2:'Crowdfunding'!G$1001="Successful", ROW(Crowdfunding!G$2:'Crowdfunding'!G$1001)-ROW(Crowdfunding!G$2)+1), ROW(578:578))), "")</f>
        <v/>
      </c>
    </row>
    <row r="580" spans="2:2" x14ac:dyDescent="0.25">
      <c r="B580" t="str" cm="1">
        <f t="array" ref="B580">IFERROR(INDEX(Crowdfunding!H$2:'Crowdfunding'!H$1001, SMALL(IF(Crowdfunding!G$2:'Crowdfunding'!G$1001="Successful", ROW(Crowdfunding!G$2:'Crowdfunding'!G$1001)-ROW(Crowdfunding!G$2)+1), ROW(579:579))), "")</f>
        <v/>
      </c>
    </row>
    <row r="581" spans="2:2" x14ac:dyDescent="0.25">
      <c r="B581" t="str" cm="1">
        <f t="array" ref="B581">IFERROR(INDEX(Crowdfunding!H$2:'Crowdfunding'!H$1001, SMALL(IF(Crowdfunding!G$2:'Crowdfunding'!G$1001="Successful", ROW(Crowdfunding!G$2:'Crowdfunding'!G$1001)-ROW(Crowdfunding!G$2)+1), ROW(580:580))), "")</f>
        <v/>
      </c>
    </row>
    <row r="582" spans="2:2" x14ac:dyDescent="0.25">
      <c r="B582" t="str" cm="1">
        <f t="array" ref="B582">IFERROR(INDEX(Crowdfunding!H$2:'Crowdfunding'!H$1001, SMALL(IF(Crowdfunding!G$2:'Crowdfunding'!G$1001="Successful", ROW(Crowdfunding!G$2:'Crowdfunding'!G$1001)-ROW(Crowdfunding!G$2)+1), ROW(581:581))), "")</f>
        <v/>
      </c>
    </row>
    <row r="583" spans="2:2" x14ac:dyDescent="0.25">
      <c r="B583" t="str" cm="1">
        <f t="array" ref="B583">IFERROR(INDEX(Crowdfunding!H$2:'Crowdfunding'!H$1001, SMALL(IF(Crowdfunding!G$2:'Crowdfunding'!G$1001="Successful", ROW(Crowdfunding!G$2:'Crowdfunding'!G$1001)-ROW(Crowdfunding!G$2)+1), ROW(582:582))), "")</f>
        <v/>
      </c>
    </row>
    <row r="584" spans="2:2" x14ac:dyDescent="0.25">
      <c r="B584" t="str" cm="1">
        <f t="array" ref="B584">IFERROR(INDEX(Crowdfunding!H$2:'Crowdfunding'!H$1001, SMALL(IF(Crowdfunding!G$2:'Crowdfunding'!G$1001="Successful", ROW(Crowdfunding!G$2:'Crowdfunding'!G$1001)-ROW(Crowdfunding!G$2)+1), ROW(583:583))), "")</f>
        <v/>
      </c>
    </row>
    <row r="585" spans="2:2" x14ac:dyDescent="0.25">
      <c r="B585" t="str" cm="1">
        <f t="array" ref="B585">IFERROR(INDEX(Crowdfunding!H$2:'Crowdfunding'!H$1001, SMALL(IF(Crowdfunding!G$2:'Crowdfunding'!G$1001="Successful", ROW(Crowdfunding!G$2:'Crowdfunding'!G$1001)-ROW(Crowdfunding!G$2)+1), ROW(584:584))), "")</f>
        <v/>
      </c>
    </row>
    <row r="586" spans="2:2" x14ac:dyDescent="0.25">
      <c r="B586" t="str" cm="1">
        <f t="array" ref="B586">IFERROR(INDEX(Crowdfunding!H$2:'Crowdfunding'!H$1001, SMALL(IF(Crowdfunding!G$2:'Crowdfunding'!G$1001="Successful", ROW(Crowdfunding!G$2:'Crowdfunding'!G$1001)-ROW(Crowdfunding!G$2)+1), ROW(585:585))), "")</f>
        <v/>
      </c>
    </row>
    <row r="587" spans="2:2" x14ac:dyDescent="0.25">
      <c r="B587" t="str" cm="1">
        <f t="array" ref="B587">IFERROR(INDEX(Crowdfunding!H$2:'Crowdfunding'!H$1001, SMALL(IF(Crowdfunding!G$2:'Crowdfunding'!G$1001="Successful", ROW(Crowdfunding!G$2:'Crowdfunding'!G$1001)-ROW(Crowdfunding!G$2)+1), ROW(586:586))), "")</f>
        <v/>
      </c>
    </row>
    <row r="588" spans="2:2" x14ac:dyDescent="0.25">
      <c r="B588" t="str" cm="1">
        <f t="array" ref="B588">IFERROR(INDEX(Crowdfunding!H$2:'Crowdfunding'!H$1001, SMALL(IF(Crowdfunding!G$2:'Crowdfunding'!G$1001="Successful", ROW(Crowdfunding!G$2:'Crowdfunding'!G$1001)-ROW(Crowdfunding!G$2)+1), ROW(587:587))), "")</f>
        <v/>
      </c>
    </row>
    <row r="589" spans="2:2" x14ac:dyDescent="0.25">
      <c r="B589" t="str" cm="1">
        <f t="array" ref="B589">IFERROR(INDEX(Crowdfunding!H$2:'Crowdfunding'!H$1001, SMALL(IF(Crowdfunding!G$2:'Crowdfunding'!G$1001="Successful", ROW(Crowdfunding!G$2:'Crowdfunding'!G$1001)-ROW(Crowdfunding!G$2)+1), ROW(588:588))), "")</f>
        <v/>
      </c>
    </row>
    <row r="590" spans="2:2" x14ac:dyDescent="0.25">
      <c r="B590" t="str" cm="1">
        <f t="array" ref="B590">IFERROR(INDEX(Crowdfunding!H$2:'Crowdfunding'!H$1001, SMALL(IF(Crowdfunding!G$2:'Crowdfunding'!G$1001="Successful", ROW(Crowdfunding!G$2:'Crowdfunding'!G$1001)-ROW(Crowdfunding!G$2)+1), ROW(589:589))), "")</f>
        <v/>
      </c>
    </row>
    <row r="591" spans="2:2" x14ac:dyDescent="0.25">
      <c r="B591" t="str" cm="1">
        <f t="array" ref="B591">IFERROR(INDEX(Crowdfunding!H$2:'Crowdfunding'!H$1001, SMALL(IF(Crowdfunding!G$2:'Crowdfunding'!G$1001="Successful", ROW(Crowdfunding!G$2:'Crowdfunding'!G$1001)-ROW(Crowdfunding!G$2)+1), ROW(590:590))), "")</f>
        <v/>
      </c>
    </row>
    <row r="592" spans="2:2" x14ac:dyDescent="0.25">
      <c r="B592" t="str" cm="1">
        <f t="array" ref="B592">IFERROR(INDEX(Crowdfunding!H$2:'Crowdfunding'!H$1001, SMALL(IF(Crowdfunding!G$2:'Crowdfunding'!G$1001="Successful", ROW(Crowdfunding!G$2:'Crowdfunding'!G$1001)-ROW(Crowdfunding!G$2)+1), ROW(591:591))), "")</f>
        <v/>
      </c>
    </row>
    <row r="593" spans="2:2" x14ac:dyDescent="0.25">
      <c r="B593" t="str" cm="1">
        <f t="array" ref="B593">IFERROR(INDEX(Crowdfunding!H$2:'Crowdfunding'!H$1001, SMALL(IF(Crowdfunding!G$2:'Crowdfunding'!G$1001="Successful", ROW(Crowdfunding!G$2:'Crowdfunding'!G$1001)-ROW(Crowdfunding!G$2)+1), ROW(592:592))), "")</f>
        <v/>
      </c>
    </row>
    <row r="594" spans="2:2" x14ac:dyDescent="0.25">
      <c r="B594" t="str" cm="1">
        <f t="array" ref="B594">IFERROR(INDEX(Crowdfunding!H$2:'Crowdfunding'!H$1001, SMALL(IF(Crowdfunding!G$2:'Crowdfunding'!G$1001="Successful", ROW(Crowdfunding!G$2:'Crowdfunding'!G$1001)-ROW(Crowdfunding!G$2)+1), ROW(593:593))), "")</f>
        <v/>
      </c>
    </row>
    <row r="595" spans="2:2" x14ac:dyDescent="0.25">
      <c r="B595" t="str" cm="1">
        <f t="array" ref="B595">IFERROR(INDEX(Crowdfunding!H$2:'Crowdfunding'!H$1001, SMALL(IF(Crowdfunding!G$2:'Crowdfunding'!G$1001="Successful", ROW(Crowdfunding!G$2:'Crowdfunding'!G$1001)-ROW(Crowdfunding!G$2)+1), ROW(594:594))), "")</f>
        <v/>
      </c>
    </row>
    <row r="596" spans="2:2" x14ac:dyDescent="0.25">
      <c r="B596" t="str" cm="1">
        <f t="array" ref="B596">IFERROR(INDEX(Crowdfunding!H$2:'Crowdfunding'!H$1001, SMALL(IF(Crowdfunding!G$2:'Crowdfunding'!G$1001="Successful", ROW(Crowdfunding!G$2:'Crowdfunding'!G$1001)-ROW(Crowdfunding!G$2)+1), ROW(595:595))), "")</f>
        <v/>
      </c>
    </row>
    <row r="597" spans="2:2" x14ac:dyDescent="0.25">
      <c r="B597" t="str" cm="1">
        <f t="array" ref="B597">IFERROR(INDEX(Crowdfunding!H$2:'Crowdfunding'!H$1001, SMALL(IF(Crowdfunding!G$2:'Crowdfunding'!G$1001="Successful", ROW(Crowdfunding!G$2:'Crowdfunding'!G$1001)-ROW(Crowdfunding!G$2)+1), ROW(596:596))), "")</f>
        <v/>
      </c>
    </row>
    <row r="598" spans="2:2" x14ac:dyDescent="0.25">
      <c r="B598" t="str" cm="1">
        <f t="array" ref="B598">IFERROR(INDEX(Crowdfunding!H$2:'Crowdfunding'!H$1001, SMALL(IF(Crowdfunding!G$2:'Crowdfunding'!G$1001="Successful", ROW(Crowdfunding!G$2:'Crowdfunding'!G$1001)-ROW(Crowdfunding!G$2)+1), ROW(597:597))), "")</f>
        <v/>
      </c>
    </row>
    <row r="599" spans="2:2" x14ac:dyDescent="0.25">
      <c r="B599" t="str" cm="1">
        <f t="array" ref="B599">IFERROR(INDEX(Crowdfunding!H$2:'Crowdfunding'!H$1001, SMALL(IF(Crowdfunding!G$2:'Crowdfunding'!G$1001="Successful", ROW(Crowdfunding!G$2:'Crowdfunding'!G$1001)-ROW(Crowdfunding!G$2)+1), ROW(598:598))), "")</f>
        <v/>
      </c>
    </row>
    <row r="600" spans="2:2" x14ac:dyDescent="0.25">
      <c r="B600" t="str" cm="1">
        <f t="array" ref="B600">IFERROR(INDEX(Crowdfunding!H$2:'Crowdfunding'!H$1001, SMALL(IF(Crowdfunding!G$2:'Crowdfunding'!G$1001="Successful", ROW(Crowdfunding!G$2:'Crowdfunding'!G$1001)-ROW(Crowdfunding!G$2)+1), ROW(599:599))), "")</f>
        <v/>
      </c>
    </row>
    <row r="601" spans="2:2" x14ac:dyDescent="0.25">
      <c r="B601" t="str" cm="1">
        <f t="array" ref="B601">IFERROR(INDEX(Crowdfunding!H$2:'Crowdfunding'!H$1001, SMALL(IF(Crowdfunding!G$2:'Crowdfunding'!G$1001="Successful", ROW(Crowdfunding!G$2:'Crowdfunding'!G$1001)-ROW(Crowdfunding!G$2)+1), ROW(600:600))), "")</f>
        <v/>
      </c>
    </row>
    <row r="602" spans="2:2" x14ac:dyDescent="0.25">
      <c r="B602" t="str" cm="1">
        <f t="array" ref="B602">IFERROR(INDEX(Crowdfunding!H$2:'Crowdfunding'!H$1001, SMALL(IF(Crowdfunding!G$2:'Crowdfunding'!G$1001="Successful", ROW(Crowdfunding!G$2:'Crowdfunding'!G$1001)-ROW(Crowdfunding!G$2)+1), ROW(601:601))), "")</f>
        <v/>
      </c>
    </row>
    <row r="603" spans="2:2" x14ac:dyDescent="0.25">
      <c r="B603" t="str" cm="1">
        <f t="array" ref="B603">IFERROR(INDEX(Crowdfunding!H$2:'Crowdfunding'!H$1001, SMALL(IF(Crowdfunding!G$2:'Crowdfunding'!G$1001="Successful", ROW(Crowdfunding!G$2:'Crowdfunding'!G$1001)-ROW(Crowdfunding!G$2)+1), ROW(602:602))), "")</f>
        <v/>
      </c>
    </row>
    <row r="604" spans="2:2" x14ac:dyDescent="0.25">
      <c r="B604" t="str" cm="1">
        <f t="array" ref="B604">IFERROR(INDEX(Crowdfunding!H$2:'Crowdfunding'!H$1001, SMALL(IF(Crowdfunding!G$2:'Crowdfunding'!G$1001="Successful", ROW(Crowdfunding!G$2:'Crowdfunding'!G$1001)-ROW(Crowdfunding!G$2)+1), ROW(603:603))), "")</f>
        <v/>
      </c>
    </row>
    <row r="605" spans="2:2" x14ac:dyDescent="0.25">
      <c r="B605" t="str" cm="1">
        <f t="array" ref="B605">IFERROR(INDEX(Crowdfunding!H$2:'Crowdfunding'!H$1001, SMALL(IF(Crowdfunding!G$2:'Crowdfunding'!G$1001="Successful", ROW(Crowdfunding!G$2:'Crowdfunding'!G$1001)-ROW(Crowdfunding!G$2)+1), ROW(604:604))), "")</f>
        <v/>
      </c>
    </row>
    <row r="606" spans="2:2" x14ac:dyDescent="0.25">
      <c r="B606" t="str" cm="1">
        <f t="array" ref="B606">IFERROR(INDEX(Crowdfunding!H$2:'Crowdfunding'!H$1001, SMALL(IF(Crowdfunding!G$2:'Crowdfunding'!G$1001="Successful", ROW(Crowdfunding!G$2:'Crowdfunding'!G$1001)-ROW(Crowdfunding!G$2)+1), ROW(605:605))), "")</f>
        <v/>
      </c>
    </row>
    <row r="607" spans="2:2" x14ac:dyDescent="0.25">
      <c r="B607" t="str" cm="1">
        <f t="array" ref="B607">IFERROR(INDEX(Crowdfunding!H$2:'Crowdfunding'!H$1001, SMALL(IF(Crowdfunding!G$2:'Crowdfunding'!G$1001="Successful", ROW(Crowdfunding!G$2:'Crowdfunding'!G$1001)-ROW(Crowdfunding!G$2)+1), ROW(606:606))), "")</f>
        <v/>
      </c>
    </row>
    <row r="608" spans="2:2" x14ac:dyDescent="0.25">
      <c r="B608" t="str" cm="1">
        <f t="array" ref="B608">IFERROR(INDEX(Crowdfunding!H$2:'Crowdfunding'!H$1001, SMALL(IF(Crowdfunding!G$2:'Crowdfunding'!G$1001="Successful", ROW(Crowdfunding!G$2:'Crowdfunding'!G$1001)-ROW(Crowdfunding!G$2)+1), ROW(607:607))), "")</f>
        <v/>
      </c>
    </row>
    <row r="609" spans="2:2" x14ac:dyDescent="0.25">
      <c r="B609" t="str" cm="1">
        <f t="array" ref="B609">IFERROR(INDEX(Crowdfunding!H$2:'Crowdfunding'!H$1001, SMALL(IF(Crowdfunding!G$2:'Crowdfunding'!G$1001="Successful", ROW(Crowdfunding!G$2:'Crowdfunding'!G$1001)-ROW(Crowdfunding!G$2)+1), ROW(608:608))), "")</f>
        <v/>
      </c>
    </row>
    <row r="610" spans="2:2" x14ac:dyDescent="0.25">
      <c r="B610" t="str" cm="1">
        <f t="array" ref="B610">IFERROR(INDEX(Crowdfunding!H$2:'Crowdfunding'!H$1001, SMALL(IF(Crowdfunding!G$2:'Crowdfunding'!G$1001="Successful", ROW(Crowdfunding!G$2:'Crowdfunding'!G$1001)-ROW(Crowdfunding!G$2)+1), ROW(609:609))), "")</f>
        <v/>
      </c>
    </row>
    <row r="611" spans="2:2" x14ac:dyDescent="0.25">
      <c r="B611" t="str" cm="1">
        <f t="array" ref="B611">IFERROR(INDEX(Crowdfunding!H$2:'Crowdfunding'!H$1001, SMALL(IF(Crowdfunding!G$2:'Crowdfunding'!G$1001="Successful", ROW(Crowdfunding!G$2:'Crowdfunding'!G$1001)-ROW(Crowdfunding!G$2)+1), ROW(610:610))), "")</f>
        <v/>
      </c>
    </row>
    <row r="612" spans="2:2" x14ac:dyDescent="0.25">
      <c r="B612" t="str" cm="1">
        <f t="array" ref="B612">IFERROR(INDEX(Crowdfunding!H$2:'Crowdfunding'!H$1001, SMALL(IF(Crowdfunding!G$2:'Crowdfunding'!G$1001="Successful", ROW(Crowdfunding!G$2:'Crowdfunding'!G$1001)-ROW(Crowdfunding!G$2)+1), ROW(611:611))), "")</f>
        <v/>
      </c>
    </row>
    <row r="613" spans="2:2" x14ac:dyDescent="0.25">
      <c r="B613" t="str" cm="1">
        <f t="array" ref="B613">IFERROR(INDEX(Crowdfunding!H$2:'Crowdfunding'!H$1001, SMALL(IF(Crowdfunding!G$2:'Crowdfunding'!G$1001="Successful", ROW(Crowdfunding!G$2:'Crowdfunding'!G$1001)-ROW(Crowdfunding!G$2)+1), ROW(612:612))), "")</f>
        <v/>
      </c>
    </row>
    <row r="614" spans="2:2" x14ac:dyDescent="0.25">
      <c r="B614" t="str" cm="1">
        <f t="array" ref="B614">IFERROR(INDEX(Crowdfunding!H$2:'Crowdfunding'!H$1001, SMALL(IF(Crowdfunding!G$2:'Crowdfunding'!G$1001="Successful", ROW(Crowdfunding!G$2:'Crowdfunding'!G$1001)-ROW(Crowdfunding!G$2)+1), ROW(613:613))), "")</f>
        <v/>
      </c>
    </row>
    <row r="615" spans="2:2" x14ac:dyDescent="0.25">
      <c r="B615" t="str" cm="1">
        <f t="array" ref="B615">IFERROR(INDEX(Crowdfunding!H$2:'Crowdfunding'!H$1001, SMALL(IF(Crowdfunding!G$2:'Crowdfunding'!G$1001="Successful", ROW(Crowdfunding!G$2:'Crowdfunding'!G$1001)-ROW(Crowdfunding!G$2)+1), ROW(614:614))), "")</f>
        <v/>
      </c>
    </row>
    <row r="616" spans="2:2" x14ac:dyDescent="0.25">
      <c r="B616" t="str" cm="1">
        <f t="array" ref="B616">IFERROR(INDEX(Crowdfunding!H$2:'Crowdfunding'!H$1001, SMALL(IF(Crowdfunding!G$2:'Crowdfunding'!G$1001="Successful", ROW(Crowdfunding!G$2:'Crowdfunding'!G$1001)-ROW(Crowdfunding!G$2)+1), ROW(615:615))), "")</f>
        <v/>
      </c>
    </row>
    <row r="617" spans="2:2" x14ac:dyDescent="0.25">
      <c r="B617" t="str" cm="1">
        <f t="array" ref="B617">IFERROR(INDEX(Crowdfunding!H$2:'Crowdfunding'!H$1001, SMALL(IF(Crowdfunding!G$2:'Crowdfunding'!G$1001="Successful", ROW(Crowdfunding!G$2:'Crowdfunding'!G$1001)-ROW(Crowdfunding!G$2)+1), ROW(616:616))), "")</f>
        <v/>
      </c>
    </row>
    <row r="618" spans="2:2" x14ac:dyDescent="0.25">
      <c r="B618" t="str" cm="1">
        <f t="array" ref="B618">IFERROR(INDEX(Crowdfunding!H$2:'Crowdfunding'!H$1001, SMALL(IF(Crowdfunding!G$2:'Crowdfunding'!G$1001="Successful", ROW(Crowdfunding!G$2:'Crowdfunding'!G$1001)-ROW(Crowdfunding!G$2)+1), ROW(617:617))), "")</f>
        <v/>
      </c>
    </row>
    <row r="619" spans="2:2" x14ac:dyDescent="0.25">
      <c r="B619" t="str" cm="1">
        <f t="array" ref="B619">IFERROR(INDEX(Crowdfunding!H$2:'Crowdfunding'!H$1001, SMALL(IF(Crowdfunding!G$2:'Crowdfunding'!G$1001="Successful", ROW(Crowdfunding!G$2:'Crowdfunding'!G$1001)-ROW(Crowdfunding!G$2)+1), ROW(618:618))), "")</f>
        <v/>
      </c>
    </row>
    <row r="620" spans="2:2" x14ac:dyDescent="0.25">
      <c r="B620" t="str" cm="1">
        <f t="array" ref="B620">IFERROR(INDEX(Crowdfunding!H$2:'Crowdfunding'!H$1001, SMALL(IF(Crowdfunding!G$2:'Crowdfunding'!G$1001="Successful", ROW(Crowdfunding!G$2:'Crowdfunding'!G$1001)-ROW(Crowdfunding!G$2)+1), ROW(619:619))), "")</f>
        <v/>
      </c>
    </row>
    <row r="621" spans="2:2" x14ac:dyDescent="0.25">
      <c r="B621" t="str" cm="1">
        <f t="array" ref="B621">IFERROR(INDEX(Crowdfunding!H$2:'Crowdfunding'!H$1001, SMALL(IF(Crowdfunding!G$2:'Crowdfunding'!G$1001="Successful", ROW(Crowdfunding!G$2:'Crowdfunding'!G$1001)-ROW(Crowdfunding!G$2)+1), ROW(620:620))), "")</f>
        <v/>
      </c>
    </row>
    <row r="622" spans="2:2" x14ac:dyDescent="0.25">
      <c r="B622" t="str" cm="1">
        <f t="array" ref="B622">IFERROR(INDEX(Crowdfunding!H$2:'Crowdfunding'!H$1001, SMALL(IF(Crowdfunding!G$2:'Crowdfunding'!G$1001="Successful", ROW(Crowdfunding!G$2:'Crowdfunding'!G$1001)-ROW(Crowdfunding!G$2)+1), ROW(621:621))), "")</f>
        <v/>
      </c>
    </row>
    <row r="623" spans="2:2" x14ac:dyDescent="0.25">
      <c r="B623" t="str" cm="1">
        <f t="array" ref="B623">IFERROR(INDEX(Crowdfunding!H$2:'Crowdfunding'!H$1001, SMALL(IF(Crowdfunding!G$2:'Crowdfunding'!G$1001="Successful", ROW(Crowdfunding!G$2:'Crowdfunding'!G$1001)-ROW(Crowdfunding!G$2)+1), ROW(622:622))), "")</f>
        <v/>
      </c>
    </row>
    <row r="624" spans="2:2" x14ac:dyDescent="0.25">
      <c r="B624" t="str" cm="1">
        <f t="array" ref="B624">IFERROR(INDEX(Crowdfunding!H$2:'Crowdfunding'!H$1001, SMALL(IF(Crowdfunding!G$2:'Crowdfunding'!G$1001="Successful", ROW(Crowdfunding!G$2:'Crowdfunding'!G$1001)-ROW(Crowdfunding!G$2)+1), ROW(623:623))), "")</f>
        <v/>
      </c>
    </row>
    <row r="625" spans="2:2" x14ac:dyDescent="0.25">
      <c r="B625" t="str" cm="1">
        <f t="array" ref="B625">IFERROR(INDEX(Crowdfunding!H$2:'Crowdfunding'!H$1001, SMALL(IF(Crowdfunding!G$2:'Crowdfunding'!G$1001="Successful", ROW(Crowdfunding!G$2:'Crowdfunding'!G$1001)-ROW(Crowdfunding!G$2)+1), ROW(624:624))), "")</f>
        <v/>
      </c>
    </row>
    <row r="626" spans="2:2" x14ac:dyDescent="0.25">
      <c r="B626" t="str" cm="1">
        <f t="array" ref="B626">IFERROR(INDEX(Crowdfunding!H$2:'Crowdfunding'!H$1001, SMALL(IF(Crowdfunding!G$2:'Crowdfunding'!G$1001="Successful", ROW(Crowdfunding!G$2:'Crowdfunding'!G$1001)-ROW(Crowdfunding!G$2)+1), ROW(625:625))), "")</f>
        <v/>
      </c>
    </row>
    <row r="627" spans="2:2" x14ac:dyDescent="0.25">
      <c r="B627" t="str" cm="1">
        <f t="array" ref="B627">IFERROR(INDEX(Crowdfunding!H$2:'Crowdfunding'!H$1001, SMALL(IF(Crowdfunding!G$2:'Crowdfunding'!G$1001="Successful", ROW(Crowdfunding!G$2:'Crowdfunding'!G$1001)-ROW(Crowdfunding!G$2)+1), ROW(626:626))), "")</f>
        <v/>
      </c>
    </row>
    <row r="628" spans="2:2" x14ac:dyDescent="0.25">
      <c r="B628" t="str" cm="1">
        <f t="array" ref="B628">IFERROR(INDEX(Crowdfunding!H$2:'Crowdfunding'!H$1001, SMALL(IF(Crowdfunding!G$2:'Crowdfunding'!G$1001="Successful", ROW(Crowdfunding!G$2:'Crowdfunding'!G$1001)-ROW(Crowdfunding!G$2)+1), ROW(627:627))), "")</f>
        <v/>
      </c>
    </row>
    <row r="629" spans="2:2" x14ac:dyDescent="0.25">
      <c r="B629" t="str" cm="1">
        <f t="array" ref="B629">IFERROR(INDEX(Crowdfunding!H$2:'Crowdfunding'!H$1001, SMALL(IF(Crowdfunding!G$2:'Crowdfunding'!G$1001="Successful", ROW(Crowdfunding!G$2:'Crowdfunding'!G$1001)-ROW(Crowdfunding!G$2)+1), ROW(628:628))), "")</f>
        <v/>
      </c>
    </row>
    <row r="630" spans="2:2" x14ac:dyDescent="0.25">
      <c r="B630" t="str" cm="1">
        <f t="array" ref="B630">IFERROR(INDEX(Crowdfunding!H$2:'Crowdfunding'!H$1001, SMALL(IF(Crowdfunding!G$2:'Crowdfunding'!G$1001="Successful", ROW(Crowdfunding!G$2:'Crowdfunding'!G$1001)-ROW(Crowdfunding!G$2)+1), ROW(629:629))), "")</f>
        <v/>
      </c>
    </row>
    <row r="631" spans="2:2" x14ac:dyDescent="0.25">
      <c r="B631" t="str" cm="1">
        <f t="array" ref="B631">IFERROR(INDEX(Crowdfunding!H$2:'Crowdfunding'!H$1001, SMALL(IF(Crowdfunding!G$2:'Crowdfunding'!G$1001="Successful", ROW(Crowdfunding!G$2:'Crowdfunding'!G$1001)-ROW(Crowdfunding!G$2)+1), ROW(630:630))), "")</f>
        <v/>
      </c>
    </row>
    <row r="632" spans="2:2" x14ac:dyDescent="0.25">
      <c r="B632" t="str" cm="1">
        <f t="array" ref="B632">IFERROR(INDEX(Crowdfunding!H$2:'Crowdfunding'!H$1001, SMALL(IF(Crowdfunding!G$2:'Crowdfunding'!G$1001="Successful", ROW(Crowdfunding!G$2:'Crowdfunding'!G$1001)-ROW(Crowdfunding!G$2)+1), ROW(631:631))), "")</f>
        <v/>
      </c>
    </row>
    <row r="633" spans="2:2" x14ac:dyDescent="0.25">
      <c r="B633" t="str" cm="1">
        <f t="array" ref="B633">IFERROR(INDEX(Crowdfunding!H$2:'Crowdfunding'!H$1001, SMALL(IF(Crowdfunding!G$2:'Crowdfunding'!G$1001="Successful", ROW(Crowdfunding!G$2:'Crowdfunding'!G$1001)-ROW(Crowdfunding!G$2)+1), ROW(632:632))), "")</f>
        <v/>
      </c>
    </row>
    <row r="634" spans="2:2" x14ac:dyDescent="0.25">
      <c r="B634" t="str" cm="1">
        <f t="array" ref="B634">IFERROR(INDEX(Crowdfunding!H$2:'Crowdfunding'!H$1001, SMALL(IF(Crowdfunding!G$2:'Crowdfunding'!G$1001="Successful", ROW(Crowdfunding!G$2:'Crowdfunding'!G$1001)-ROW(Crowdfunding!G$2)+1), ROW(633:633))), "")</f>
        <v/>
      </c>
    </row>
    <row r="635" spans="2:2" x14ac:dyDescent="0.25">
      <c r="B635" t="str" cm="1">
        <f t="array" ref="B635">IFERROR(INDEX(Crowdfunding!H$2:'Crowdfunding'!H$1001, SMALL(IF(Crowdfunding!G$2:'Crowdfunding'!G$1001="Successful", ROW(Crowdfunding!G$2:'Crowdfunding'!G$1001)-ROW(Crowdfunding!G$2)+1), ROW(634:634))), "")</f>
        <v/>
      </c>
    </row>
    <row r="636" spans="2:2" x14ac:dyDescent="0.25">
      <c r="B636" t="str" cm="1">
        <f t="array" ref="B636">IFERROR(INDEX(Crowdfunding!H$2:'Crowdfunding'!H$1001, SMALL(IF(Crowdfunding!G$2:'Crowdfunding'!G$1001="Successful", ROW(Crowdfunding!G$2:'Crowdfunding'!G$1001)-ROW(Crowdfunding!G$2)+1), ROW(635:635))), "")</f>
        <v/>
      </c>
    </row>
    <row r="637" spans="2:2" x14ac:dyDescent="0.25">
      <c r="B637" t="str" cm="1">
        <f t="array" ref="B637">IFERROR(INDEX(Crowdfunding!H$2:'Crowdfunding'!H$1001, SMALL(IF(Crowdfunding!G$2:'Crowdfunding'!G$1001="Successful", ROW(Crowdfunding!G$2:'Crowdfunding'!G$1001)-ROW(Crowdfunding!G$2)+1), ROW(636:636))), "")</f>
        <v/>
      </c>
    </row>
    <row r="638" spans="2:2" x14ac:dyDescent="0.25">
      <c r="B638" t="str" cm="1">
        <f t="array" ref="B638">IFERROR(INDEX(Crowdfunding!H$2:'Crowdfunding'!H$1001, SMALL(IF(Crowdfunding!G$2:'Crowdfunding'!G$1001="Successful", ROW(Crowdfunding!G$2:'Crowdfunding'!G$1001)-ROW(Crowdfunding!G$2)+1), ROW(637:637))), "")</f>
        <v/>
      </c>
    </row>
    <row r="639" spans="2:2" x14ac:dyDescent="0.25">
      <c r="B639" t="str" cm="1">
        <f t="array" ref="B639">IFERROR(INDEX(Crowdfunding!H$2:'Crowdfunding'!H$1001, SMALL(IF(Crowdfunding!G$2:'Crowdfunding'!G$1001="Successful", ROW(Crowdfunding!G$2:'Crowdfunding'!G$1001)-ROW(Crowdfunding!G$2)+1), ROW(638:638))), "")</f>
        <v/>
      </c>
    </row>
    <row r="640" spans="2:2" x14ac:dyDescent="0.25">
      <c r="B640" t="str" cm="1">
        <f t="array" ref="B640">IFERROR(INDEX(Crowdfunding!H$2:'Crowdfunding'!H$1001, SMALL(IF(Crowdfunding!G$2:'Crowdfunding'!G$1001="Successful", ROW(Crowdfunding!G$2:'Crowdfunding'!G$1001)-ROW(Crowdfunding!G$2)+1), ROW(639:639))), "")</f>
        <v/>
      </c>
    </row>
    <row r="641" spans="2:2" x14ac:dyDescent="0.25">
      <c r="B641" t="str" cm="1">
        <f t="array" ref="B641">IFERROR(INDEX(Crowdfunding!H$2:'Crowdfunding'!H$1001, SMALL(IF(Crowdfunding!G$2:'Crowdfunding'!G$1001="Successful", ROW(Crowdfunding!G$2:'Crowdfunding'!G$1001)-ROW(Crowdfunding!G$2)+1), ROW(640:640))), "")</f>
        <v/>
      </c>
    </row>
    <row r="642" spans="2:2" x14ac:dyDescent="0.25">
      <c r="B642" t="str" cm="1">
        <f t="array" ref="B642">IFERROR(INDEX(Crowdfunding!H$2:'Crowdfunding'!H$1001, SMALL(IF(Crowdfunding!G$2:'Crowdfunding'!G$1001="Successful", ROW(Crowdfunding!G$2:'Crowdfunding'!G$1001)-ROW(Crowdfunding!G$2)+1), ROW(641:641))), "")</f>
        <v/>
      </c>
    </row>
    <row r="643" spans="2:2" x14ac:dyDescent="0.25">
      <c r="B643" t="str" cm="1">
        <f t="array" ref="B643">IFERROR(INDEX(Crowdfunding!H$2:'Crowdfunding'!H$1001, SMALL(IF(Crowdfunding!G$2:'Crowdfunding'!G$1001="Successful", ROW(Crowdfunding!G$2:'Crowdfunding'!G$1001)-ROW(Crowdfunding!G$2)+1), ROW(642:642))), "")</f>
        <v/>
      </c>
    </row>
    <row r="644" spans="2:2" x14ac:dyDescent="0.25">
      <c r="B644" t="str" cm="1">
        <f t="array" ref="B644">IFERROR(INDEX(Crowdfunding!H$2:'Crowdfunding'!H$1001, SMALL(IF(Crowdfunding!G$2:'Crowdfunding'!G$1001="Successful", ROW(Crowdfunding!G$2:'Crowdfunding'!G$1001)-ROW(Crowdfunding!G$2)+1), ROW(643:643))), "")</f>
        <v/>
      </c>
    </row>
    <row r="645" spans="2:2" x14ac:dyDescent="0.25">
      <c r="B645" t="str" cm="1">
        <f t="array" ref="B645">IFERROR(INDEX(Crowdfunding!H$2:'Crowdfunding'!H$1001, SMALL(IF(Crowdfunding!G$2:'Crowdfunding'!G$1001="Successful", ROW(Crowdfunding!G$2:'Crowdfunding'!G$1001)-ROW(Crowdfunding!G$2)+1), ROW(644:644))), "")</f>
        <v/>
      </c>
    </row>
    <row r="646" spans="2:2" x14ac:dyDescent="0.25">
      <c r="B646" t="str" cm="1">
        <f t="array" ref="B646">IFERROR(INDEX(Crowdfunding!H$2:'Crowdfunding'!H$1001, SMALL(IF(Crowdfunding!G$2:'Crowdfunding'!G$1001="Successful", ROW(Crowdfunding!G$2:'Crowdfunding'!G$1001)-ROW(Crowdfunding!G$2)+1), ROW(645:645))), "")</f>
        <v/>
      </c>
    </row>
    <row r="647" spans="2:2" x14ac:dyDescent="0.25">
      <c r="B647" t="str" cm="1">
        <f t="array" ref="B647">IFERROR(INDEX(Crowdfunding!H$2:'Crowdfunding'!H$1001, SMALL(IF(Crowdfunding!G$2:'Crowdfunding'!G$1001="Successful", ROW(Crowdfunding!G$2:'Crowdfunding'!G$1001)-ROW(Crowdfunding!G$2)+1), ROW(646:646))), "")</f>
        <v/>
      </c>
    </row>
    <row r="648" spans="2:2" x14ac:dyDescent="0.25">
      <c r="B648" t="str" cm="1">
        <f t="array" ref="B648">IFERROR(INDEX(Crowdfunding!H$2:'Crowdfunding'!H$1001, SMALL(IF(Crowdfunding!G$2:'Crowdfunding'!G$1001="Successful", ROW(Crowdfunding!G$2:'Crowdfunding'!G$1001)-ROW(Crowdfunding!G$2)+1), ROW(647:647))), "")</f>
        <v/>
      </c>
    </row>
    <row r="649" spans="2:2" x14ac:dyDescent="0.25">
      <c r="B649" t="str" cm="1">
        <f t="array" ref="B649">IFERROR(INDEX(Crowdfunding!H$2:'Crowdfunding'!H$1001, SMALL(IF(Crowdfunding!G$2:'Crowdfunding'!G$1001="Successful", ROW(Crowdfunding!G$2:'Crowdfunding'!G$1001)-ROW(Crowdfunding!G$2)+1), ROW(648:648))), "")</f>
        <v/>
      </c>
    </row>
    <row r="650" spans="2:2" x14ac:dyDescent="0.25">
      <c r="B650" t="str" cm="1">
        <f t="array" ref="B650">IFERROR(INDEX(Crowdfunding!H$2:'Crowdfunding'!H$1001, SMALL(IF(Crowdfunding!G$2:'Crowdfunding'!G$1001="Successful", ROW(Crowdfunding!G$2:'Crowdfunding'!G$1001)-ROW(Crowdfunding!G$2)+1), ROW(649:649))), "")</f>
        <v/>
      </c>
    </row>
    <row r="651" spans="2:2" x14ac:dyDescent="0.25">
      <c r="B651" t="str" cm="1">
        <f t="array" ref="B651">IFERROR(INDEX(Crowdfunding!H$2:'Crowdfunding'!H$1001, SMALL(IF(Crowdfunding!G$2:'Crowdfunding'!G$1001="Successful", ROW(Crowdfunding!G$2:'Crowdfunding'!G$1001)-ROW(Crowdfunding!G$2)+1), ROW(650:650))), "")</f>
        <v/>
      </c>
    </row>
    <row r="652" spans="2:2" x14ac:dyDescent="0.25">
      <c r="B652" t="str" cm="1">
        <f t="array" ref="B652">IFERROR(INDEX(Crowdfunding!H$2:'Crowdfunding'!H$1001, SMALL(IF(Crowdfunding!G$2:'Crowdfunding'!G$1001="Successful", ROW(Crowdfunding!G$2:'Crowdfunding'!G$1001)-ROW(Crowdfunding!G$2)+1), ROW(651:651))), "")</f>
        <v/>
      </c>
    </row>
    <row r="653" spans="2:2" x14ac:dyDescent="0.25">
      <c r="B653" t="str" cm="1">
        <f t="array" ref="B653">IFERROR(INDEX(Crowdfunding!H$2:'Crowdfunding'!H$1001, SMALL(IF(Crowdfunding!G$2:'Crowdfunding'!G$1001="Successful", ROW(Crowdfunding!G$2:'Crowdfunding'!G$1001)-ROW(Crowdfunding!G$2)+1), ROW(652:652))), "")</f>
        <v/>
      </c>
    </row>
    <row r="654" spans="2:2" x14ac:dyDescent="0.25">
      <c r="B654" t="str" cm="1">
        <f t="array" ref="B654">IFERROR(INDEX(Crowdfunding!H$2:'Crowdfunding'!H$1001, SMALL(IF(Crowdfunding!G$2:'Crowdfunding'!G$1001="Successful", ROW(Crowdfunding!G$2:'Crowdfunding'!G$1001)-ROW(Crowdfunding!G$2)+1), ROW(653:653))), "")</f>
        <v/>
      </c>
    </row>
    <row r="655" spans="2:2" x14ac:dyDescent="0.25">
      <c r="B655" t="str" cm="1">
        <f t="array" ref="B655">IFERROR(INDEX(Crowdfunding!H$2:'Crowdfunding'!H$1001, SMALL(IF(Crowdfunding!G$2:'Crowdfunding'!G$1001="Successful", ROW(Crowdfunding!G$2:'Crowdfunding'!G$1001)-ROW(Crowdfunding!G$2)+1), ROW(654:654))), "")</f>
        <v/>
      </c>
    </row>
    <row r="656" spans="2:2" x14ac:dyDescent="0.25">
      <c r="B656" t="str" cm="1">
        <f t="array" ref="B656">IFERROR(INDEX(Crowdfunding!H$2:'Crowdfunding'!H$1001, SMALL(IF(Crowdfunding!G$2:'Crowdfunding'!G$1001="Successful", ROW(Crowdfunding!G$2:'Crowdfunding'!G$1001)-ROW(Crowdfunding!G$2)+1), ROW(655:655))), "")</f>
        <v/>
      </c>
    </row>
    <row r="657" spans="2:2" x14ac:dyDescent="0.25">
      <c r="B657" t="str" cm="1">
        <f t="array" ref="B657">IFERROR(INDEX(Crowdfunding!H$2:'Crowdfunding'!H$1001, SMALL(IF(Crowdfunding!G$2:'Crowdfunding'!G$1001="Successful", ROW(Crowdfunding!G$2:'Crowdfunding'!G$1001)-ROW(Crowdfunding!G$2)+1), ROW(656:656))), "")</f>
        <v/>
      </c>
    </row>
    <row r="658" spans="2:2" x14ac:dyDescent="0.25">
      <c r="B658" t="str" cm="1">
        <f t="array" ref="B658">IFERROR(INDEX(Crowdfunding!H$2:'Crowdfunding'!H$1001, SMALL(IF(Crowdfunding!G$2:'Crowdfunding'!G$1001="Successful", ROW(Crowdfunding!G$2:'Crowdfunding'!G$1001)-ROW(Crowdfunding!G$2)+1), ROW(657:657))), "")</f>
        <v/>
      </c>
    </row>
    <row r="659" spans="2:2" x14ac:dyDescent="0.25">
      <c r="B659" t="str" cm="1">
        <f t="array" ref="B659">IFERROR(INDEX(Crowdfunding!H$2:'Crowdfunding'!H$1001, SMALL(IF(Crowdfunding!G$2:'Crowdfunding'!G$1001="Successful", ROW(Crowdfunding!G$2:'Crowdfunding'!G$1001)-ROW(Crowdfunding!G$2)+1), ROW(658:658))), "")</f>
        <v/>
      </c>
    </row>
    <row r="660" spans="2:2" x14ac:dyDescent="0.25">
      <c r="B660" t="str" cm="1">
        <f t="array" ref="B660">IFERROR(INDEX(Crowdfunding!H$2:'Crowdfunding'!H$1001, SMALL(IF(Crowdfunding!G$2:'Crowdfunding'!G$1001="Successful", ROW(Crowdfunding!G$2:'Crowdfunding'!G$1001)-ROW(Crowdfunding!G$2)+1), ROW(659:659))), "")</f>
        <v/>
      </c>
    </row>
    <row r="661" spans="2:2" x14ac:dyDescent="0.25">
      <c r="B661" t="str" cm="1">
        <f t="array" ref="B661">IFERROR(INDEX(Crowdfunding!H$2:'Crowdfunding'!H$1001, SMALL(IF(Crowdfunding!G$2:'Crowdfunding'!G$1001="Successful", ROW(Crowdfunding!G$2:'Crowdfunding'!G$1001)-ROW(Crowdfunding!G$2)+1), ROW(660:660))), "")</f>
        <v/>
      </c>
    </row>
    <row r="662" spans="2:2" x14ac:dyDescent="0.25">
      <c r="B662" t="str" cm="1">
        <f t="array" ref="B662">IFERROR(INDEX(Crowdfunding!H$2:'Crowdfunding'!H$1001, SMALL(IF(Crowdfunding!G$2:'Crowdfunding'!G$1001="Successful", ROW(Crowdfunding!G$2:'Crowdfunding'!G$1001)-ROW(Crowdfunding!G$2)+1), ROW(661:661))), "")</f>
        <v/>
      </c>
    </row>
    <row r="663" spans="2:2" x14ac:dyDescent="0.25">
      <c r="B663" t="str" cm="1">
        <f t="array" ref="B663">IFERROR(INDEX(Crowdfunding!H$2:'Crowdfunding'!H$1001, SMALL(IF(Crowdfunding!G$2:'Crowdfunding'!G$1001="Successful", ROW(Crowdfunding!G$2:'Crowdfunding'!G$1001)-ROW(Crowdfunding!G$2)+1), ROW(662:662))), "")</f>
        <v/>
      </c>
    </row>
    <row r="664" spans="2:2" x14ac:dyDescent="0.25">
      <c r="B664" t="str" cm="1">
        <f t="array" ref="B664">IFERROR(INDEX(Crowdfunding!H$2:'Crowdfunding'!H$1001, SMALL(IF(Crowdfunding!G$2:'Crowdfunding'!G$1001="Successful", ROW(Crowdfunding!G$2:'Crowdfunding'!G$1001)-ROW(Crowdfunding!G$2)+1), ROW(663:663))), "")</f>
        <v/>
      </c>
    </row>
    <row r="665" spans="2:2" x14ac:dyDescent="0.25">
      <c r="B665" t="str" cm="1">
        <f t="array" ref="B665">IFERROR(INDEX(Crowdfunding!H$2:'Crowdfunding'!H$1001, SMALL(IF(Crowdfunding!G$2:'Crowdfunding'!G$1001="Successful", ROW(Crowdfunding!G$2:'Crowdfunding'!G$1001)-ROW(Crowdfunding!G$2)+1), ROW(664:664))), "")</f>
        <v/>
      </c>
    </row>
    <row r="666" spans="2:2" x14ac:dyDescent="0.25">
      <c r="B666" t="str" cm="1">
        <f t="array" ref="B666">IFERROR(INDEX(Crowdfunding!H$2:'Crowdfunding'!H$1001, SMALL(IF(Crowdfunding!G$2:'Crowdfunding'!G$1001="Successful", ROW(Crowdfunding!G$2:'Crowdfunding'!G$1001)-ROW(Crowdfunding!G$2)+1), ROW(665:665))), "")</f>
        <v/>
      </c>
    </row>
    <row r="667" spans="2:2" x14ac:dyDescent="0.25">
      <c r="B667" t="str" cm="1">
        <f t="array" ref="B667">IFERROR(INDEX(Crowdfunding!H$2:'Crowdfunding'!H$1001, SMALL(IF(Crowdfunding!G$2:'Crowdfunding'!G$1001="Successful", ROW(Crowdfunding!G$2:'Crowdfunding'!G$1001)-ROW(Crowdfunding!G$2)+1), ROW(666:666))), "")</f>
        <v/>
      </c>
    </row>
    <row r="668" spans="2:2" x14ac:dyDescent="0.25">
      <c r="B668" t="str" cm="1">
        <f t="array" ref="B668">IFERROR(INDEX(Crowdfunding!H$2:'Crowdfunding'!H$1001, SMALL(IF(Crowdfunding!G$2:'Crowdfunding'!G$1001="Successful", ROW(Crowdfunding!G$2:'Crowdfunding'!G$1001)-ROW(Crowdfunding!G$2)+1), ROW(667:667))), "")</f>
        <v/>
      </c>
    </row>
    <row r="669" spans="2:2" x14ac:dyDescent="0.25">
      <c r="B669" t="str" cm="1">
        <f t="array" ref="B669">IFERROR(INDEX(Crowdfunding!H$2:'Crowdfunding'!H$1001, SMALL(IF(Crowdfunding!G$2:'Crowdfunding'!G$1001="Successful", ROW(Crowdfunding!G$2:'Crowdfunding'!G$1001)-ROW(Crowdfunding!G$2)+1), ROW(668:668))), "")</f>
        <v/>
      </c>
    </row>
    <row r="670" spans="2:2" x14ac:dyDescent="0.25">
      <c r="B670" t="str" cm="1">
        <f t="array" ref="B670">IFERROR(INDEX(Crowdfunding!H$2:'Crowdfunding'!H$1001, SMALL(IF(Crowdfunding!G$2:'Crowdfunding'!G$1001="Successful", ROW(Crowdfunding!G$2:'Crowdfunding'!G$1001)-ROW(Crowdfunding!G$2)+1), ROW(669:669))), "")</f>
        <v/>
      </c>
    </row>
    <row r="671" spans="2:2" x14ac:dyDescent="0.25">
      <c r="B671" t="str" cm="1">
        <f t="array" ref="B671">IFERROR(INDEX(Crowdfunding!H$2:'Crowdfunding'!H$1001, SMALL(IF(Crowdfunding!G$2:'Crowdfunding'!G$1001="Successful", ROW(Crowdfunding!G$2:'Crowdfunding'!G$1001)-ROW(Crowdfunding!G$2)+1), ROW(670:670))), "")</f>
        <v/>
      </c>
    </row>
    <row r="672" spans="2:2" x14ac:dyDescent="0.25">
      <c r="B672" t="str" cm="1">
        <f t="array" ref="B672">IFERROR(INDEX(Crowdfunding!H$2:'Crowdfunding'!H$1001, SMALL(IF(Crowdfunding!G$2:'Crowdfunding'!G$1001="Successful", ROW(Crowdfunding!G$2:'Crowdfunding'!G$1001)-ROW(Crowdfunding!G$2)+1), ROW(671:671))), "")</f>
        <v/>
      </c>
    </row>
    <row r="673" spans="2:2" x14ac:dyDescent="0.25">
      <c r="B673" t="str" cm="1">
        <f t="array" ref="B673">IFERROR(INDEX(Crowdfunding!H$2:'Crowdfunding'!H$1001, SMALL(IF(Crowdfunding!G$2:'Crowdfunding'!G$1001="Successful", ROW(Crowdfunding!G$2:'Crowdfunding'!G$1001)-ROW(Crowdfunding!G$2)+1), ROW(672:672))), "")</f>
        <v/>
      </c>
    </row>
    <row r="674" spans="2:2" x14ac:dyDescent="0.25">
      <c r="B674" t="str" cm="1">
        <f t="array" ref="B674">IFERROR(INDEX(Crowdfunding!H$2:'Crowdfunding'!H$1001, SMALL(IF(Crowdfunding!G$2:'Crowdfunding'!G$1001="Successful", ROW(Crowdfunding!G$2:'Crowdfunding'!G$1001)-ROW(Crowdfunding!G$2)+1), ROW(673:673))), "")</f>
        <v/>
      </c>
    </row>
    <row r="675" spans="2:2" x14ac:dyDescent="0.25">
      <c r="B675" t="str" cm="1">
        <f t="array" ref="B675">IFERROR(INDEX(Crowdfunding!H$2:'Crowdfunding'!H$1001, SMALL(IF(Crowdfunding!G$2:'Crowdfunding'!G$1001="Successful", ROW(Crowdfunding!G$2:'Crowdfunding'!G$1001)-ROW(Crowdfunding!G$2)+1), ROW(674:674))), "")</f>
        <v/>
      </c>
    </row>
    <row r="676" spans="2:2" x14ac:dyDescent="0.25">
      <c r="B676" t="str" cm="1">
        <f t="array" ref="B676">IFERROR(INDEX(Crowdfunding!H$2:'Crowdfunding'!H$1001, SMALL(IF(Crowdfunding!G$2:'Crowdfunding'!G$1001="Successful", ROW(Crowdfunding!G$2:'Crowdfunding'!G$1001)-ROW(Crowdfunding!G$2)+1), ROW(675:675))), "")</f>
        <v/>
      </c>
    </row>
    <row r="677" spans="2:2" x14ac:dyDescent="0.25">
      <c r="B677" t="str" cm="1">
        <f t="array" ref="B677">IFERROR(INDEX(Crowdfunding!H$2:'Crowdfunding'!H$1001, SMALL(IF(Crowdfunding!G$2:'Crowdfunding'!G$1001="Successful", ROW(Crowdfunding!G$2:'Crowdfunding'!G$1001)-ROW(Crowdfunding!G$2)+1), ROW(676:676))), "")</f>
        <v/>
      </c>
    </row>
    <row r="678" spans="2:2" x14ac:dyDescent="0.25">
      <c r="B678" t="str" cm="1">
        <f t="array" ref="B678">IFERROR(INDEX(Crowdfunding!H$2:'Crowdfunding'!H$1001, SMALL(IF(Crowdfunding!G$2:'Crowdfunding'!G$1001="Successful", ROW(Crowdfunding!G$2:'Crowdfunding'!G$1001)-ROW(Crowdfunding!G$2)+1), ROW(677:677))), "")</f>
        <v/>
      </c>
    </row>
    <row r="679" spans="2:2" x14ac:dyDescent="0.25">
      <c r="B679" t="str" cm="1">
        <f t="array" ref="B679">IFERROR(INDEX(Crowdfunding!H$2:'Crowdfunding'!H$1001, SMALL(IF(Crowdfunding!G$2:'Crowdfunding'!G$1001="Successful", ROW(Crowdfunding!G$2:'Crowdfunding'!G$1001)-ROW(Crowdfunding!G$2)+1), ROW(678:678))), "")</f>
        <v/>
      </c>
    </row>
    <row r="680" spans="2:2" x14ac:dyDescent="0.25">
      <c r="B680" t="str" cm="1">
        <f t="array" ref="B680">IFERROR(INDEX(Crowdfunding!H$2:'Crowdfunding'!H$1001, SMALL(IF(Crowdfunding!G$2:'Crowdfunding'!G$1001="Successful", ROW(Crowdfunding!G$2:'Crowdfunding'!G$1001)-ROW(Crowdfunding!G$2)+1), ROW(679:679))), "")</f>
        <v/>
      </c>
    </row>
    <row r="681" spans="2:2" x14ac:dyDescent="0.25">
      <c r="B681" t="str" cm="1">
        <f t="array" ref="B681">IFERROR(INDEX(Crowdfunding!H$2:'Crowdfunding'!H$1001, SMALL(IF(Crowdfunding!G$2:'Crowdfunding'!G$1001="Successful", ROW(Crowdfunding!G$2:'Crowdfunding'!G$1001)-ROW(Crowdfunding!G$2)+1), ROW(680:680))), "")</f>
        <v/>
      </c>
    </row>
    <row r="682" spans="2:2" x14ac:dyDescent="0.25">
      <c r="B682" t="str" cm="1">
        <f t="array" ref="B682">IFERROR(INDEX(Crowdfunding!H$2:'Crowdfunding'!H$1001, SMALL(IF(Crowdfunding!G$2:'Crowdfunding'!G$1001="Successful", ROW(Crowdfunding!G$2:'Crowdfunding'!G$1001)-ROW(Crowdfunding!G$2)+1), ROW(681:681))), "")</f>
        <v/>
      </c>
    </row>
    <row r="683" spans="2:2" x14ac:dyDescent="0.25">
      <c r="B683" t="str" cm="1">
        <f t="array" ref="B683">IFERROR(INDEX(Crowdfunding!H$2:'Crowdfunding'!H$1001, SMALL(IF(Crowdfunding!G$2:'Crowdfunding'!G$1001="Successful", ROW(Crowdfunding!G$2:'Crowdfunding'!G$1001)-ROW(Crowdfunding!G$2)+1), ROW(682:682))), "")</f>
        <v/>
      </c>
    </row>
    <row r="684" spans="2:2" x14ac:dyDescent="0.25">
      <c r="B684" t="str" cm="1">
        <f t="array" ref="B684">IFERROR(INDEX(Crowdfunding!H$2:'Crowdfunding'!H$1001, SMALL(IF(Crowdfunding!G$2:'Crowdfunding'!G$1001="Successful", ROW(Crowdfunding!G$2:'Crowdfunding'!G$1001)-ROW(Crowdfunding!G$2)+1), ROW(683:683))), "")</f>
        <v/>
      </c>
    </row>
    <row r="685" spans="2:2" x14ac:dyDescent="0.25">
      <c r="B685" t="str" cm="1">
        <f t="array" ref="B685">IFERROR(INDEX(Crowdfunding!H$2:'Crowdfunding'!H$1001, SMALL(IF(Crowdfunding!G$2:'Crowdfunding'!G$1001="Successful", ROW(Crowdfunding!G$2:'Crowdfunding'!G$1001)-ROW(Crowdfunding!G$2)+1), ROW(684:684))), "")</f>
        <v/>
      </c>
    </row>
    <row r="686" spans="2:2" x14ac:dyDescent="0.25">
      <c r="B686" t="str" cm="1">
        <f t="array" ref="B686">IFERROR(INDEX(Crowdfunding!H$2:'Crowdfunding'!H$1001, SMALL(IF(Crowdfunding!G$2:'Crowdfunding'!G$1001="Successful", ROW(Crowdfunding!G$2:'Crowdfunding'!G$1001)-ROW(Crowdfunding!G$2)+1), ROW(685:685))), "")</f>
        <v/>
      </c>
    </row>
    <row r="687" spans="2:2" x14ac:dyDescent="0.25">
      <c r="B687" t="str" cm="1">
        <f t="array" ref="B687">IFERROR(INDEX(Crowdfunding!H$2:'Crowdfunding'!H$1001, SMALL(IF(Crowdfunding!G$2:'Crowdfunding'!G$1001="Successful", ROW(Crowdfunding!G$2:'Crowdfunding'!G$1001)-ROW(Crowdfunding!G$2)+1), ROW(686:686))), "")</f>
        <v/>
      </c>
    </row>
    <row r="688" spans="2:2" x14ac:dyDescent="0.25">
      <c r="B688" t="str" cm="1">
        <f t="array" ref="B688">IFERROR(INDEX(Crowdfunding!H$2:'Crowdfunding'!H$1001, SMALL(IF(Crowdfunding!G$2:'Crowdfunding'!G$1001="Successful", ROW(Crowdfunding!G$2:'Crowdfunding'!G$1001)-ROW(Crowdfunding!G$2)+1), ROW(687:687))), "")</f>
        <v/>
      </c>
    </row>
    <row r="689" spans="2:2" x14ac:dyDescent="0.25">
      <c r="B689" t="str" cm="1">
        <f t="array" ref="B689">IFERROR(INDEX(Crowdfunding!H$2:'Crowdfunding'!H$1001, SMALL(IF(Crowdfunding!G$2:'Crowdfunding'!G$1001="Successful", ROW(Crowdfunding!G$2:'Crowdfunding'!G$1001)-ROW(Crowdfunding!G$2)+1), ROW(688:688))), "")</f>
        <v/>
      </c>
    </row>
    <row r="690" spans="2:2" x14ac:dyDescent="0.25">
      <c r="B690" t="str" cm="1">
        <f t="array" ref="B690">IFERROR(INDEX(Crowdfunding!H$2:'Crowdfunding'!H$1001, SMALL(IF(Crowdfunding!G$2:'Crowdfunding'!G$1001="Successful", ROW(Crowdfunding!G$2:'Crowdfunding'!G$1001)-ROW(Crowdfunding!G$2)+1), ROW(689:689))), "")</f>
        <v/>
      </c>
    </row>
    <row r="691" spans="2:2" x14ac:dyDescent="0.25">
      <c r="B691" t="str" cm="1">
        <f t="array" ref="B691">IFERROR(INDEX(Crowdfunding!H$2:'Crowdfunding'!H$1001, SMALL(IF(Crowdfunding!G$2:'Crowdfunding'!G$1001="Successful", ROW(Crowdfunding!G$2:'Crowdfunding'!G$1001)-ROW(Crowdfunding!G$2)+1), ROW(690:690))), "")</f>
        <v/>
      </c>
    </row>
    <row r="692" spans="2:2" x14ac:dyDescent="0.25">
      <c r="B692" t="str" cm="1">
        <f t="array" ref="B692">IFERROR(INDEX(Crowdfunding!H$2:'Crowdfunding'!H$1001, SMALL(IF(Crowdfunding!G$2:'Crowdfunding'!G$1001="Successful", ROW(Crowdfunding!G$2:'Crowdfunding'!G$1001)-ROW(Crowdfunding!G$2)+1), ROW(691:691))), "")</f>
        <v/>
      </c>
    </row>
    <row r="693" spans="2:2" x14ac:dyDescent="0.25">
      <c r="B693" t="str" cm="1">
        <f t="array" ref="B693">IFERROR(INDEX(Crowdfunding!H$2:'Crowdfunding'!H$1001, SMALL(IF(Crowdfunding!G$2:'Crowdfunding'!G$1001="Successful", ROW(Crowdfunding!G$2:'Crowdfunding'!G$1001)-ROW(Crowdfunding!G$2)+1), ROW(692:692))), "")</f>
        <v/>
      </c>
    </row>
    <row r="694" spans="2:2" x14ac:dyDescent="0.25">
      <c r="B694" t="str" cm="1">
        <f t="array" ref="B694">IFERROR(INDEX(Crowdfunding!H$2:'Crowdfunding'!H$1001, SMALL(IF(Crowdfunding!G$2:'Crowdfunding'!G$1001="Successful", ROW(Crowdfunding!G$2:'Crowdfunding'!G$1001)-ROW(Crowdfunding!G$2)+1), ROW(693:693))), "")</f>
        <v/>
      </c>
    </row>
    <row r="695" spans="2:2" x14ac:dyDescent="0.25">
      <c r="B695" t="str" cm="1">
        <f t="array" ref="B695">IFERROR(INDEX(Crowdfunding!H$2:'Crowdfunding'!H$1001, SMALL(IF(Crowdfunding!G$2:'Crowdfunding'!G$1001="Successful", ROW(Crowdfunding!G$2:'Crowdfunding'!G$1001)-ROW(Crowdfunding!G$2)+1), ROW(694:694))), "")</f>
        <v/>
      </c>
    </row>
    <row r="696" spans="2:2" x14ac:dyDescent="0.25">
      <c r="B696" t="str" cm="1">
        <f t="array" ref="B696">IFERROR(INDEX(Crowdfunding!H$2:'Crowdfunding'!H$1001, SMALL(IF(Crowdfunding!G$2:'Crowdfunding'!G$1001="Successful", ROW(Crowdfunding!G$2:'Crowdfunding'!G$1001)-ROW(Crowdfunding!G$2)+1), ROW(695:695))), "")</f>
        <v/>
      </c>
    </row>
    <row r="697" spans="2:2" x14ac:dyDescent="0.25">
      <c r="B697" t="str" cm="1">
        <f t="array" ref="B697">IFERROR(INDEX(Crowdfunding!H$2:'Crowdfunding'!H$1001, SMALL(IF(Crowdfunding!G$2:'Crowdfunding'!G$1001="Successful", ROW(Crowdfunding!G$2:'Crowdfunding'!G$1001)-ROW(Crowdfunding!G$2)+1), ROW(696:696))), "")</f>
        <v/>
      </c>
    </row>
    <row r="698" spans="2:2" x14ac:dyDescent="0.25">
      <c r="B698" t="str" cm="1">
        <f t="array" ref="B698">IFERROR(INDEX(Crowdfunding!H$2:'Crowdfunding'!H$1001, SMALL(IF(Crowdfunding!G$2:'Crowdfunding'!G$1001="Successful", ROW(Crowdfunding!G$2:'Crowdfunding'!G$1001)-ROW(Crowdfunding!G$2)+1), ROW(697:697))), "")</f>
        <v/>
      </c>
    </row>
    <row r="699" spans="2:2" x14ac:dyDescent="0.25">
      <c r="B699" t="str" cm="1">
        <f t="array" ref="B699">IFERROR(INDEX(Crowdfunding!H$2:'Crowdfunding'!H$1001, SMALL(IF(Crowdfunding!G$2:'Crowdfunding'!G$1001="Successful", ROW(Crowdfunding!G$2:'Crowdfunding'!G$1001)-ROW(Crowdfunding!G$2)+1), ROW(698:698))), "")</f>
        <v/>
      </c>
    </row>
    <row r="700" spans="2:2" x14ac:dyDescent="0.25">
      <c r="B700" t="str" cm="1">
        <f t="array" ref="B700">IFERROR(INDEX(Crowdfunding!H$2:'Crowdfunding'!H$1001, SMALL(IF(Crowdfunding!G$2:'Crowdfunding'!G$1001="Successful", ROW(Crowdfunding!G$2:'Crowdfunding'!G$1001)-ROW(Crowdfunding!G$2)+1), ROW(699:699))), "")</f>
        <v/>
      </c>
    </row>
    <row r="701" spans="2:2" x14ac:dyDescent="0.25">
      <c r="B701" t="str" cm="1">
        <f t="array" ref="B701">IFERROR(INDEX(Crowdfunding!H$2:'Crowdfunding'!H$1001, SMALL(IF(Crowdfunding!G$2:'Crowdfunding'!G$1001="Successful", ROW(Crowdfunding!G$2:'Crowdfunding'!G$1001)-ROW(Crowdfunding!G$2)+1), ROW(700:700))), "")</f>
        <v/>
      </c>
    </row>
    <row r="702" spans="2:2" x14ac:dyDescent="0.25">
      <c r="B702" t="str" cm="1">
        <f t="array" ref="B702">IFERROR(INDEX(Crowdfunding!H$2:'Crowdfunding'!H$1001, SMALL(IF(Crowdfunding!G$2:'Crowdfunding'!G$1001="Successful", ROW(Crowdfunding!G$2:'Crowdfunding'!G$1001)-ROW(Crowdfunding!G$2)+1), ROW(701:701))), "")</f>
        <v/>
      </c>
    </row>
    <row r="703" spans="2:2" x14ac:dyDescent="0.25">
      <c r="B703" t="str" cm="1">
        <f t="array" ref="B703">IFERROR(INDEX(Crowdfunding!H$2:'Crowdfunding'!H$1001, SMALL(IF(Crowdfunding!G$2:'Crowdfunding'!G$1001="Successful", ROW(Crowdfunding!G$2:'Crowdfunding'!G$1001)-ROW(Crowdfunding!G$2)+1), ROW(702:702))), "")</f>
        <v/>
      </c>
    </row>
    <row r="704" spans="2:2" x14ac:dyDescent="0.25">
      <c r="B704" t="str" cm="1">
        <f t="array" ref="B704">IFERROR(INDEX(Crowdfunding!H$2:'Crowdfunding'!H$1001, SMALL(IF(Crowdfunding!G$2:'Crowdfunding'!G$1001="Successful", ROW(Crowdfunding!G$2:'Crowdfunding'!G$1001)-ROW(Crowdfunding!G$2)+1), ROW(703:703))), "")</f>
        <v/>
      </c>
    </row>
    <row r="705" spans="2:2" x14ac:dyDescent="0.25">
      <c r="B705" t="str" cm="1">
        <f t="array" ref="B705">IFERROR(INDEX(Crowdfunding!H$2:'Crowdfunding'!H$1001, SMALL(IF(Crowdfunding!G$2:'Crowdfunding'!G$1001="Successful", ROW(Crowdfunding!G$2:'Crowdfunding'!G$1001)-ROW(Crowdfunding!G$2)+1), ROW(704:704))), "")</f>
        <v/>
      </c>
    </row>
    <row r="706" spans="2:2" x14ac:dyDescent="0.25">
      <c r="B706" t="str" cm="1">
        <f t="array" ref="B706">IFERROR(INDEX(Crowdfunding!H$2:'Crowdfunding'!H$1001, SMALL(IF(Crowdfunding!G$2:'Crowdfunding'!G$1001="Successful", ROW(Crowdfunding!G$2:'Crowdfunding'!G$1001)-ROW(Crowdfunding!G$2)+1), ROW(705:705))), "")</f>
        <v/>
      </c>
    </row>
    <row r="707" spans="2:2" x14ac:dyDescent="0.25">
      <c r="B707" t="str" cm="1">
        <f t="array" ref="B707">IFERROR(INDEX(Crowdfunding!H$2:'Crowdfunding'!H$1001, SMALL(IF(Crowdfunding!G$2:'Crowdfunding'!G$1001="Successful", ROW(Crowdfunding!G$2:'Crowdfunding'!G$1001)-ROW(Crowdfunding!G$2)+1), ROW(706:706))), "")</f>
        <v/>
      </c>
    </row>
    <row r="708" spans="2:2" x14ac:dyDescent="0.25">
      <c r="B708" t="str" cm="1">
        <f t="array" ref="B708">IFERROR(INDEX(Crowdfunding!H$2:'Crowdfunding'!H$1001, SMALL(IF(Crowdfunding!G$2:'Crowdfunding'!G$1001="Successful", ROW(Crowdfunding!G$2:'Crowdfunding'!G$1001)-ROW(Crowdfunding!G$2)+1), ROW(707:707))), "")</f>
        <v/>
      </c>
    </row>
    <row r="709" spans="2:2" x14ac:dyDescent="0.25">
      <c r="B709" t="str" cm="1">
        <f t="array" ref="B709">IFERROR(INDEX(Crowdfunding!H$2:'Crowdfunding'!H$1001, SMALL(IF(Crowdfunding!G$2:'Crowdfunding'!G$1001="Successful", ROW(Crowdfunding!G$2:'Crowdfunding'!G$1001)-ROW(Crowdfunding!G$2)+1), ROW(708:708))), "")</f>
        <v/>
      </c>
    </row>
    <row r="710" spans="2:2" x14ac:dyDescent="0.25">
      <c r="B710" t="str" cm="1">
        <f t="array" ref="B710">IFERROR(INDEX(Crowdfunding!H$2:'Crowdfunding'!H$1001, SMALL(IF(Crowdfunding!G$2:'Crowdfunding'!G$1001="Successful", ROW(Crowdfunding!G$2:'Crowdfunding'!G$1001)-ROW(Crowdfunding!G$2)+1), ROW(709:709))), "")</f>
        <v/>
      </c>
    </row>
    <row r="711" spans="2:2" x14ac:dyDescent="0.25">
      <c r="B711" t="str" cm="1">
        <f t="array" ref="B711">IFERROR(INDEX(Crowdfunding!H$2:'Crowdfunding'!H$1001, SMALL(IF(Crowdfunding!G$2:'Crowdfunding'!G$1001="Successful", ROW(Crowdfunding!G$2:'Crowdfunding'!G$1001)-ROW(Crowdfunding!G$2)+1), ROW(710:710))), "")</f>
        <v/>
      </c>
    </row>
    <row r="712" spans="2:2" x14ac:dyDescent="0.25">
      <c r="B712" t="str" cm="1">
        <f t="array" ref="B712">IFERROR(INDEX(Crowdfunding!H$2:'Crowdfunding'!H$1001, SMALL(IF(Crowdfunding!G$2:'Crowdfunding'!G$1001="Successful", ROW(Crowdfunding!G$2:'Crowdfunding'!G$1001)-ROW(Crowdfunding!G$2)+1), ROW(711:711))), "")</f>
        <v/>
      </c>
    </row>
    <row r="713" spans="2:2" x14ac:dyDescent="0.25">
      <c r="B713" t="str" cm="1">
        <f t="array" ref="B713">IFERROR(INDEX(Crowdfunding!H$2:'Crowdfunding'!H$1001, SMALL(IF(Crowdfunding!G$2:'Crowdfunding'!G$1001="Successful", ROW(Crowdfunding!G$2:'Crowdfunding'!G$1001)-ROW(Crowdfunding!G$2)+1), ROW(712:712))), "")</f>
        <v/>
      </c>
    </row>
    <row r="714" spans="2:2" x14ac:dyDescent="0.25">
      <c r="B714" t="str" cm="1">
        <f t="array" ref="B714">IFERROR(INDEX(Crowdfunding!H$2:'Crowdfunding'!H$1001, SMALL(IF(Crowdfunding!G$2:'Crowdfunding'!G$1001="Successful", ROW(Crowdfunding!G$2:'Crowdfunding'!G$1001)-ROW(Crowdfunding!G$2)+1), ROW(713:713))), "")</f>
        <v/>
      </c>
    </row>
    <row r="715" spans="2:2" x14ac:dyDescent="0.25">
      <c r="B715" t="str" cm="1">
        <f t="array" ref="B715">IFERROR(INDEX(Crowdfunding!H$2:'Crowdfunding'!H$1001, SMALL(IF(Crowdfunding!G$2:'Crowdfunding'!G$1001="Successful", ROW(Crowdfunding!G$2:'Crowdfunding'!G$1001)-ROW(Crowdfunding!G$2)+1), ROW(714:714))), "")</f>
        <v/>
      </c>
    </row>
    <row r="716" spans="2:2" x14ac:dyDescent="0.25">
      <c r="B716" t="str" cm="1">
        <f t="array" ref="B716">IFERROR(INDEX(Crowdfunding!H$2:'Crowdfunding'!H$1001, SMALL(IF(Crowdfunding!G$2:'Crowdfunding'!G$1001="Successful", ROW(Crowdfunding!G$2:'Crowdfunding'!G$1001)-ROW(Crowdfunding!G$2)+1), ROW(715:715))), "")</f>
        <v/>
      </c>
    </row>
    <row r="717" spans="2:2" x14ac:dyDescent="0.25">
      <c r="B717" t="str" cm="1">
        <f t="array" ref="B717">IFERROR(INDEX(Crowdfunding!H$2:'Crowdfunding'!H$1001, SMALL(IF(Crowdfunding!G$2:'Crowdfunding'!G$1001="Successful", ROW(Crowdfunding!G$2:'Crowdfunding'!G$1001)-ROW(Crowdfunding!G$2)+1), ROW(716:716))), "")</f>
        <v/>
      </c>
    </row>
    <row r="718" spans="2:2" x14ac:dyDescent="0.25">
      <c r="B718" t="str" cm="1">
        <f t="array" ref="B718">IFERROR(INDEX(Crowdfunding!H$2:'Crowdfunding'!H$1001, SMALL(IF(Crowdfunding!G$2:'Crowdfunding'!G$1001="Successful", ROW(Crowdfunding!G$2:'Crowdfunding'!G$1001)-ROW(Crowdfunding!G$2)+1), ROW(717:717))), "")</f>
        <v/>
      </c>
    </row>
    <row r="719" spans="2:2" x14ac:dyDescent="0.25">
      <c r="B719" t="str" cm="1">
        <f t="array" ref="B719">IFERROR(INDEX(Crowdfunding!H$2:'Crowdfunding'!H$1001, SMALL(IF(Crowdfunding!G$2:'Crowdfunding'!G$1001="Successful", ROW(Crowdfunding!G$2:'Crowdfunding'!G$1001)-ROW(Crowdfunding!G$2)+1), ROW(718:718))), "")</f>
        <v/>
      </c>
    </row>
    <row r="720" spans="2:2" x14ac:dyDescent="0.25">
      <c r="B720" t="str" cm="1">
        <f t="array" ref="B720">IFERROR(INDEX(Crowdfunding!H$2:'Crowdfunding'!H$1001, SMALL(IF(Crowdfunding!G$2:'Crowdfunding'!G$1001="Successful", ROW(Crowdfunding!G$2:'Crowdfunding'!G$1001)-ROW(Crowdfunding!G$2)+1), ROW(719:719))), "")</f>
        <v/>
      </c>
    </row>
    <row r="721" spans="2:2" x14ac:dyDescent="0.25">
      <c r="B721" t="str" cm="1">
        <f t="array" ref="B721">IFERROR(INDEX(Crowdfunding!H$2:'Crowdfunding'!H$1001, SMALL(IF(Crowdfunding!G$2:'Crowdfunding'!G$1001="Successful", ROW(Crowdfunding!G$2:'Crowdfunding'!G$1001)-ROW(Crowdfunding!G$2)+1), ROW(720:720))), "")</f>
        <v/>
      </c>
    </row>
    <row r="722" spans="2:2" x14ac:dyDescent="0.25">
      <c r="B722" t="str" cm="1">
        <f t="array" ref="B722">IFERROR(INDEX(Crowdfunding!H$2:'Crowdfunding'!H$1001, SMALL(IF(Crowdfunding!G$2:'Crowdfunding'!G$1001="Successful", ROW(Crowdfunding!G$2:'Crowdfunding'!G$1001)-ROW(Crowdfunding!G$2)+1), ROW(721:721))), "")</f>
        <v/>
      </c>
    </row>
    <row r="723" spans="2:2" x14ac:dyDescent="0.25">
      <c r="B723" t="str" cm="1">
        <f t="array" ref="B723">IFERROR(INDEX(Crowdfunding!H$2:'Crowdfunding'!H$1001, SMALL(IF(Crowdfunding!G$2:'Crowdfunding'!G$1001="Successful", ROW(Crowdfunding!G$2:'Crowdfunding'!G$1001)-ROW(Crowdfunding!G$2)+1), ROW(722:722))), "")</f>
        <v/>
      </c>
    </row>
    <row r="724" spans="2:2" x14ac:dyDescent="0.25">
      <c r="B724" t="str" cm="1">
        <f t="array" ref="B724">IFERROR(INDEX(Crowdfunding!H$2:'Crowdfunding'!H$1001, SMALL(IF(Crowdfunding!G$2:'Crowdfunding'!G$1001="Successful", ROW(Crowdfunding!G$2:'Crowdfunding'!G$1001)-ROW(Crowdfunding!G$2)+1), ROW(723:723))), "")</f>
        <v/>
      </c>
    </row>
    <row r="725" spans="2:2" x14ac:dyDescent="0.25">
      <c r="B725" t="str" cm="1">
        <f t="array" ref="B725">IFERROR(INDEX(Crowdfunding!H$2:'Crowdfunding'!H$1001, SMALL(IF(Crowdfunding!G$2:'Crowdfunding'!G$1001="Successful", ROW(Crowdfunding!G$2:'Crowdfunding'!G$1001)-ROW(Crowdfunding!G$2)+1), ROW(724:724))), "")</f>
        <v/>
      </c>
    </row>
    <row r="726" spans="2:2" x14ac:dyDescent="0.25">
      <c r="B726" t="str" cm="1">
        <f t="array" ref="B726">IFERROR(INDEX(Crowdfunding!H$2:'Crowdfunding'!H$1001, SMALL(IF(Crowdfunding!G$2:'Crowdfunding'!G$1001="Successful", ROW(Crowdfunding!G$2:'Crowdfunding'!G$1001)-ROW(Crowdfunding!G$2)+1), ROW(725:725))), "")</f>
        <v/>
      </c>
    </row>
    <row r="727" spans="2:2" x14ac:dyDescent="0.25">
      <c r="B727" t="str" cm="1">
        <f t="array" ref="B727">IFERROR(INDEX(Crowdfunding!H$2:'Crowdfunding'!H$1001, SMALL(IF(Crowdfunding!G$2:'Crowdfunding'!G$1001="Successful", ROW(Crowdfunding!G$2:'Crowdfunding'!G$1001)-ROW(Crowdfunding!G$2)+1), ROW(726:726))), "")</f>
        <v/>
      </c>
    </row>
    <row r="728" spans="2:2" x14ac:dyDescent="0.25">
      <c r="B728" t="str" cm="1">
        <f t="array" ref="B728">IFERROR(INDEX(Crowdfunding!H$2:'Crowdfunding'!H$1001, SMALL(IF(Crowdfunding!G$2:'Crowdfunding'!G$1001="Successful", ROW(Crowdfunding!G$2:'Crowdfunding'!G$1001)-ROW(Crowdfunding!G$2)+1), ROW(727:727))), "")</f>
        <v/>
      </c>
    </row>
    <row r="729" spans="2:2" x14ac:dyDescent="0.25">
      <c r="B729" t="str" cm="1">
        <f t="array" ref="B729">IFERROR(INDEX(Crowdfunding!H$2:'Crowdfunding'!H$1001, SMALL(IF(Crowdfunding!G$2:'Crowdfunding'!G$1001="Successful", ROW(Crowdfunding!G$2:'Crowdfunding'!G$1001)-ROW(Crowdfunding!G$2)+1), ROW(728:728))), "")</f>
        <v/>
      </c>
    </row>
    <row r="730" spans="2:2" x14ac:dyDescent="0.25">
      <c r="B730" t="str" cm="1">
        <f t="array" ref="B730">IFERROR(INDEX(Crowdfunding!H$2:'Crowdfunding'!H$1001, SMALL(IF(Crowdfunding!G$2:'Crowdfunding'!G$1001="Successful", ROW(Crowdfunding!G$2:'Crowdfunding'!G$1001)-ROW(Crowdfunding!G$2)+1), ROW(729:729))), "")</f>
        <v/>
      </c>
    </row>
    <row r="731" spans="2:2" x14ac:dyDescent="0.25">
      <c r="B731" t="str" cm="1">
        <f t="array" ref="B731">IFERROR(INDEX(Crowdfunding!H$2:'Crowdfunding'!H$1001, SMALL(IF(Crowdfunding!G$2:'Crowdfunding'!G$1001="Successful", ROW(Crowdfunding!G$2:'Crowdfunding'!G$1001)-ROW(Crowdfunding!G$2)+1), ROW(730:730))), "")</f>
        <v/>
      </c>
    </row>
    <row r="732" spans="2:2" x14ac:dyDescent="0.25">
      <c r="B732" t="str" cm="1">
        <f t="array" ref="B732">IFERROR(INDEX(Crowdfunding!H$2:'Crowdfunding'!H$1001, SMALL(IF(Crowdfunding!G$2:'Crowdfunding'!G$1001="Successful", ROW(Crowdfunding!G$2:'Crowdfunding'!G$1001)-ROW(Crowdfunding!G$2)+1), ROW(731:731))), "")</f>
        <v/>
      </c>
    </row>
    <row r="733" spans="2:2" x14ac:dyDescent="0.25">
      <c r="B733" t="str" cm="1">
        <f t="array" ref="B733">IFERROR(INDEX(Crowdfunding!H$2:'Crowdfunding'!H$1001, SMALL(IF(Crowdfunding!G$2:'Crowdfunding'!G$1001="Successful", ROW(Crowdfunding!G$2:'Crowdfunding'!G$1001)-ROW(Crowdfunding!G$2)+1), ROW(732:732))), "")</f>
        <v/>
      </c>
    </row>
    <row r="734" spans="2:2" x14ac:dyDescent="0.25">
      <c r="B734" t="str" cm="1">
        <f t="array" ref="B734">IFERROR(INDEX(Crowdfunding!H$2:'Crowdfunding'!H$1001, SMALL(IF(Crowdfunding!G$2:'Crowdfunding'!G$1001="Successful", ROW(Crowdfunding!G$2:'Crowdfunding'!G$1001)-ROW(Crowdfunding!G$2)+1), ROW(733:733))), "")</f>
        <v/>
      </c>
    </row>
    <row r="735" spans="2:2" x14ac:dyDescent="0.25">
      <c r="B735" t="str" cm="1">
        <f t="array" ref="B735">IFERROR(INDEX(Crowdfunding!H$2:'Crowdfunding'!H$1001, SMALL(IF(Crowdfunding!G$2:'Crowdfunding'!G$1001="Successful", ROW(Crowdfunding!G$2:'Crowdfunding'!G$1001)-ROW(Crowdfunding!G$2)+1), ROW(734:734))), "")</f>
        <v/>
      </c>
    </row>
    <row r="736" spans="2:2" x14ac:dyDescent="0.25">
      <c r="B736" t="str" cm="1">
        <f t="array" ref="B736">IFERROR(INDEX(Crowdfunding!H$2:'Crowdfunding'!H$1001, SMALL(IF(Crowdfunding!G$2:'Crowdfunding'!G$1001="Successful", ROW(Crowdfunding!G$2:'Crowdfunding'!G$1001)-ROW(Crowdfunding!G$2)+1), ROW(735:735))), "")</f>
        <v/>
      </c>
    </row>
    <row r="737" spans="2:2" x14ac:dyDescent="0.25">
      <c r="B737" t="str" cm="1">
        <f t="array" ref="B737">IFERROR(INDEX(Crowdfunding!H$2:'Crowdfunding'!H$1001, SMALL(IF(Crowdfunding!G$2:'Crowdfunding'!G$1001="Successful", ROW(Crowdfunding!G$2:'Crowdfunding'!G$1001)-ROW(Crowdfunding!G$2)+1), ROW(736:736))), "")</f>
        <v/>
      </c>
    </row>
    <row r="738" spans="2:2" x14ac:dyDescent="0.25">
      <c r="B738" t="str" cm="1">
        <f t="array" ref="B738">IFERROR(INDEX(Crowdfunding!H$2:'Crowdfunding'!H$1001, SMALL(IF(Crowdfunding!G$2:'Crowdfunding'!G$1001="Successful", ROW(Crowdfunding!G$2:'Crowdfunding'!G$1001)-ROW(Crowdfunding!G$2)+1), ROW(737:737))), "")</f>
        <v/>
      </c>
    </row>
    <row r="739" spans="2:2" x14ac:dyDescent="0.25">
      <c r="B739" t="str" cm="1">
        <f t="array" ref="B739">IFERROR(INDEX(Crowdfunding!H$2:'Crowdfunding'!H$1001, SMALL(IF(Crowdfunding!G$2:'Crowdfunding'!G$1001="Successful", ROW(Crowdfunding!G$2:'Crowdfunding'!G$1001)-ROW(Crowdfunding!G$2)+1), ROW(738:738))), "")</f>
        <v/>
      </c>
    </row>
    <row r="740" spans="2:2" x14ac:dyDescent="0.25">
      <c r="B740" t="str" cm="1">
        <f t="array" ref="B740">IFERROR(INDEX(Crowdfunding!H$2:'Crowdfunding'!H$1001, SMALL(IF(Crowdfunding!G$2:'Crowdfunding'!G$1001="Successful", ROW(Crowdfunding!G$2:'Crowdfunding'!G$1001)-ROW(Crowdfunding!G$2)+1), ROW(739:739))), "")</f>
        <v/>
      </c>
    </row>
    <row r="741" spans="2:2" x14ac:dyDescent="0.25">
      <c r="B741" t="str" cm="1">
        <f t="array" ref="B741">IFERROR(INDEX(Crowdfunding!H$2:'Crowdfunding'!H$1001, SMALL(IF(Crowdfunding!G$2:'Crowdfunding'!G$1001="Successful", ROW(Crowdfunding!G$2:'Crowdfunding'!G$1001)-ROW(Crowdfunding!G$2)+1), ROW(740:740))), "")</f>
        <v/>
      </c>
    </row>
    <row r="742" spans="2:2" x14ac:dyDescent="0.25">
      <c r="B742" t="str" cm="1">
        <f t="array" ref="B742">IFERROR(INDEX(Crowdfunding!H$2:'Crowdfunding'!H$1001, SMALL(IF(Crowdfunding!G$2:'Crowdfunding'!G$1001="Successful", ROW(Crowdfunding!G$2:'Crowdfunding'!G$1001)-ROW(Crowdfunding!G$2)+1), ROW(741:741))), "")</f>
        <v/>
      </c>
    </row>
    <row r="743" spans="2:2" x14ac:dyDescent="0.25">
      <c r="B743" t="str" cm="1">
        <f t="array" ref="B743">IFERROR(INDEX(Crowdfunding!H$2:'Crowdfunding'!H$1001, SMALL(IF(Crowdfunding!G$2:'Crowdfunding'!G$1001="Successful", ROW(Crowdfunding!G$2:'Crowdfunding'!G$1001)-ROW(Crowdfunding!G$2)+1), ROW(742:742))), "")</f>
        <v/>
      </c>
    </row>
    <row r="744" spans="2:2" x14ac:dyDescent="0.25">
      <c r="B744" t="str" cm="1">
        <f t="array" ref="B744">IFERROR(INDEX(Crowdfunding!H$2:'Crowdfunding'!H$1001, SMALL(IF(Crowdfunding!G$2:'Crowdfunding'!G$1001="Successful", ROW(Crowdfunding!G$2:'Crowdfunding'!G$1001)-ROW(Crowdfunding!G$2)+1), ROW(743:743))), "")</f>
        <v/>
      </c>
    </row>
    <row r="745" spans="2:2" x14ac:dyDescent="0.25">
      <c r="B745" t="str" cm="1">
        <f t="array" ref="B745">IFERROR(INDEX(Crowdfunding!H$2:'Crowdfunding'!H$1001, SMALL(IF(Crowdfunding!G$2:'Crowdfunding'!G$1001="Successful", ROW(Crowdfunding!G$2:'Crowdfunding'!G$1001)-ROW(Crowdfunding!G$2)+1), ROW(744:744))), "")</f>
        <v/>
      </c>
    </row>
    <row r="746" spans="2:2" x14ac:dyDescent="0.25">
      <c r="B746" t="str" cm="1">
        <f t="array" ref="B746">IFERROR(INDEX(Crowdfunding!H$2:'Crowdfunding'!H$1001, SMALL(IF(Crowdfunding!G$2:'Crowdfunding'!G$1001="Successful", ROW(Crowdfunding!G$2:'Crowdfunding'!G$1001)-ROW(Crowdfunding!G$2)+1), ROW(745:745))), "")</f>
        <v/>
      </c>
    </row>
    <row r="747" spans="2:2" x14ac:dyDescent="0.25">
      <c r="B747" t="str" cm="1">
        <f t="array" ref="B747">IFERROR(INDEX(Crowdfunding!H$2:'Crowdfunding'!H$1001, SMALL(IF(Crowdfunding!G$2:'Crowdfunding'!G$1001="Successful", ROW(Crowdfunding!G$2:'Crowdfunding'!G$1001)-ROW(Crowdfunding!G$2)+1), ROW(746:746))), "")</f>
        <v/>
      </c>
    </row>
    <row r="748" spans="2:2" x14ac:dyDescent="0.25">
      <c r="B748" t="str" cm="1">
        <f t="array" ref="B748">IFERROR(INDEX(Crowdfunding!H$2:'Crowdfunding'!H$1001, SMALL(IF(Crowdfunding!G$2:'Crowdfunding'!G$1001="Successful", ROW(Crowdfunding!G$2:'Crowdfunding'!G$1001)-ROW(Crowdfunding!G$2)+1), ROW(747:747))), "")</f>
        <v/>
      </c>
    </row>
    <row r="749" spans="2:2" x14ac:dyDescent="0.25">
      <c r="B749" t="str" cm="1">
        <f t="array" ref="B749">IFERROR(INDEX(Crowdfunding!H$2:'Crowdfunding'!H$1001, SMALL(IF(Crowdfunding!G$2:'Crowdfunding'!G$1001="Successful", ROW(Crowdfunding!G$2:'Crowdfunding'!G$1001)-ROW(Crowdfunding!G$2)+1), ROW(748:748))), "")</f>
        <v/>
      </c>
    </row>
    <row r="750" spans="2:2" x14ac:dyDescent="0.25">
      <c r="B750" t="str" cm="1">
        <f t="array" ref="B750">IFERROR(INDEX(Crowdfunding!H$2:'Crowdfunding'!H$1001, SMALL(IF(Crowdfunding!G$2:'Crowdfunding'!G$1001="Successful", ROW(Crowdfunding!G$2:'Crowdfunding'!G$1001)-ROW(Crowdfunding!G$2)+1), ROW(749:749))), "")</f>
        <v/>
      </c>
    </row>
    <row r="751" spans="2:2" x14ac:dyDescent="0.25">
      <c r="B751" t="str" cm="1">
        <f t="array" ref="B751">IFERROR(INDEX(Crowdfunding!H$2:'Crowdfunding'!H$1001, SMALL(IF(Crowdfunding!G$2:'Crowdfunding'!G$1001="Successful", ROW(Crowdfunding!G$2:'Crowdfunding'!G$1001)-ROW(Crowdfunding!G$2)+1), ROW(750:750))), "")</f>
        <v/>
      </c>
    </row>
    <row r="752" spans="2:2" x14ac:dyDescent="0.25">
      <c r="B752" t="str" cm="1">
        <f t="array" ref="B752">IFERROR(INDEX(Crowdfunding!H$2:'Crowdfunding'!H$1001, SMALL(IF(Crowdfunding!G$2:'Crowdfunding'!G$1001="Successful", ROW(Crowdfunding!G$2:'Crowdfunding'!G$1001)-ROW(Crowdfunding!G$2)+1), ROW(751:751))), "")</f>
        <v/>
      </c>
    </row>
    <row r="753" spans="2:2" x14ac:dyDescent="0.25">
      <c r="B753" t="str" cm="1">
        <f t="array" ref="B753">IFERROR(INDEX(Crowdfunding!H$2:'Crowdfunding'!H$1001, SMALL(IF(Crowdfunding!G$2:'Crowdfunding'!G$1001="Successful", ROW(Crowdfunding!G$2:'Crowdfunding'!G$1001)-ROW(Crowdfunding!G$2)+1), ROW(752:752))), "")</f>
        <v/>
      </c>
    </row>
    <row r="754" spans="2:2" x14ac:dyDescent="0.25">
      <c r="B754" t="str" cm="1">
        <f t="array" ref="B754">IFERROR(INDEX(Crowdfunding!H$2:'Crowdfunding'!H$1001, SMALL(IF(Crowdfunding!G$2:'Crowdfunding'!G$1001="Successful", ROW(Crowdfunding!G$2:'Crowdfunding'!G$1001)-ROW(Crowdfunding!G$2)+1), ROW(753:753))), "")</f>
        <v/>
      </c>
    </row>
    <row r="755" spans="2:2" x14ac:dyDescent="0.25">
      <c r="B755" t="str" cm="1">
        <f t="array" ref="B755">IFERROR(INDEX(Crowdfunding!H$2:'Crowdfunding'!H$1001, SMALL(IF(Crowdfunding!G$2:'Crowdfunding'!G$1001="Successful", ROW(Crowdfunding!G$2:'Crowdfunding'!G$1001)-ROW(Crowdfunding!G$2)+1), ROW(754:754))), "")</f>
        <v/>
      </c>
    </row>
    <row r="756" spans="2:2" x14ac:dyDescent="0.25">
      <c r="B756" t="str" cm="1">
        <f t="array" ref="B756">IFERROR(INDEX(Crowdfunding!H$2:'Crowdfunding'!H$1001, SMALL(IF(Crowdfunding!G$2:'Crowdfunding'!G$1001="Successful", ROW(Crowdfunding!G$2:'Crowdfunding'!G$1001)-ROW(Crowdfunding!G$2)+1), ROW(755:755))), "")</f>
        <v/>
      </c>
    </row>
    <row r="757" spans="2:2" x14ac:dyDescent="0.25">
      <c r="B757" t="str" cm="1">
        <f t="array" ref="B757">IFERROR(INDEX(Crowdfunding!H$2:'Crowdfunding'!H$1001, SMALL(IF(Crowdfunding!G$2:'Crowdfunding'!G$1001="Successful", ROW(Crowdfunding!G$2:'Crowdfunding'!G$1001)-ROW(Crowdfunding!G$2)+1), ROW(756:756))), "")</f>
        <v/>
      </c>
    </row>
    <row r="758" spans="2:2" x14ac:dyDescent="0.25">
      <c r="B758" t="str" cm="1">
        <f t="array" ref="B758">IFERROR(INDEX(Crowdfunding!H$2:'Crowdfunding'!H$1001, SMALL(IF(Crowdfunding!G$2:'Crowdfunding'!G$1001="Successful", ROW(Crowdfunding!G$2:'Crowdfunding'!G$1001)-ROW(Crowdfunding!G$2)+1), ROW(757:757))), "")</f>
        <v/>
      </c>
    </row>
    <row r="759" spans="2:2" x14ac:dyDescent="0.25">
      <c r="B759" t="str" cm="1">
        <f t="array" ref="B759">IFERROR(INDEX(Crowdfunding!H$2:'Crowdfunding'!H$1001, SMALL(IF(Crowdfunding!G$2:'Crowdfunding'!G$1001="Successful", ROW(Crowdfunding!G$2:'Crowdfunding'!G$1001)-ROW(Crowdfunding!G$2)+1), ROW(758:758))), "")</f>
        <v/>
      </c>
    </row>
    <row r="760" spans="2:2" x14ac:dyDescent="0.25">
      <c r="B760" t="str" cm="1">
        <f t="array" ref="B760">IFERROR(INDEX(Crowdfunding!H$2:'Crowdfunding'!H$1001, SMALL(IF(Crowdfunding!G$2:'Crowdfunding'!G$1001="Successful", ROW(Crowdfunding!G$2:'Crowdfunding'!G$1001)-ROW(Crowdfunding!G$2)+1), ROW(759:759))), "")</f>
        <v/>
      </c>
    </row>
    <row r="761" spans="2:2" x14ac:dyDescent="0.25">
      <c r="B761" t="str" cm="1">
        <f t="array" ref="B761">IFERROR(INDEX(Crowdfunding!H$2:'Crowdfunding'!H$1001, SMALL(IF(Crowdfunding!G$2:'Crowdfunding'!G$1001="Successful", ROW(Crowdfunding!G$2:'Crowdfunding'!G$1001)-ROW(Crowdfunding!G$2)+1), ROW(760:760))), "")</f>
        <v/>
      </c>
    </row>
    <row r="762" spans="2:2" x14ac:dyDescent="0.25">
      <c r="B762" t="str" cm="1">
        <f t="array" ref="B762">IFERROR(INDEX(Crowdfunding!H$2:'Crowdfunding'!H$1001, SMALL(IF(Crowdfunding!G$2:'Crowdfunding'!G$1001="Successful", ROW(Crowdfunding!G$2:'Crowdfunding'!G$1001)-ROW(Crowdfunding!G$2)+1), ROW(761:761))), "")</f>
        <v/>
      </c>
    </row>
    <row r="763" spans="2:2" x14ac:dyDescent="0.25">
      <c r="B763" t="str" cm="1">
        <f t="array" ref="B763">IFERROR(INDEX(Crowdfunding!H$2:'Crowdfunding'!H$1001, SMALL(IF(Crowdfunding!G$2:'Crowdfunding'!G$1001="Successful", ROW(Crowdfunding!G$2:'Crowdfunding'!G$1001)-ROW(Crowdfunding!G$2)+1), ROW(762:762))), "")</f>
        <v/>
      </c>
    </row>
    <row r="764" spans="2:2" x14ac:dyDescent="0.25">
      <c r="B764" t="str" cm="1">
        <f t="array" ref="B764">IFERROR(INDEX(Crowdfunding!H$2:'Crowdfunding'!H$1001, SMALL(IF(Crowdfunding!G$2:'Crowdfunding'!G$1001="Successful", ROW(Crowdfunding!G$2:'Crowdfunding'!G$1001)-ROW(Crowdfunding!G$2)+1), ROW(763:763))), "")</f>
        <v/>
      </c>
    </row>
    <row r="765" spans="2:2" x14ac:dyDescent="0.25">
      <c r="B765" t="str" cm="1">
        <f t="array" ref="B765">IFERROR(INDEX(Crowdfunding!H$2:'Crowdfunding'!H$1001, SMALL(IF(Crowdfunding!G$2:'Crowdfunding'!G$1001="Successful", ROW(Crowdfunding!G$2:'Crowdfunding'!G$1001)-ROW(Crowdfunding!G$2)+1), ROW(764:764))), "")</f>
        <v/>
      </c>
    </row>
    <row r="766" spans="2:2" x14ac:dyDescent="0.25">
      <c r="B766" t="str" cm="1">
        <f t="array" ref="B766">IFERROR(INDEX(Crowdfunding!H$2:'Crowdfunding'!H$1001, SMALL(IF(Crowdfunding!G$2:'Crowdfunding'!G$1001="Successful", ROW(Crowdfunding!G$2:'Crowdfunding'!G$1001)-ROW(Crowdfunding!G$2)+1), ROW(765:765))), "")</f>
        <v/>
      </c>
    </row>
    <row r="767" spans="2:2" x14ac:dyDescent="0.25">
      <c r="B767" t="str" cm="1">
        <f t="array" ref="B767">IFERROR(INDEX(Crowdfunding!H$2:'Crowdfunding'!H$1001, SMALL(IF(Crowdfunding!G$2:'Crowdfunding'!G$1001="Successful", ROW(Crowdfunding!G$2:'Crowdfunding'!G$1001)-ROW(Crowdfunding!G$2)+1), ROW(766:766))), "")</f>
        <v/>
      </c>
    </row>
    <row r="768" spans="2:2" x14ac:dyDescent="0.25">
      <c r="B768" t="str" cm="1">
        <f t="array" ref="B768">IFERROR(INDEX(Crowdfunding!H$2:'Crowdfunding'!H$1001, SMALL(IF(Crowdfunding!G$2:'Crowdfunding'!G$1001="Successful", ROW(Crowdfunding!G$2:'Crowdfunding'!G$1001)-ROW(Crowdfunding!G$2)+1), ROW(767:767))), "")</f>
        <v/>
      </c>
    </row>
    <row r="769" spans="2:2" x14ac:dyDescent="0.25">
      <c r="B769" t="str" cm="1">
        <f t="array" ref="B769">IFERROR(INDEX(Crowdfunding!H$2:'Crowdfunding'!H$1001, SMALL(IF(Crowdfunding!G$2:'Crowdfunding'!G$1001="Successful", ROW(Crowdfunding!G$2:'Crowdfunding'!G$1001)-ROW(Crowdfunding!G$2)+1), ROW(768:768))), "")</f>
        <v/>
      </c>
    </row>
    <row r="770" spans="2:2" x14ac:dyDescent="0.25">
      <c r="B770" t="str" cm="1">
        <f t="array" ref="B770">IFERROR(INDEX(Crowdfunding!H$2:'Crowdfunding'!H$1001, SMALL(IF(Crowdfunding!G$2:'Crowdfunding'!G$1001="Successful", ROW(Crowdfunding!G$2:'Crowdfunding'!G$1001)-ROW(Crowdfunding!G$2)+1), ROW(769:769))), "")</f>
        <v/>
      </c>
    </row>
    <row r="771" spans="2:2" x14ac:dyDescent="0.25">
      <c r="B771" t="str" cm="1">
        <f t="array" ref="B771">IFERROR(INDEX(Crowdfunding!H$2:'Crowdfunding'!H$1001, SMALL(IF(Crowdfunding!G$2:'Crowdfunding'!G$1001="Successful", ROW(Crowdfunding!G$2:'Crowdfunding'!G$1001)-ROW(Crowdfunding!G$2)+1), ROW(770:770))), "")</f>
        <v/>
      </c>
    </row>
    <row r="772" spans="2:2" x14ac:dyDescent="0.25">
      <c r="B772" t="str" cm="1">
        <f t="array" ref="B772">IFERROR(INDEX(Crowdfunding!H$2:'Crowdfunding'!H$1001, SMALL(IF(Crowdfunding!G$2:'Crowdfunding'!G$1001="Successful", ROW(Crowdfunding!G$2:'Crowdfunding'!G$1001)-ROW(Crowdfunding!G$2)+1), ROW(771:771))), "")</f>
        <v/>
      </c>
    </row>
    <row r="773" spans="2:2" x14ac:dyDescent="0.25">
      <c r="B773" t="str" cm="1">
        <f t="array" ref="B773">IFERROR(INDEX(Crowdfunding!H$2:'Crowdfunding'!H$1001, SMALL(IF(Crowdfunding!G$2:'Crowdfunding'!G$1001="Successful", ROW(Crowdfunding!G$2:'Crowdfunding'!G$1001)-ROW(Crowdfunding!G$2)+1), ROW(772:772))), "")</f>
        <v/>
      </c>
    </row>
    <row r="774" spans="2:2" x14ac:dyDescent="0.25">
      <c r="B774" t="str" cm="1">
        <f t="array" ref="B774">IFERROR(INDEX(Crowdfunding!H$2:'Crowdfunding'!H$1001, SMALL(IF(Crowdfunding!G$2:'Crowdfunding'!G$1001="Successful", ROW(Crowdfunding!G$2:'Crowdfunding'!G$1001)-ROW(Crowdfunding!G$2)+1), ROW(773:773))), "")</f>
        <v/>
      </c>
    </row>
    <row r="775" spans="2:2" x14ac:dyDescent="0.25">
      <c r="B775" t="str" cm="1">
        <f t="array" ref="B775">IFERROR(INDEX(Crowdfunding!H$2:'Crowdfunding'!H$1001, SMALL(IF(Crowdfunding!G$2:'Crowdfunding'!G$1001="Successful", ROW(Crowdfunding!G$2:'Crowdfunding'!G$1001)-ROW(Crowdfunding!G$2)+1), ROW(774:774))), "")</f>
        <v/>
      </c>
    </row>
    <row r="776" spans="2:2" x14ac:dyDescent="0.25">
      <c r="B776" t="str" cm="1">
        <f t="array" ref="B776">IFERROR(INDEX(Crowdfunding!H$2:'Crowdfunding'!H$1001, SMALL(IF(Crowdfunding!G$2:'Crowdfunding'!G$1001="Successful", ROW(Crowdfunding!G$2:'Crowdfunding'!G$1001)-ROW(Crowdfunding!G$2)+1), ROW(775:775))), "")</f>
        <v/>
      </c>
    </row>
    <row r="777" spans="2:2" x14ac:dyDescent="0.25">
      <c r="B777" t="str" cm="1">
        <f t="array" ref="B777">IFERROR(INDEX(Crowdfunding!H$2:'Crowdfunding'!H$1001, SMALL(IF(Crowdfunding!G$2:'Crowdfunding'!G$1001="Successful", ROW(Crowdfunding!G$2:'Crowdfunding'!G$1001)-ROW(Crowdfunding!G$2)+1), ROW(776:776))), "")</f>
        <v/>
      </c>
    </row>
    <row r="778" spans="2:2" x14ac:dyDescent="0.25">
      <c r="B778" t="str" cm="1">
        <f t="array" ref="B778">IFERROR(INDEX(Crowdfunding!H$2:'Crowdfunding'!H$1001, SMALL(IF(Crowdfunding!G$2:'Crowdfunding'!G$1001="Successful", ROW(Crowdfunding!G$2:'Crowdfunding'!G$1001)-ROW(Crowdfunding!G$2)+1), ROW(777:777))), "")</f>
        <v/>
      </c>
    </row>
    <row r="779" spans="2:2" x14ac:dyDescent="0.25">
      <c r="B779" t="str" cm="1">
        <f t="array" ref="B779">IFERROR(INDEX(Crowdfunding!H$2:'Crowdfunding'!H$1001, SMALL(IF(Crowdfunding!G$2:'Crowdfunding'!G$1001="Successful", ROW(Crowdfunding!G$2:'Crowdfunding'!G$1001)-ROW(Crowdfunding!G$2)+1), ROW(778:778))), "")</f>
        <v/>
      </c>
    </row>
    <row r="780" spans="2:2" x14ac:dyDescent="0.25">
      <c r="B780" t="str" cm="1">
        <f t="array" ref="B780">IFERROR(INDEX(Crowdfunding!H$2:'Crowdfunding'!H$1001, SMALL(IF(Crowdfunding!G$2:'Crowdfunding'!G$1001="Successful", ROW(Crowdfunding!G$2:'Crowdfunding'!G$1001)-ROW(Crowdfunding!G$2)+1), ROW(779:779))), "")</f>
        <v/>
      </c>
    </row>
    <row r="781" spans="2:2" x14ac:dyDescent="0.25">
      <c r="B781" t="str" cm="1">
        <f t="array" ref="B781">IFERROR(INDEX(Crowdfunding!H$2:'Crowdfunding'!H$1001, SMALL(IF(Crowdfunding!G$2:'Crowdfunding'!G$1001="Successful", ROW(Crowdfunding!G$2:'Crowdfunding'!G$1001)-ROW(Crowdfunding!G$2)+1), ROW(780:780))), "")</f>
        <v/>
      </c>
    </row>
    <row r="782" spans="2:2" x14ac:dyDescent="0.25">
      <c r="B782" t="str" cm="1">
        <f t="array" ref="B782">IFERROR(INDEX(Crowdfunding!H$2:'Crowdfunding'!H$1001, SMALL(IF(Crowdfunding!G$2:'Crowdfunding'!G$1001="Successful", ROW(Crowdfunding!G$2:'Crowdfunding'!G$1001)-ROW(Crowdfunding!G$2)+1), ROW(781:781))), "")</f>
        <v/>
      </c>
    </row>
    <row r="783" spans="2:2" x14ac:dyDescent="0.25">
      <c r="B783" t="str" cm="1">
        <f t="array" ref="B783">IFERROR(INDEX(Crowdfunding!H$2:'Crowdfunding'!H$1001, SMALL(IF(Crowdfunding!G$2:'Crowdfunding'!G$1001="Successful", ROW(Crowdfunding!G$2:'Crowdfunding'!G$1001)-ROW(Crowdfunding!G$2)+1), ROW(782:782))), "")</f>
        <v/>
      </c>
    </row>
    <row r="784" spans="2:2" x14ac:dyDescent="0.25">
      <c r="B784" t="str" cm="1">
        <f t="array" ref="B784">IFERROR(INDEX(Crowdfunding!H$2:'Crowdfunding'!H$1001, SMALL(IF(Crowdfunding!G$2:'Crowdfunding'!G$1001="Successful", ROW(Crowdfunding!G$2:'Crowdfunding'!G$1001)-ROW(Crowdfunding!G$2)+1), ROW(783:783))), "")</f>
        <v/>
      </c>
    </row>
    <row r="785" spans="2:2" x14ac:dyDescent="0.25">
      <c r="B785" t="str" cm="1">
        <f t="array" ref="B785">IFERROR(INDEX(Crowdfunding!H$2:'Crowdfunding'!H$1001, SMALL(IF(Crowdfunding!G$2:'Crowdfunding'!G$1001="Successful", ROW(Crowdfunding!G$2:'Crowdfunding'!G$1001)-ROW(Crowdfunding!G$2)+1), ROW(784:784))), "")</f>
        <v/>
      </c>
    </row>
    <row r="786" spans="2:2" x14ac:dyDescent="0.25">
      <c r="B786" t="str" cm="1">
        <f t="array" ref="B786">IFERROR(INDEX(Crowdfunding!H$2:'Crowdfunding'!H$1001, SMALL(IF(Crowdfunding!G$2:'Crowdfunding'!G$1001="Successful", ROW(Crowdfunding!G$2:'Crowdfunding'!G$1001)-ROW(Crowdfunding!G$2)+1), ROW(785:785))), "")</f>
        <v/>
      </c>
    </row>
    <row r="787" spans="2:2" x14ac:dyDescent="0.25">
      <c r="B787" t="str" cm="1">
        <f t="array" ref="B787">IFERROR(INDEX(Crowdfunding!H$2:'Crowdfunding'!H$1001, SMALL(IF(Crowdfunding!G$2:'Crowdfunding'!G$1001="Successful", ROW(Crowdfunding!G$2:'Crowdfunding'!G$1001)-ROW(Crowdfunding!G$2)+1), ROW(786:786))), "")</f>
        <v/>
      </c>
    </row>
    <row r="788" spans="2:2" x14ac:dyDescent="0.25">
      <c r="B788" t="str" cm="1">
        <f t="array" ref="B788">IFERROR(INDEX(Crowdfunding!H$2:'Crowdfunding'!H$1001, SMALL(IF(Crowdfunding!G$2:'Crowdfunding'!G$1001="Successful", ROW(Crowdfunding!G$2:'Crowdfunding'!G$1001)-ROW(Crowdfunding!G$2)+1), ROW(787:787))), "")</f>
        <v/>
      </c>
    </row>
    <row r="789" spans="2:2" x14ac:dyDescent="0.25">
      <c r="B789" t="str" cm="1">
        <f t="array" ref="B789">IFERROR(INDEX(Crowdfunding!H$2:'Crowdfunding'!H$1001, SMALL(IF(Crowdfunding!G$2:'Crowdfunding'!G$1001="Successful", ROW(Crowdfunding!G$2:'Crowdfunding'!G$1001)-ROW(Crowdfunding!G$2)+1), ROW(788:788))), "")</f>
        <v/>
      </c>
    </row>
    <row r="790" spans="2:2" x14ac:dyDescent="0.25">
      <c r="B790" t="str" cm="1">
        <f t="array" ref="B790">IFERROR(INDEX(Crowdfunding!H$2:'Crowdfunding'!H$1001, SMALL(IF(Crowdfunding!G$2:'Crowdfunding'!G$1001="Successful", ROW(Crowdfunding!G$2:'Crowdfunding'!G$1001)-ROW(Crowdfunding!G$2)+1), ROW(789:789))), "")</f>
        <v/>
      </c>
    </row>
    <row r="791" spans="2:2" x14ac:dyDescent="0.25">
      <c r="B791" t="str" cm="1">
        <f t="array" ref="B791">IFERROR(INDEX(Crowdfunding!H$2:'Crowdfunding'!H$1001, SMALL(IF(Crowdfunding!G$2:'Crowdfunding'!G$1001="Successful", ROW(Crowdfunding!G$2:'Crowdfunding'!G$1001)-ROW(Crowdfunding!G$2)+1), ROW(790:790))), "")</f>
        <v/>
      </c>
    </row>
    <row r="792" spans="2:2" x14ac:dyDescent="0.25">
      <c r="B792" t="str" cm="1">
        <f t="array" ref="B792">IFERROR(INDEX(Crowdfunding!H$2:'Crowdfunding'!H$1001, SMALL(IF(Crowdfunding!G$2:'Crowdfunding'!G$1001="Successful", ROW(Crowdfunding!G$2:'Crowdfunding'!G$1001)-ROW(Crowdfunding!G$2)+1), ROW(791:791))), "")</f>
        <v/>
      </c>
    </row>
    <row r="793" spans="2:2" x14ac:dyDescent="0.25">
      <c r="B793" t="str" cm="1">
        <f t="array" ref="B793">IFERROR(INDEX(Crowdfunding!H$2:'Crowdfunding'!H$1001, SMALL(IF(Crowdfunding!G$2:'Crowdfunding'!G$1001="Successful", ROW(Crowdfunding!G$2:'Crowdfunding'!G$1001)-ROW(Crowdfunding!G$2)+1), ROW(792:792))), "")</f>
        <v/>
      </c>
    </row>
    <row r="794" spans="2:2" x14ac:dyDescent="0.25">
      <c r="B794" t="str" cm="1">
        <f t="array" ref="B794">IFERROR(INDEX(Crowdfunding!H$2:'Crowdfunding'!H$1001, SMALL(IF(Crowdfunding!G$2:'Crowdfunding'!G$1001="Successful", ROW(Crowdfunding!G$2:'Crowdfunding'!G$1001)-ROW(Crowdfunding!G$2)+1), ROW(793:793))), "")</f>
        <v/>
      </c>
    </row>
    <row r="795" spans="2:2" x14ac:dyDescent="0.25">
      <c r="B795" t="str" cm="1">
        <f t="array" ref="B795">IFERROR(INDEX(Crowdfunding!H$2:'Crowdfunding'!H$1001, SMALL(IF(Crowdfunding!G$2:'Crowdfunding'!G$1001="Successful", ROW(Crowdfunding!G$2:'Crowdfunding'!G$1001)-ROW(Crowdfunding!G$2)+1), ROW(794:794))), "")</f>
        <v/>
      </c>
    </row>
    <row r="796" spans="2:2" x14ac:dyDescent="0.25">
      <c r="B796" t="str" cm="1">
        <f t="array" ref="B796">IFERROR(INDEX(Crowdfunding!H$2:'Crowdfunding'!H$1001, SMALL(IF(Crowdfunding!G$2:'Crowdfunding'!G$1001="Successful", ROW(Crowdfunding!G$2:'Crowdfunding'!G$1001)-ROW(Crowdfunding!G$2)+1), ROW(795:795))), "")</f>
        <v/>
      </c>
    </row>
    <row r="797" spans="2:2" x14ac:dyDescent="0.25">
      <c r="B797" t="str" cm="1">
        <f t="array" ref="B797">IFERROR(INDEX(Crowdfunding!H$2:'Crowdfunding'!H$1001, SMALL(IF(Crowdfunding!G$2:'Crowdfunding'!G$1001="Successful", ROW(Crowdfunding!G$2:'Crowdfunding'!G$1001)-ROW(Crowdfunding!G$2)+1), ROW(796:796))), "")</f>
        <v/>
      </c>
    </row>
    <row r="798" spans="2:2" x14ac:dyDescent="0.25">
      <c r="B798" t="str" cm="1">
        <f t="array" ref="B798">IFERROR(INDEX(Crowdfunding!H$2:'Crowdfunding'!H$1001, SMALL(IF(Crowdfunding!G$2:'Crowdfunding'!G$1001="Successful", ROW(Crowdfunding!G$2:'Crowdfunding'!G$1001)-ROW(Crowdfunding!G$2)+1), ROW(797:797))), "")</f>
        <v/>
      </c>
    </row>
    <row r="799" spans="2:2" x14ac:dyDescent="0.25">
      <c r="B799" t="str" cm="1">
        <f t="array" ref="B799">IFERROR(INDEX(Crowdfunding!H$2:'Crowdfunding'!H$1001, SMALL(IF(Crowdfunding!G$2:'Crowdfunding'!G$1001="Successful", ROW(Crowdfunding!G$2:'Crowdfunding'!G$1001)-ROW(Crowdfunding!G$2)+1), ROW(798:798))), "")</f>
        <v/>
      </c>
    </row>
    <row r="800" spans="2:2" x14ac:dyDescent="0.25">
      <c r="B800" t="str" cm="1">
        <f t="array" ref="B800">IFERROR(INDEX(Crowdfunding!H$2:'Crowdfunding'!H$1001, SMALL(IF(Crowdfunding!G$2:'Crowdfunding'!G$1001="Successful", ROW(Crowdfunding!G$2:'Crowdfunding'!G$1001)-ROW(Crowdfunding!G$2)+1), ROW(799:799))), "")</f>
        <v/>
      </c>
    </row>
    <row r="801" spans="2:2" x14ac:dyDescent="0.25">
      <c r="B801" t="str" cm="1">
        <f t="array" ref="B801">IFERROR(INDEX(Crowdfunding!H$2:'Crowdfunding'!H$1001, SMALL(IF(Crowdfunding!G$2:'Crowdfunding'!G$1001="Successful", ROW(Crowdfunding!G$2:'Crowdfunding'!G$1001)-ROW(Crowdfunding!G$2)+1), ROW(800:800))), "")</f>
        <v/>
      </c>
    </row>
    <row r="802" spans="2:2" x14ac:dyDescent="0.25">
      <c r="B802" t="str" cm="1">
        <f t="array" ref="B802">IFERROR(INDEX(Crowdfunding!H$2:'Crowdfunding'!H$1001, SMALL(IF(Crowdfunding!G$2:'Crowdfunding'!G$1001="Successful", ROW(Crowdfunding!G$2:'Crowdfunding'!G$1001)-ROW(Crowdfunding!G$2)+1), ROW(801:801))), "")</f>
        <v/>
      </c>
    </row>
    <row r="803" spans="2:2" x14ac:dyDescent="0.25">
      <c r="B803" t="str" cm="1">
        <f t="array" ref="B803">IFERROR(INDEX(Crowdfunding!H$2:'Crowdfunding'!H$1001, SMALL(IF(Crowdfunding!G$2:'Crowdfunding'!G$1001="Successful", ROW(Crowdfunding!G$2:'Crowdfunding'!G$1001)-ROW(Crowdfunding!G$2)+1), ROW(802:802))), "")</f>
        <v/>
      </c>
    </row>
    <row r="804" spans="2:2" x14ac:dyDescent="0.25">
      <c r="B804" t="str" cm="1">
        <f t="array" ref="B804">IFERROR(INDEX(Crowdfunding!H$2:'Crowdfunding'!H$1001, SMALL(IF(Crowdfunding!G$2:'Crowdfunding'!G$1001="Successful", ROW(Crowdfunding!G$2:'Crowdfunding'!G$1001)-ROW(Crowdfunding!G$2)+1), ROW(803:803))), "")</f>
        <v/>
      </c>
    </row>
    <row r="805" spans="2:2" x14ac:dyDescent="0.25">
      <c r="B805" t="str" cm="1">
        <f t="array" ref="B805">IFERROR(INDEX(Crowdfunding!H$2:'Crowdfunding'!H$1001, SMALL(IF(Crowdfunding!G$2:'Crowdfunding'!G$1001="Successful", ROW(Crowdfunding!G$2:'Crowdfunding'!G$1001)-ROW(Crowdfunding!G$2)+1), ROW(804:804))), "")</f>
        <v/>
      </c>
    </row>
    <row r="806" spans="2:2" x14ac:dyDescent="0.25">
      <c r="B806" t="str" cm="1">
        <f t="array" ref="B806">IFERROR(INDEX(Crowdfunding!H$2:'Crowdfunding'!H$1001, SMALL(IF(Crowdfunding!G$2:'Crowdfunding'!G$1001="Successful", ROW(Crowdfunding!G$2:'Crowdfunding'!G$1001)-ROW(Crowdfunding!G$2)+1), ROW(805:805))), "")</f>
        <v/>
      </c>
    </row>
    <row r="807" spans="2:2" x14ac:dyDescent="0.25">
      <c r="B807" t="str" cm="1">
        <f t="array" ref="B807">IFERROR(INDEX(Crowdfunding!H$2:'Crowdfunding'!H$1001, SMALL(IF(Crowdfunding!G$2:'Crowdfunding'!G$1001="Successful", ROW(Crowdfunding!G$2:'Crowdfunding'!G$1001)-ROW(Crowdfunding!G$2)+1), ROW(806:806))), "")</f>
        <v/>
      </c>
    </row>
    <row r="808" spans="2:2" x14ac:dyDescent="0.25">
      <c r="B808" t="str" cm="1">
        <f t="array" ref="B808">IFERROR(INDEX(Crowdfunding!H$2:'Crowdfunding'!H$1001, SMALL(IF(Crowdfunding!G$2:'Crowdfunding'!G$1001="Successful", ROW(Crowdfunding!G$2:'Crowdfunding'!G$1001)-ROW(Crowdfunding!G$2)+1), ROW(807:807))), "")</f>
        <v/>
      </c>
    </row>
    <row r="809" spans="2:2" x14ac:dyDescent="0.25">
      <c r="B809" t="str" cm="1">
        <f t="array" ref="B809">IFERROR(INDEX(Crowdfunding!H$2:'Crowdfunding'!H$1001, SMALL(IF(Crowdfunding!G$2:'Crowdfunding'!G$1001="Successful", ROW(Crowdfunding!G$2:'Crowdfunding'!G$1001)-ROW(Crowdfunding!G$2)+1), ROW(808:808))), "")</f>
        <v/>
      </c>
    </row>
    <row r="810" spans="2:2" x14ac:dyDescent="0.25">
      <c r="B810" t="str" cm="1">
        <f t="array" ref="B810">IFERROR(INDEX(Crowdfunding!H$2:'Crowdfunding'!H$1001, SMALL(IF(Crowdfunding!G$2:'Crowdfunding'!G$1001="Successful", ROW(Crowdfunding!G$2:'Crowdfunding'!G$1001)-ROW(Crowdfunding!G$2)+1), ROW(809:809))), "")</f>
        <v/>
      </c>
    </row>
    <row r="811" spans="2:2" x14ac:dyDescent="0.25">
      <c r="B811" t="str" cm="1">
        <f t="array" ref="B811">IFERROR(INDEX(Crowdfunding!H$2:'Crowdfunding'!H$1001, SMALL(IF(Crowdfunding!G$2:'Crowdfunding'!G$1001="Successful", ROW(Crowdfunding!G$2:'Crowdfunding'!G$1001)-ROW(Crowdfunding!G$2)+1), ROW(810:810))), "")</f>
        <v/>
      </c>
    </row>
    <row r="812" spans="2:2" x14ac:dyDescent="0.25">
      <c r="B812" t="str" cm="1">
        <f t="array" ref="B812">IFERROR(INDEX(Crowdfunding!H$2:'Crowdfunding'!H$1001, SMALL(IF(Crowdfunding!G$2:'Crowdfunding'!G$1001="Successful", ROW(Crowdfunding!G$2:'Crowdfunding'!G$1001)-ROW(Crowdfunding!G$2)+1), ROW(811:811))), "")</f>
        <v/>
      </c>
    </row>
    <row r="813" spans="2:2" x14ac:dyDescent="0.25">
      <c r="B813" t="str" cm="1">
        <f t="array" ref="B813">IFERROR(INDEX(Crowdfunding!H$2:'Crowdfunding'!H$1001, SMALL(IF(Crowdfunding!G$2:'Crowdfunding'!G$1001="Successful", ROW(Crowdfunding!G$2:'Crowdfunding'!G$1001)-ROW(Crowdfunding!G$2)+1), ROW(812:812))), "")</f>
        <v/>
      </c>
    </row>
    <row r="814" spans="2:2" x14ac:dyDescent="0.25">
      <c r="B814" t="str" cm="1">
        <f t="array" ref="B814">IFERROR(INDEX(Crowdfunding!H$2:'Crowdfunding'!H$1001, SMALL(IF(Crowdfunding!G$2:'Crowdfunding'!G$1001="Successful", ROW(Crowdfunding!G$2:'Crowdfunding'!G$1001)-ROW(Crowdfunding!G$2)+1), ROW(813:813))), "")</f>
        <v/>
      </c>
    </row>
    <row r="815" spans="2:2" x14ac:dyDescent="0.25">
      <c r="B815" t="str" cm="1">
        <f t="array" ref="B815">IFERROR(INDEX(Crowdfunding!H$2:'Crowdfunding'!H$1001, SMALL(IF(Crowdfunding!G$2:'Crowdfunding'!G$1001="Successful", ROW(Crowdfunding!G$2:'Crowdfunding'!G$1001)-ROW(Crowdfunding!G$2)+1), ROW(814:814))), "")</f>
        <v/>
      </c>
    </row>
    <row r="816" spans="2:2" x14ac:dyDescent="0.25">
      <c r="B816" t="str" cm="1">
        <f t="array" ref="B816">IFERROR(INDEX(Crowdfunding!H$2:'Crowdfunding'!H$1001, SMALL(IF(Crowdfunding!G$2:'Crowdfunding'!G$1001="Successful", ROW(Crowdfunding!G$2:'Crowdfunding'!G$1001)-ROW(Crowdfunding!G$2)+1), ROW(815:815))), "")</f>
        <v/>
      </c>
    </row>
    <row r="817" spans="2:2" x14ac:dyDescent="0.25">
      <c r="B817" t="str" cm="1">
        <f t="array" ref="B817">IFERROR(INDEX(Crowdfunding!H$2:'Crowdfunding'!H$1001, SMALL(IF(Crowdfunding!G$2:'Crowdfunding'!G$1001="Successful", ROW(Crowdfunding!G$2:'Crowdfunding'!G$1001)-ROW(Crowdfunding!G$2)+1), ROW(816:816))), "")</f>
        <v/>
      </c>
    </row>
    <row r="818" spans="2:2" x14ac:dyDescent="0.25">
      <c r="B818" t="str" cm="1">
        <f t="array" ref="B818">IFERROR(INDEX(Crowdfunding!H$2:'Crowdfunding'!H$1001, SMALL(IF(Crowdfunding!G$2:'Crowdfunding'!G$1001="Successful", ROW(Crowdfunding!G$2:'Crowdfunding'!G$1001)-ROW(Crowdfunding!G$2)+1), ROW(817:817))), "")</f>
        <v/>
      </c>
    </row>
    <row r="819" spans="2:2" x14ac:dyDescent="0.25">
      <c r="B819" t="str" cm="1">
        <f t="array" ref="B819">IFERROR(INDEX(Crowdfunding!H$2:'Crowdfunding'!H$1001, SMALL(IF(Crowdfunding!G$2:'Crowdfunding'!G$1001="Successful", ROW(Crowdfunding!G$2:'Crowdfunding'!G$1001)-ROW(Crowdfunding!G$2)+1), ROW(818:818))), "")</f>
        <v/>
      </c>
    </row>
    <row r="820" spans="2:2" x14ac:dyDescent="0.25">
      <c r="B820" t="str" cm="1">
        <f t="array" ref="B820">IFERROR(INDEX(Crowdfunding!H$2:'Crowdfunding'!H$1001, SMALL(IF(Crowdfunding!G$2:'Crowdfunding'!G$1001="Successful", ROW(Crowdfunding!G$2:'Crowdfunding'!G$1001)-ROW(Crowdfunding!G$2)+1), ROW(819:819))), "")</f>
        <v/>
      </c>
    </row>
    <row r="821" spans="2:2" x14ac:dyDescent="0.25">
      <c r="B821" t="str" cm="1">
        <f t="array" ref="B821">IFERROR(INDEX(Crowdfunding!H$2:'Crowdfunding'!H$1001, SMALL(IF(Crowdfunding!G$2:'Crowdfunding'!G$1001="Successful", ROW(Crowdfunding!G$2:'Crowdfunding'!G$1001)-ROW(Crowdfunding!G$2)+1), ROW(820:820))), "")</f>
        <v/>
      </c>
    </row>
    <row r="822" spans="2:2" x14ac:dyDescent="0.25">
      <c r="B822" t="str" cm="1">
        <f t="array" ref="B822">IFERROR(INDEX(Crowdfunding!H$2:'Crowdfunding'!H$1001, SMALL(IF(Crowdfunding!G$2:'Crowdfunding'!G$1001="Successful", ROW(Crowdfunding!G$2:'Crowdfunding'!G$1001)-ROW(Crowdfunding!G$2)+1), ROW(821:821))), "")</f>
        <v/>
      </c>
    </row>
    <row r="823" spans="2:2" x14ac:dyDescent="0.25">
      <c r="B823" t="str" cm="1">
        <f t="array" ref="B823">IFERROR(INDEX(Crowdfunding!H$2:'Crowdfunding'!H$1001, SMALL(IF(Crowdfunding!G$2:'Crowdfunding'!G$1001="Successful", ROW(Crowdfunding!G$2:'Crowdfunding'!G$1001)-ROW(Crowdfunding!G$2)+1), ROW(822:822))), "")</f>
        <v/>
      </c>
    </row>
    <row r="824" spans="2:2" x14ac:dyDescent="0.25">
      <c r="B824" t="str" cm="1">
        <f t="array" ref="B824">IFERROR(INDEX(Crowdfunding!H$2:'Crowdfunding'!H$1001, SMALL(IF(Crowdfunding!G$2:'Crowdfunding'!G$1001="Successful", ROW(Crowdfunding!G$2:'Crowdfunding'!G$1001)-ROW(Crowdfunding!G$2)+1), ROW(823:823))), "")</f>
        <v/>
      </c>
    </row>
    <row r="825" spans="2:2" x14ac:dyDescent="0.25">
      <c r="B825" t="str" cm="1">
        <f t="array" ref="B825">IFERROR(INDEX(Crowdfunding!H$2:'Crowdfunding'!H$1001, SMALL(IF(Crowdfunding!G$2:'Crowdfunding'!G$1001="Successful", ROW(Crowdfunding!G$2:'Crowdfunding'!G$1001)-ROW(Crowdfunding!G$2)+1), ROW(824:824))), "")</f>
        <v/>
      </c>
    </row>
    <row r="826" spans="2:2" x14ac:dyDescent="0.25">
      <c r="B826" t="str" cm="1">
        <f t="array" ref="B826">IFERROR(INDEX(Crowdfunding!H$2:'Crowdfunding'!H$1001, SMALL(IF(Crowdfunding!G$2:'Crowdfunding'!G$1001="Successful", ROW(Crowdfunding!G$2:'Crowdfunding'!G$1001)-ROW(Crowdfunding!G$2)+1), ROW(825:825))), "")</f>
        <v/>
      </c>
    </row>
    <row r="827" spans="2:2" x14ac:dyDescent="0.25">
      <c r="B827" t="str" cm="1">
        <f t="array" ref="B827">IFERROR(INDEX(Crowdfunding!H$2:'Crowdfunding'!H$1001, SMALL(IF(Crowdfunding!G$2:'Crowdfunding'!G$1001="Successful", ROW(Crowdfunding!G$2:'Crowdfunding'!G$1001)-ROW(Crowdfunding!G$2)+1), ROW(826:826))), "")</f>
        <v/>
      </c>
    </row>
    <row r="828" spans="2:2" x14ac:dyDescent="0.25">
      <c r="B828" t="str" cm="1">
        <f t="array" ref="B828">IFERROR(INDEX(Crowdfunding!H$2:'Crowdfunding'!H$1001, SMALL(IF(Crowdfunding!G$2:'Crowdfunding'!G$1001="Successful", ROW(Crowdfunding!G$2:'Crowdfunding'!G$1001)-ROW(Crowdfunding!G$2)+1), ROW(827:827))), "")</f>
        <v/>
      </c>
    </row>
    <row r="829" spans="2:2" x14ac:dyDescent="0.25">
      <c r="B829" t="str" cm="1">
        <f t="array" ref="B829">IFERROR(INDEX(Crowdfunding!H$2:'Crowdfunding'!H$1001, SMALL(IF(Crowdfunding!G$2:'Crowdfunding'!G$1001="Successful", ROW(Crowdfunding!G$2:'Crowdfunding'!G$1001)-ROW(Crowdfunding!G$2)+1), ROW(828:828))), "")</f>
        <v/>
      </c>
    </row>
    <row r="830" spans="2:2" x14ac:dyDescent="0.25">
      <c r="B830" t="str" cm="1">
        <f t="array" ref="B830">IFERROR(INDEX(Crowdfunding!H$2:'Crowdfunding'!H$1001, SMALL(IF(Crowdfunding!G$2:'Crowdfunding'!G$1001="Successful", ROW(Crowdfunding!G$2:'Crowdfunding'!G$1001)-ROW(Crowdfunding!G$2)+1), ROW(829:829))), "")</f>
        <v/>
      </c>
    </row>
    <row r="831" spans="2:2" x14ac:dyDescent="0.25">
      <c r="B831" t="str" cm="1">
        <f t="array" ref="B831">IFERROR(INDEX(Crowdfunding!H$2:'Crowdfunding'!H$1001, SMALL(IF(Crowdfunding!G$2:'Crowdfunding'!G$1001="Successful", ROW(Crowdfunding!G$2:'Crowdfunding'!G$1001)-ROW(Crowdfunding!G$2)+1), ROW(830:830))), "")</f>
        <v/>
      </c>
    </row>
    <row r="832" spans="2:2" x14ac:dyDescent="0.25">
      <c r="B832" t="str" cm="1">
        <f t="array" ref="B832">IFERROR(INDEX(Crowdfunding!H$2:'Crowdfunding'!H$1001, SMALL(IF(Crowdfunding!G$2:'Crowdfunding'!G$1001="Successful", ROW(Crowdfunding!G$2:'Crowdfunding'!G$1001)-ROW(Crowdfunding!G$2)+1), ROW(831:831))), "")</f>
        <v/>
      </c>
    </row>
    <row r="833" spans="2:2" x14ac:dyDescent="0.25">
      <c r="B833" t="str" cm="1">
        <f t="array" ref="B833">IFERROR(INDEX(Crowdfunding!H$2:'Crowdfunding'!H$1001, SMALL(IF(Crowdfunding!G$2:'Crowdfunding'!G$1001="Successful", ROW(Crowdfunding!G$2:'Crowdfunding'!G$1001)-ROW(Crowdfunding!G$2)+1), ROW(832:832))), "")</f>
        <v/>
      </c>
    </row>
    <row r="834" spans="2:2" x14ac:dyDescent="0.25">
      <c r="B834" t="str" cm="1">
        <f t="array" ref="B834">IFERROR(INDEX(Crowdfunding!H$2:'Crowdfunding'!H$1001, SMALL(IF(Crowdfunding!G$2:'Crowdfunding'!G$1001="Successful", ROW(Crowdfunding!G$2:'Crowdfunding'!G$1001)-ROW(Crowdfunding!G$2)+1), ROW(833:833))), "")</f>
        <v/>
      </c>
    </row>
    <row r="835" spans="2:2" x14ac:dyDescent="0.25">
      <c r="B835" t="str" cm="1">
        <f t="array" ref="B835">IFERROR(INDEX(Crowdfunding!H$2:'Crowdfunding'!H$1001, SMALL(IF(Crowdfunding!G$2:'Crowdfunding'!G$1001="Successful", ROW(Crowdfunding!G$2:'Crowdfunding'!G$1001)-ROW(Crowdfunding!G$2)+1), ROW(834:834))), "")</f>
        <v/>
      </c>
    </row>
    <row r="836" spans="2:2" x14ac:dyDescent="0.25">
      <c r="B836" t="str" cm="1">
        <f t="array" ref="B836">IFERROR(INDEX(Crowdfunding!H$2:'Crowdfunding'!H$1001, SMALL(IF(Crowdfunding!G$2:'Crowdfunding'!G$1001="Successful", ROW(Crowdfunding!G$2:'Crowdfunding'!G$1001)-ROW(Crowdfunding!G$2)+1), ROW(835:835))), "")</f>
        <v/>
      </c>
    </row>
    <row r="837" spans="2:2" x14ac:dyDescent="0.25">
      <c r="B837" t="str" cm="1">
        <f t="array" ref="B837">IFERROR(INDEX(Crowdfunding!H$2:'Crowdfunding'!H$1001, SMALL(IF(Crowdfunding!G$2:'Crowdfunding'!G$1001="Successful", ROW(Crowdfunding!G$2:'Crowdfunding'!G$1001)-ROW(Crowdfunding!G$2)+1), ROW(836:836))), "")</f>
        <v/>
      </c>
    </row>
    <row r="838" spans="2:2" x14ac:dyDescent="0.25">
      <c r="B838" t="str" cm="1">
        <f t="array" ref="B838">IFERROR(INDEX(Crowdfunding!H$2:'Crowdfunding'!H$1001, SMALL(IF(Crowdfunding!G$2:'Crowdfunding'!G$1001="Successful", ROW(Crowdfunding!G$2:'Crowdfunding'!G$1001)-ROW(Crowdfunding!G$2)+1), ROW(837:837))), "")</f>
        <v/>
      </c>
    </row>
    <row r="839" spans="2:2" x14ac:dyDescent="0.25">
      <c r="B839" t="str" cm="1">
        <f t="array" ref="B839">IFERROR(INDEX(Crowdfunding!H$2:'Crowdfunding'!H$1001, SMALL(IF(Crowdfunding!G$2:'Crowdfunding'!G$1001="Successful", ROW(Crowdfunding!G$2:'Crowdfunding'!G$1001)-ROW(Crowdfunding!G$2)+1), ROW(838:838))), "")</f>
        <v/>
      </c>
    </row>
    <row r="840" spans="2:2" x14ac:dyDescent="0.25">
      <c r="B840" t="str" cm="1">
        <f t="array" ref="B840">IFERROR(INDEX(Crowdfunding!H$2:'Crowdfunding'!H$1001, SMALL(IF(Crowdfunding!G$2:'Crowdfunding'!G$1001="Successful", ROW(Crowdfunding!G$2:'Crowdfunding'!G$1001)-ROW(Crowdfunding!G$2)+1), ROW(839:839))), "")</f>
        <v/>
      </c>
    </row>
    <row r="841" spans="2:2" x14ac:dyDescent="0.25">
      <c r="B841" t="str" cm="1">
        <f t="array" ref="B841">IFERROR(INDEX(Crowdfunding!H$2:'Crowdfunding'!H$1001, SMALL(IF(Crowdfunding!G$2:'Crowdfunding'!G$1001="Successful", ROW(Crowdfunding!G$2:'Crowdfunding'!G$1001)-ROW(Crowdfunding!G$2)+1), ROW(840:840))), "")</f>
        <v/>
      </c>
    </row>
    <row r="842" spans="2:2" x14ac:dyDescent="0.25">
      <c r="B842" t="str" cm="1">
        <f t="array" ref="B842">IFERROR(INDEX(Crowdfunding!H$2:'Crowdfunding'!H$1001, SMALL(IF(Crowdfunding!G$2:'Crowdfunding'!G$1001="Successful", ROW(Crowdfunding!G$2:'Crowdfunding'!G$1001)-ROW(Crowdfunding!G$2)+1), ROW(841:841))), "")</f>
        <v/>
      </c>
    </row>
    <row r="843" spans="2:2" x14ac:dyDescent="0.25">
      <c r="B843" t="str" cm="1">
        <f t="array" ref="B843">IFERROR(INDEX(Crowdfunding!H$2:'Crowdfunding'!H$1001, SMALL(IF(Crowdfunding!G$2:'Crowdfunding'!G$1001="Successful", ROW(Crowdfunding!G$2:'Crowdfunding'!G$1001)-ROW(Crowdfunding!G$2)+1), ROW(842:842))), "")</f>
        <v/>
      </c>
    </row>
    <row r="844" spans="2:2" x14ac:dyDescent="0.25">
      <c r="B844" t="str" cm="1">
        <f t="array" ref="B844">IFERROR(INDEX(Crowdfunding!H$2:'Crowdfunding'!H$1001, SMALL(IF(Crowdfunding!G$2:'Crowdfunding'!G$1001="Successful", ROW(Crowdfunding!G$2:'Crowdfunding'!G$1001)-ROW(Crowdfunding!G$2)+1), ROW(843:843))), "")</f>
        <v/>
      </c>
    </row>
    <row r="845" spans="2:2" x14ac:dyDescent="0.25">
      <c r="B845" t="str" cm="1">
        <f t="array" ref="B845">IFERROR(INDEX(Crowdfunding!H$2:'Crowdfunding'!H$1001, SMALL(IF(Crowdfunding!G$2:'Crowdfunding'!G$1001="Successful", ROW(Crowdfunding!G$2:'Crowdfunding'!G$1001)-ROW(Crowdfunding!G$2)+1), ROW(844:844))), "")</f>
        <v/>
      </c>
    </row>
    <row r="846" spans="2:2" x14ac:dyDescent="0.25">
      <c r="B846" t="str" cm="1">
        <f t="array" ref="B846">IFERROR(INDEX(Crowdfunding!H$2:'Crowdfunding'!H$1001, SMALL(IF(Crowdfunding!G$2:'Crowdfunding'!G$1001="Successful", ROW(Crowdfunding!G$2:'Crowdfunding'!G$1001)-ROW(Crowdfunding!G$2)+1), ROW(845:845))), "")</f>
        <v/>
      </c>
    </row>
    <row r="847" spans="2:2" x14ac:dyDescent="0.25">
      <c r="B847" t="str" cm="1">
        <f t="array" ref="B847">IFERROR(INDEX(Crowdfunding!H$2:'Crowdfunding'!H$1001, SMALL(IF(Crowdfunding!G$2:'Crowdfunding'!G$1001="Successful", ROW(Crowdfunding!G$2:'Crowdfunding'!G$1001)-ROW(Crowdfunding!G$2)+1), ROW(846:846))), "")</f>
        <v/>
      </c>
    </row>
    <row r="848" spans="2:2" x14ac:dyDescent="0.25">
      <c r="B848" t="str" cm="1">
        <f t="array" ref="B848">IFERROR(INDEX(Crowdfunding!H$2:'Crowdfunding'!H$1001, SMALL(IF(Crowdfunding!G$2:'Crowdfunding'!G$1001="Successful", ROW(Crowdfunding!G$2:'Crowdfunding'!G$1001)-ROW(Crowdfunding!G$2)+1), ROW(847:847))), "")</f>
        <v/>
      </c>
    </row>
    <row r="849" spans="2:2" x14ac:dyDescent="0.25">
      <c r="B849" t="str" cm="1">
        <f t="array" ref="B849">IFERROR(INDEX(Crowdfunding!H$2:'Crowdfunding'!H$1001, SMALL(IF(Crowdfunding!G$2:'Crowdfunding'!G$1001="Successful", ROW(Crowdfunding!G$2:'Crowdfunding'!G$1001)-ROW(Crowdfunding!G$2)+1), ROW(848:848))), "")</f>
        <v/>
      </c>
    </row>
    <row r="850" spans="2:2" x14ac:dyDescent="0.25">
      <c r="B850" t="str" cm="1">
        <f t="array" ref="B850">IFERROR(INDEX(Crowdfunding!H$2:'Crowdfunding'!H$1001, SMALL(IF(Crowdfunding!G$2:'Crowdfunding'!G$1001="Successful", ROW(Crowdfunding!G$2:'Crowdfunding'!G$1001)-ROW(Crowdfunding!G$2)+1), ROW(849:849))), "")</f>
        <v/>
      </c>
    </row>
    <row r="851" spans="2:2" x14ac:dyDescent="0.25">
      <c r="B851" t="str" cm="1">
        <f t="array" ref="B851">IFERROR(INDEX(Crowdfunding!H$2:'Crowdfunding'!H$1001, SMALL(IF(Crowdfunding!G$2:'Crowdfunding'!G$1001="Successful", ROW(Crowdfunding!G$2:'Crowdfunding'!G$1001)-ROW(Crowdfunding!G$2)+1), ROW(850:850))), "")</f>
        <v/>
      </c>
    </row>
    <row r="852" spans="2:2" x14ac:dyDescent="0.25">
      <c r="B852" t="str" cm="1">
        <f t="array" ref="B852">IFERROR(INDEX(Crowdfunding!H$2:'Crowdfunding'!H$1001, SMALL(IF(Crowdfunding!G$2:'Crowdfunding'!G$1001="Successful", ROW(Crowdfunding!G$2:'Crowdfunding'!G$1001)-ROW(Crowdfunding!G$2)+1), ROW(851:851))), "")</f>
        <v/>
      </c>
    </row>
    <row r="853" spans="2:2" x14ac:dyDescent="0.25">
      <c r="B853" t="str" cm="1">
        <f t="array" ref="B853">IFERROR(INDEX(Crowdfunding!H$2:'Crowdfunding'!H$1001, SMALL(IF(Crowdfunding!G$2:'Crowdfunding'!G$1001="Successful", ROW(Crowdfunding!G$2:'Crowdfunding'!G$1001)-ROW(Crowdfunding!G$2)+1), ROW(852:852))), "")</f>
        <v/>
      </c>
    </row>
    <row r="854" spans="2:2" x14ac:dyDescent="0.25">
      <c r="B854" t="str" cm="1">
        <f t="array" ref="B854">IFERROR(INDEX(Crowdfunding!H$2:'Crowdfunding'!H$1001, SMALL(IF(Crowdfunding!G$2:'Crowdfunding'!G$1001="Successful", ROW(Crowdfunding!G$2:'Crowdfunding'!G$1001)-ROW(Crowdfunding!G$2)+1), ROW(853:853))), "")</f>
        <v/>
      </c>
    </row>
    <row r="855" spans="2:2" x14ac:dyDescent="0.25">
      <c r="B855" t="str" cm="1">
        <f t="array" ref="B855">IFERROR(INDEX(Crowdfunding!H$2:'Crowdfunding'!H$1001, SMALL(IF(Crowdfunding!G$2:'Crowdfunding'!G$1001="Successful", ROW(Crowdfunding!G$2:'Crowdfunding'!G$1001)-ROW(Crowdfunding!G$2)+1), ROW(854:854))), "")</f>
        <v/>
      </c>
    </row>
    <row r="856" spans="2:2" x14ac:dyDescent="0.25">
      <c r="B856" t="str" cm="1">
        <f t="array" ref="B856">IFERROR(INDEX(Crowdfunding!H$2:'Crowdfunding'!H$1001, SMALL(IF(Crowdfunding!G$2:'Crowdfunding'!G$1001="Successful", ROW(Crowdfunding!G$2:'Crowdfunding'!G$1001)-ROW(Crowdfunding!G$2)+1), ROW(855:855))), "")</f>
        <v/>
      </c>
    </row>
    <row r="857" spans="2:2" x14ac:dyDescent="0.25">
      <c r="B857" t="str" cm="1">
        <f t="array" ref="B857">IFERROR(INDEX(Crowdfunding!H$2:'Crowdfunding'!H$1001, SMALL(IF(Crowdfunding!G$2:'Crowdfunding'!G$1001="Successful", ROW(Crowdfunding!G$2:'Crowdfunding'!G$1001)-ROW(Crowdfunding!G$2)+1), ROW(856:856))), "")</f>
        <v/>
      </c>
    </row>
    <row r="858" spans="2:2" x14ac:dyDescent="0.25">
      <c r="B858" t="str" cm="1">
        <f t="array" ref="B858">IFERROR(INDEX(Crowdfunding!H$2:'Crowdfunding'!H$1001, SMALL(IF(Crowdfunding!G$2:'Crowdfunding'!G$1001="Successful", ROW(Crowdfunding!G$2:'Crowdfunding'!G$1001)-ROW(Crowdfunding!G$2)+1), ROW(857:857))), "")</f>
        <v/>
      </c>
    </row>
    <row r="859" spans="2:2" x14ac:dyDescent="0.25">
      <c r="B859" t="str" cm="1">
        <f t="array" ref="B859">IFERROR(INDEX(Crowdfunding!H$2:'Crowdfunding'!H$1001, SMALL(IF(Crowdfunding!G$2:'Crowdfunding'!G$1001="Successful", ROW(Crowdfunding!G$2:'Crowdfunding'!G$1001)-ROW(Crowdfunding!G$2)+1), ROW(858:858))), "")</f>
        <v/>
      </c>
    </row>
    <row r="860" spans="2:2" x14ac:dyDescent="0.25">
      <c r="B860" t="str" cm="1">
        <f t="array" ref="B860">IFERROR(INDEX(Crowdfunding!H$2:'Crowdfunding'!H$1001, SMALL(IF(Crowdfunding!G$2:'Crowdfunding'!G$1001="Successful", ROW(Crowdfunding!G$2:'Crowdfunding'!G$1001)-ROW(Crowdfunding!G$2)+1), ROW(859:859))), "")</f>
        <v/>
      </c>
    </row>
    <row r="861" spans="2:2" x14ac:dyDescent="0.25">
      <c r="B861" t="str" cm="1">
        <f t="array" ref="B861">IFERROR(INDEX(Crowdfunding!H$2:'Crowdfunding'!H$1001, SMALL(IF(Crowdfunding!G$2:'Crowdfunding'!G$1001="Successful", ROW(Crowdfunding!G$2:'Crowdfunding'!G$1001)-ROW(Crowdfunding!G$2)+1), ROW(860:860))), "")</f>
        <v/>
      </c>
    </row>
    <row r="862" spans="2:2" x14ac:dyDescent="0.25">
      <c r="B862" t="str" cm="1">
        <f t="array" ref="B862">IFERROR(INDEX(Crowdfunding!H$2:'Crowdfunding'!H$1001, SMALL(IF(Crowdfunding!G$2:'Crowdfunding'!G$1001="Successful", ROW(Crowdfunding!G$2:'Crowdfunding'!G$1001)-ROW(Crowdfunding!G$2)+1), ROW(861:861))), "")</f>
        <v/>
      </c>
    </row>
    <row r="863" spans="2:2" x14ac:dyDescent="0.25">
      <c r="B863" t="str" cm="1">
        <f t="array" ref="B863">IFERROR(INDEX(Crowdfunding!H$2:'Crowdfunding'!H$1001, SMALL(IF(Crowdfunding!G$2:'Crowdfunding'!G$1001="Successful", ROW(Crowdfunding!G$2:'Crowdfunding'!G$1001)-ROW(Crowdfunding!G$2)+1), ROW(862:862))), "")</f>
        <v/>
      </c>
    </row>
    <row r="864" spans="2:2" x14ac:dyDescent="0.25">
      <c r="B864" t="str" cm="1">
        <f t="array" ref="B864">IFERROR(INDEX(Crowdfunding!H$2:'Crowdfunding'!H$1001, SMALL(IF(Crowdfunding!G$2:'Crowdfunding'!G$1001="Successful", ROW(Crowdfunding!G$2:'Crowdfunding'!G$1001)-ROW(Crowdfunding!G$2)+1), ROW(863:863))), "")</f>
        <v/>
      </c>
    </row>
    <row r="865" spans="2:2" x14ac:dyDescent="0.25">
      <c r="B865" t="str" cm="1">
        <f t="array" ref="B865">IFERROR(INDEX(Crowdfunding!H$2:'Crowdfunding'!H$1001, SMALL(IF(Crowdfunding!G$2:'Crowdfunding'!G$1001="Successful", ROW(Crowdfunding!G$2:'Crowdfunding'!G$1001)-ROW(Crowdfunding!G$2)+1), ROW(864:864))), "")</f>
        <v/>
      </c>
    </row>
    <row r="866" spans="2:2" x14ac:dyDescent="0.25">
      <c r="B866" t="str" cm="1">
        <f t="array" ref="B866">IFERROR(INDEX(Crowdfunding!H$2:'Crowdfunding'!H$1001, SMALL(IF(Crowdfunding!G$2:'Crowdfunding'!G$1001="Successful", ROW(Crowdfunding!G$2:'Crowdfunding'!G$1001)-ROW(Crowdfunding!G$2)+1), ROW(865:865))), "")</f>
        <v/>
      </c>
    </row>
    <row r="867" spans="2:2" x14ac:dyDescent="0.25">
      <c r="B867" t="str" cm="1">
        <f t="array" ref="B867">IFERROR(INDEX(Crowdfunding!H$2:'Crowdfunding'!H$1001, SMALL(IF(Crowdfunding!G$2:'Crowdfunding'!G$1001="Successful", ROW(Crowdfunding!G$2:'Crowdfunding'!G$1001)-ROW(Crowdfunding!G$2)+1), ROW(866:866))), "")</f>
        <v/>
      </c>
    </row>
    <row r="868" spans="2:2" x14ac:dyDescent="0.25">
      <c r="B868" t="str" cm="1">
        <f t="array" ref="B868">IFERROR(INDEX(Crowdfunding!H$2:'Crowdfunding'!H$1001, SMALL(IF(Crowdfunding!G$2:'Crowdfunding'!G$1001="Successful", ROW(Crowdfunding!G$2:'Crowdfunding'!G$1001)-ROW(Crowdfunding!G$2)+1), ROW(867:867))), "")</f>
        <v/>
      </c>
    </row>
    <row r="869" spans="2:2" x14ac:dyDescent="0.25">
      <c r="B869" t="str" cm="1">
        <f t="array" ref="B869">IFERROR(INDEX(Crowdfunding!H$2:'Crowdfunding'!H$1001, SMALL(IF(Crowdfunding!G$2:'Crowdfunding'!G$1001="Successful", ROW(Crowdfunding!G$2:'Crowdfunding'!G$1001)-ROW(Crowdfunding!G$2)+1), ROW(868:868))), "")</f>
        <v/>
      </c>
    </row>
    <row r="870" spans="2:2" x14ac:dyDescent="0.25">
      <c r="B870" t="str" cm="1">
        <f t="array" ref="B870">IFERROR(INDEX(Crowdfunding!H$2:'Crowdfunding'!H$1001, SMALL(IF(Crowdfunding!G$2:'Crowdfunding'!G$1001="Successful", ROW(Crowdfunding!G$2:'Crowdfunding'!G$1001)-ROW(Crowdfunding!G$2)+1), ROW(869:869))), "")</f>
        <v/>
      </c>
    </row>
    <row r="871" spans="2:2" x14ac:dyDescent="0.25">
      <c r="B871" t="str" cm="1">
        <f t="array" ref="B871">IFERROR(INDEX(Crowdfunding!H$2:'Crowdfunding'!H$1001, SMALL(IF(Crowdfunding!G$2:'Crowdfunding'!G$1001="Successful", ROW(Crowdfunding!G$2:'Crowdfunding'!G$1001)-ROW(Crowdfunding!G$2)+1), ROW(870:870))), "")</f>
        <v/>
      </c>
    </row>
    <row r="872" spans="2:2" x14ac:dyDescent="0.25">
      <c r="B872" t="str" cm="1">
        <f t="array" ref="B872">IFERROR(INDEX(Crowdfunding!H$2:'Crowdfunding'!H$1001, SMALL(IF(Crowdfunding!G$2:'Crowdfunding'!G$1001="Successful", ROW(Crowdfunding!G$2:'Crowdfunding'!G$1001)-ROW(Crowdfunding!G$2)+1), ROW(871:871))), "")</f>
        <v/>
      </c>
    </row>
    <row r="873" spans="2:2" x14ac:dyDescent="0.25">
      <c r="B873" t="str" cm="1">
        <f t="array" ref="B873">IFERROR(INDEX(Crowdfunding!H$2:'Crowdfunding'!H$1001, SMALL(IF(Crowdfunding!G$2:'Crowdfunding'!G$1001="Successful", ROW(Crowdfunding!G$2:'Crowdfunding'!G$1001)-ROW(Crowdfunding!G$2)+1), ROW(872:872))), "")</f>
        <v/>
      </c>
    </row>
    <row r="874" spans="2:2" x14ac:dyDescent="0.25">
      <c r="B874" t="str" cm="1">
        <f t="array" ref="B874">IFERROR(INDEX(Crowdfunding!H$2:'Crowdfunding'!H$1001, SMALL(IF(Crowdfunding!G$2:'Crowdfunding'!G$1001="Successful", ROW(Crowdfunding!G$2:'Crowdfunding'!G$1001)-ROW(Crowdfunding!G$2)+1), ROW(873:873))), "")</f>
        <v/>
      </c>
    </row>
    <row r="875" spans="2:2" x14ac:dyDescent="0.25">
      <c r="B875" t="str" cm="1">
        <f t="array" ref="B875">IFERROR(INDEX(Crowdfunding!H$2:'Crowdfunding'!H$1001, SMALL(IF(Crowdfunding!G$2:'Crowdfunding'!G$1001="Successful", ROW(Crowdfunding!G$2:'Crowdfunding'!G$1001)-ROW(Crowdfunding!G$2)+1), ROW(874:874))), "")</f>
        <v/>
      </c>
    </row>
    <row r="876" spans="2:2" x14ac:dyDescent="0.25">
      <c r="B876" t="str" cm="1">
        <f t="array" ref="B876">IFERROR(INDEX(Crowdfunding!H$2:'Crowdfunding'!H$1001, SMALL(IF(Crowdfunding!G$2:'Crowdfunding'!G$1001="Successful", ROW(Crowdfunding!G$2:'Crowdfunding'!G$1001)-ROW(Crowdfunding!G$2)+1), ROW(875:875))), "")</f>
        <v/>
      </c>
    </row>
    <row r="877" spans="2:2" x14ac:dyDescent="0.25">
      <c r="B877" t="str" cm="1">
        <f t="array" ref="B877">IFERROR(INDEX(Crowdfunding!H$2:'Crowdfunding'!H$1001, SMALL(IF(Crowdfunding!G$2:'Crowdfunding'!G$1001="Successful", ROW(Crowdfunding!G$2:'Crowdfunding'!G$1001)-ROW(Crowdfunding!G$2)+1), ROW(876:876))), "")</f>
        <v/>
      </c>
    </row>
    <row r="878" spans="2:2" x14ac:dyDescent="0.25">
      <c r="B878" t="str" cm="1">
        <f t="array" ref="B878">IFERROR(INDEX(Crowdfunding!H$2:'Crowdfunding'!H$1001, SMALL(IF(Crowdfunding!G$2:'Crowdfunding'!G$1001="Successful", ROW(Crowdfunding!G$2:'Crowdfunding'!G$1001)-ROW(Crowdfunding!G$2)+1), ROW(877:877))), "")</f>
        <v/>
      </c>
    </row>
    <row r="879" spans="2:2" x14ac:dyDescent="0.25">
      <c r="B879" t="str" cm="1">
        <f t="array" ref="B879">IFERROR(INDEX(Crowdfunding!H$2:'Crowdfunding'!H$1001, SMALL(IF(Crowdfunding!G$2:'Crowdfunding'!G$1001="Successful", ROW(Crowdfunding!G$2:'Crowdfunding'!G$1001)-ROW(Crowdfunding!G$2)+1), ROW(878:878))), "")</f>
        <v/>
      </c>
    </row>
    <row r="880" spans="2:2" x14ac:dyDescent="0.25">
      <c r="B880" t="str" cm="1">
        <f t="array" ref="B880">IFERROR(INDEX(Crowdfunding!H$2:'Crowdfunding'!H$1001, SMALL(IF(Crowdfunding!G$2:'Crowdfunding'!G$1001="Successful", ROW(Crowdfunding!G$2:'Crowdfunding'!G$1001)-ROW(Crowdfunding!G$2)+1), ROW(879:879))), "")</f>
        <v/>
      </c>
    </row>
    <row r="881" spans="2:2" x14ac:dyDescent="0.25">
      <c r="B881" t="str" cm="1">
        <f t="array" ref="B881">IFERROR(INDEX(Crowdfunding!H$2:'Crowdfunding'!H$1001, SMALL(IF(Crowdfunding!G$2:'Crowdfunding'!G$1001="Successful", ROW(Crowdfunding!G$2:'Crowdfunding'!G$1001)-ROW(Crowdfunding!G$2)+1), ROW(880:880))), "")</f>
        <v/>
      </c>
    </row>
    <row r="882" spans="2:2" x14ac:dyDescent="0.25">
      <c r="B882" t="str" cm="1">
        <f t="array" ref="B882">IFERROR(INDEX(Crowdfunding!H$2:'Crowdfunding'!H$1001, SMALL(IF(Crowdfunding!G$2:'Crowdfunding'!G$1001="Successful", ROW(Crowdfunding!G$2:'Crowdfunding'!G$1001)-ROW(Crowdfunding!G$2)+1), ROW(881:881))), "")</f>
        <v/>
      </c>
    </row>
    <row r="883" spans="2:2" x14ac:dyDescent="0.25">
      <c r="B883" t="str" cm="1">
        <f t="array" ref="B883">IFERROR(INDEX(Crowdfunding!H$2:'Crowdfunding'!H$1001, SMALL(IF(Crowdfunding!G$2:'Crowdfunding'!G$1001="Successful", ROW(Crowdfunding!G$2:'Crowdfunding'!G$1001)-ROW(Crowdfunding!G$2)+1), ROW(882:882))), "")</f>
        <v/>
      </c>
    </row>
    <row r="884" spans="2:2" x14ac:dyDescent="0.25">
      <c r="B884" t="str" cm="1">
        <f t="array" ref="B884">IFERROR(INDEX(Crowdfunding!H$2:'Crowdfunding'!H$1001, SMALL(IF(Crowdfunding!G$2:'Crowdfunding'!G$1001="Successful", ROW(Crowdfunding!G$2:'Crowdfunding'!G$1001)-ROW(Crowdfunding!G$2)+1), ROW(883:883))), "")</f>
        <v/>
      </c>
    </row>
    <row r="885" spans="2:2" x14ac:dyDescent="0.25">
      <c r="B885" t="str" cm="1">
        <f t="array" ref="B885">IFERROR(INDEX(Crowdfunding!H$2:'Crowdfunding'!H$1001, SMALL(IF(Crowdfunding!G$2:'Crowdfunding'!G$1001="Successful", ROW(Crowdfunding!G$2:'Crowdfunding'!G$1001)-ROW(Crowdfunding!G$2)+1), ROW(884:884))), "")</f>
        <v/>
      </c>
    </row>
    <row r="886" spans="2:2" x14ac:dyDescent="0.25">
      <c r="B886" t="str" cm="1">
        <f t="array" ref="B886">IFERROR(INDEX(Crowdfunding!H$2:'Crowdfunding'!H$1001, SMALL(IF(Crowdfunding!G$2:'Crowdfunding'!G$1001="Successful", ROW(Crowdfunding!G$2:'Crowdfunding'!G$1001)-ROW(Crowdfunding!G$2)+1), ROW(885:885))), "")</f>
        <v/>
      </c>
    </row>
    <row r="887" spans="2:2" x14ac:dyDescent="0.25">
      <c r="B887" t="str" cm="1">
        <f t="array" ref="B887">IFERROR(INDEX(Crowdfunding!H$2:'Crowdfunding'!H$1001, SMALL(IF(Crowdfunding!G$2:'Crowdfunding'!G$1001="Successful", ROW(Crowdfunding!G$2:'Crowdfunding'!G$1001)-ROW(Crowdfunding!G$2)+1), ROW(886:886))), "")</f>
        <v/>
      </c>
    </row>
    <row r="888" spans="2:2" x14ac:dyDescent="0.25">
      <c r="B888" t="str" cm="1">
        <f t="array" ref="B888">IFERROR(INDEX(Crowdfunding!H$2:'Crowdfunding'!H$1001, SMALL(IF(Crowdfunding!G$2:'Crowdfunding'!G$1001="Successful", ROW(Crowdfunding!G$2:'Crowdfunding'!G$1001)-ROW(Crowdfunding!G$2)+1), ROW(887:887))), "")</f>
        <v/>
      </c>
    </row>
    <row r="889" spans="2:2" x14ac:dyDescent="0.25">
      <c r="B889" t="str" cm="1">
        <f t="array" ref="B889">IFERROR(INDEX(Crowdfunding!H$2:'Crowdfunding'!H$1001, SMALL(IF(Crowdfunding!G$2:'Crowdfunding'!G$1001="Successful", ROW(Crowdfunding!G$2:'Crowdfunding'!G$1001)-ROW(Crowdfunding!G$2)+1), ROW(888:888))), "")</f>
        <v/>
      </c>
    </row>
    <row r="890" spans="2:2" x14ac:dyDescent="0.25">
      <c r="B890" t="str" cm="1">
        <f t="array" ref="B890">IFERROR(INDEX(Crowdfunding!H$2:'Crowdfunding'!H$1001, SMALL(IF(Crowdfunding!G$2:'Crowdfunding'!G$1001="Successful", ROW(Crowdfunding!G$2:'Crowdfunding'!G$1001)-ROW(Crowdfunding!G$2)+1), ROW(889:889))), "")</f>
        <v/>
      </c>
    </row>
    <row r="891" spans="2:2" x14ac:dyDescent="0.25">
      <c r="B891" t="str" cm="1">
        <f t="array" ref="B891">IFERROR(INDEX(Crowdfunding!H$2:'Crowdfunding'!H$1001, SMALL(IF(Crowdfunding!G$2:'Crowdfunding'!G$1001="Successful", ROW(Crowdfunding!G$2:'Crowdfunding'!G$1001)-ROW(Crowdfunding!G$2)+1), ROW(890:890))), "")</f>
        <v/>
      </c>
    </row>
    <row r="892" spans="2:2" x14ac:dyDescent="0.25">
      <c r="B892" t="str" cm="1">
        <f t="array" ref="B892">IFERROR(INDEX(Crowdfunding!H$2:'Crowdfunding'!H$1001, SMALL(IF(Crowdfunding!G$2:'Crowdfunding'!G$1001="Successful", ROW(Crowdfunding!G$2:'Crowdfunding'!G$1001)-ROW(Crowdfunding!G$2)+1), ROW(891:891))), "")</f>
        <v/>
      </c>
    </row>
    <row r="893" spans="2:2" x14ac:dyDescent="0.25">
      <c r="B893" t="str" cm="1">
        <f t="array" ref="B893">IFERROR(INDEX(Crowdfunding!H$2:'Crowdfunding'!H$1001, SMALL(IF(Crowdfunding!G$2:'Crowdfunding'!G$1001="Successful", ROW(Crowdfunding!G$2:'Crowdfunding'!G$1001)-ROW(Crowdfunding!G$2)+1), ROW(892:892))), "")</f>
        <v/>
      </c>
    </row>
    <row r="894" spans="2:2" x14ac:dyDescent="0.25">
      <c r="B894" t="str" cm="1">
        <f t="array" ref="B894">IFERROR(INDEX(Crowdfunding!H$2:'Crowdfunding'!H$1001, SMALL(IF(Crowdfunding!G$2:'Crowdfunding'!G$1001="Successful", ROW(Crowdfunding!G$2:'Crowdfunding'!G$1001)-ROW(Crowdfunding!G$2)+1), ROW(893:893))), "")</f>
        <v/>
      </c>
    </row>
    <row r="895" spans="2:2" x14ac:dyDescent="0.25">
      <c r="B895" t="str" cm="1">
        <f t="array" ref="B895">IFERROR(INDEX(Crowdfunding!H$2:'Crowdfunding'!H$1001, SMALL(IF(Crowdfunding!G$2:'Crowdfunding'!G$1001="Successful", ROW(Crowdfunding!G$2:'Crowdfunding'!G$1001)-ROW(Crowdfunding!G$2)+1), ROW(894:894))), "")</f>
        <v/>
      </c>
    </row>
    <row r="896" spans="2:2" x14ac:dyDescent="0.25">
      <c r="B896" t="str" cm="1">
        <f t="array" ref="B896">IFERROR(INDEX(Crowdfunding!H$2:'Crowdfunding'!H$1001, SMALL(IF(Crowdfunding!G$2:'Crowdfunding'!G$1001="Successful", ROW(Crowdfunding!G$2:'Crowdfunding'!G$1001)-ROW(Crowdfunding!G$2)+1), ROW(895:895))), "")</f>
        <v/>
      </c>
    </row>
    <row r="897" spans="2:2" x14ac:dyDescent="0.25">
      <c r="B897" t="str" cm="1">
        <f t="array" ref="B897">IFERROR(INDEX(Crowdfunding!H$2:'Crowdfunding'!H$1001, SMALL(IF(Crowdfunding!G$2:'Crowdfunding'!G$1001="Successful", ROW(Crowdfunding!G$2:'Crowdfunding'!G$1001)-ROW(Crowdfunding!G$2)+1), ROW(896:896))), "")</f>
        <v/>
      </c>
    </row>
    <row r="898" spans="2:2" x14ac:dyDescent="0.25">
      <c r="B898" t="str" cm="1">
        <f t="array" ref="B898">IFERROR(INDEX(Crowdfunding!H$2:'Crowdfunding'!H$1001, SMALL(IF(Crowdfunding!G$2:'Crowdfunding'!G$1001="Successful", ROW(Crowdfunding!G$2:'Crowdfunding'!G$1001)-ROW(Crowdfunding!G$2)+1), ROW(897:897))), "")</f>
        <v/>
      </c>
    </row>
    <row r="899" spans="2:2" x14ac:dyDescent="0.25">
      <c r="B899" t="str" cm="1">
        <f t="array" ref="B899">IFERROR(INDEX(Crowdfunding!H$2:'Crowdfunding'!H$1001, SMALL(IF(Crowdfunding!G$2:'Crowdfunding'!G$1001="Successful", ROW(Crowdfunding!G$2:'Crowdfunding'!G$1001)-ROW(Crowdfunding!G$2)+1), ROW(898:898))), "")</f>
        <v/>
      </c>
    </row>
    <row r="900" spans="2:2" x14ac:dyDescent="0.25">
      <c r="B900" t="str" cm="1">
        <f t="array" ref="B900">IFERROR(INDEX(Crowdfunding!H$2:'Crowdfunding'!H$1001, SMALL(IF(Crowdfunding!G$2:'Crowdfunding'!G$1001="Successful", ROW(Crowdfunding!G$2:'Crowdfunding'!G$1001)-ROW(Crowdfunding!G$2)+1), ROW(899:899))), "")</f>
        <v/>
      </c>
    </row>
    <row r="901" spans="2:2" x14ac:dyDescent="0.25">
      <c r="B901" t="str" cm="1">
        <f t="array" ref="B901">IFERROR(INDEX(Crowdfunding!H$2:'Crowdfunding'!H$1001, SMALL(IF(Crowdfunding!G$2:'Crowdfunding'!G$1001="Successful", ROW(Crowdfunding!G$2:'Crowdfunding'!G$1001)-ROW(Crowdfunding!G$2)+1), ROW(900:900))), "")</f>
        <v/>
      </c>
    </row>
    <row r="902" spans="2:2" x14ac:dyDescent="0.25">
      <c r="B902" t="str" cm="1">
        <f t="array" ref="B902">IFERROR(INDEX(Crowdfunding!H$2:'Crowdfunding'!H$1001, SMALL(IF(Crowdfunding!G$2:'Crowdfunding'!G$1001="Successful", ROW(Crowdfunding!G$2:'Crowdfunding'!G$1001)-ROW(Crowdfunding!G$2)+1), ROW(901:901))), "")</f>
        <v/>
      </c>
    </row>
    <row r="903" spans="2:2" x14ac:dyDescent="0.25">
      <c r="B903" t="str" cm="1">
        <f t="array" ref="B903">IFERROR(INDEX(Crowdfunding!H$2:'Crowdfunding'!H$1001, SMALL(IF(Crowdfunding!G$2:'Crowdfunding'!G$1001="Successful", ROW(Crowdfunding!G$2:'Crowdfunding'!G$1001)-ROW(Crowdfunding!G$2)+1), ROW(902:902))), "")</f>
        <v/>
      </c>
    </row>
    <row r="904" spans="2:2" x14ac:dyDescent="0.25">
      <c r="B904" t="str" cm="1">
        <f t="array" ref="B904">IFERROR(INDEX(Crowdfunding!H$2:'Crowdfunding'!H$1001, SMALL(IF(Crowdfunding!G$2:'Crowdfunding'!G$1001="Successful", ROW(Crowdfunding!G$2:'Crowdfunding'!G$1001)-ROW(Crowdfunding!G$2)+1), ROW(903:903))), "")</f>
        <v/>
      </c>
    </row>
    <row r="905" spans="2:2" x14ac:dyDescent="0.25">
      <c r="B905" t="str" cm="1">
        <f t="array" ref="B905">IFERROR(INDEX(Crowdfunding!H$2:'Crowdfunding'!H$1001, SMALL(IF(Crowdfunding!G$2:'Crowdfunding'!G$1001="Successful", ROW(Crowdfunding!G$2:'Crowdfunding'!G$1001)-ROW(Crowdfunding!G$2)+1), ROW(904:904))), "")</f>
        <v/>
      </c>
    </row>
    <row r="906" spans="2:2" x14ac:dyDescent="0.25">
      <c r="B906" t="str" cm="1">
        <f t="array" ref="B906">IFERROR(INDEX(Crowdfunding!H$2:'Crowdfunding'!H$1001, SMALL(IF(Crowdfunding!G$2:'Crowdfunding'!G$1001="Successful", ROW(Crowdfunding!G$2:'Crowdfunding'!G$1001)-ROW(Crowdfunding!G$2)+1), ROW(905:905))), "")</f>
        <v/>
      </c>
    </row>
    <row r="907" spans="2:2" x14ac:dyDescent="0.25">
      <c r="B907" t="str" cm="1">
        <f t="array" ref="B907">IFERROR(INDEX(Crowdfunding!H$2:'Crowdfunding'!H$1001, SMALL(IF(Crowdfunding!G$2:'Crowdfunding'!G$1001="Successful", ROW(Crowdfunding!G$2:'Crowdfunding'!G$1001)-ROW(Crowdfunding!G$2)+1), ROW(906:906))), "")</f>
        <v/>
      </c>
    </row>
    <row r="908" spans="2:2" x14ac:dyDescent="0.25">
      <c r="B908" t="str" cm="1">
        <f t="array" ref="B908">IFERROR(INDEX(Crowdfunding!H$2:'Crowdfunding'!H$1001, SMALL(IF(Crowdfunding!G$2:'Crowdfunding'!G$1001="Successful", ROW(Crowdfunding!G$2:'Crowdfunding'!G$1001)-ROW(Crowdfunding!G$2)+1), ROW(907:907))), "")</f>
        <v/>
      </c>
    </row>
    <row r="909" spans="2:2" x14ac:dyDescent="0.25">
      <c r="B909" t="str" cm="1">
        <f t="array" ref="B909">IFERROR(INDEX(Crowdfunding!H$2:'Crowdfunding'!H$1001, SMALL(IF(Crowdfunding!G$2:'Crowdfunding'!G$1001="Successful", ROW(Crowdfunding!G$2:'Crowdfunding'!G$1001)-ROW(Crowdfunding!G$2)+1), ROW(908:908))), "")</f>
        <v/>
      </c>
    </row>
    <row r="910" spans="2:2" x14ac:dyDescent="0.25">
      <c r="B910" t="str" cm="1">
        <f t="array" ref="B910">IFERROR(INDEX(Crowdfunding!H$2:'Crowdfunding'!H$1001, SMALL(IF(Crowdfunding!G$2:'Crowdfunding'!G$1001="Successful", ROW(Crowdfunding!G$2:'Crowdfunding'!G$1001)-ROW(Crowdfunding!G$2)+1), ROW(909:909))), "")</f>
        <v/>
      </c>
    </row>
    <row r="911" spans="2:2" x14ac:dyDescent="0.25">
      <c r="B911" t="str" cm="1">
        <f t="array" ref="B911">IFERROR(INDEX(Crowdfunding!H$2:'Crowdfunding'!H$1001, SMALL(IF(Crowdfunding!G$2:'Crowdfunding'!G$1001="Successful", ROW(Crowdfunding!G$2:'Crowdfunding'!G$1001)-ROW(Crowdfunding!G$2)+1), ROW(910:910))), "")</f>
        <v/>
      </c>
    </row>
    <row r="912" spans="2:2" x14ac:dyDescent="0.25">
      <c r="B912" t="str" cm="1">
        <f t="array" ref="B912">IFERROR(INDEX(Crowdfunding!H$2:'Crowdfunding'!H$1001, SMALL(IF(Crowdfunding!G$2:'Crowdfunding'!G$1001="Successful", ROW(Crowdfunding!G$2:'Crowdfunding'!G$1001)-ROW(Crowdfunding!G$2)+1), ROW(911:911))), "")</f>
        <v/>
      </c>
    </row>
    <row r="913" spans="2:2" x14ac:dyDescent="0.25">
      <c r="B913" t="str" cm="1">
        <f t="array" ref="B913">IFERROR(INDEX(Crowdfunding!H$2:'Crowdfunding'!H$1001, SMALL(IF(Crowdfunding!G$2:'Crowdfunding'!G$1001="Successful", ROW(Crowdfunding!G$2:'Crowdfunding'!G$1001)-ROW(Crowdfunding!G$2)+1), ROW(912:912))), "")</f>
        <v/>
      </c>
    </row>
    <row r="914" spans="2:2" x14ac:dyDescent="0.25">
      <c r="B914" t="str" cm="1">
        <f t="array" ref="B914">IFERROR(INDEX(Crowdfunding!H$2:'Crowdfunding'!H$1001, SMALL(IF(Crowdfunding!G$2:'Crowdfunding'!G$1001="Successful", ROW(Crowdfunding!G$2:'Crowdfunding'!G$1001)-ROW(Crowdfunding!G$2)+1), ROW(913:913))), "")</f>
        <v/>
      </c>
    </row>
    <row r="915" spans="2:2" x14ac:dyDescent="0.25">
      <c r="B915" t="str" cm="1">
        <f t="array" ref="B915">IFERROR(INDEX(Crowdfunding!H$2:'Crowdfunding'!H$1001, SMALL(IF(Crowdfunding!G$2:'Crowdfunding'!G$1001="Successful", ROW(Crowdfunding!G$2:'Crowdfunding'!G$1001)-ROW(Crowdfunding!G$2)+1), ROW(914:914))), "")</f>
        <v/>
      </c>
    </row>
    <row r="916" spans="2:2" x14ac:dyDescent="0.25">
      <c r="B916" t="str" cm="1">
        <f t="array" ref="B916">IFERROR(INDEX(Crowdfunding!H$2:'Crowdfunding'!H$1001, SMALL(IF(Crowdfunding!G$2:'Crowdfunding'!G$1001="Successful", ROW(Crowdfunding!G$2:'Crowdfunding'!G$1001)-ROW(Crowdfunding!G$2)+1), ROW(915:915))), "")</f>
        <v/>
      </c>
    </row>
    <row r="917" spans="2:2" x14ac:dyDescent="0.25">
      <c r="B917" t="str" cm="1">
        <f t="array" ref="B917">IFERROR(INDEX(Crowdfunding!H$2:'Crowdfunding'!H$1001, SMALL(IF(Crowdfunding!G$2:'Crowdfunding'!G$1001="Successful", ROW(Crowdfunding!G$2:'Crowdfunding'!G$1001)-ROW(Crowdfunding!G$2)+1), ROW(916:916))), "")</f>
        <v/>
      </c>
    </row>
    <row r="918" spans="2:2" x14ac:dyDescent="0.25">
      <c r="B918" t="str" cm="1">
        <f t="array" ref="B918">IFERROR(INDEX(Crowdfunding!H$2:'Crowdfunding'!H$1001, SMALL(IF(Crowdfunding!G$2:'Crowdfunding'!G$1001="Successful", ROW(Crowdfunding!G$2:'Crowdfunding'!G$1001)-ROW(Crowdfunding!G$2)+1), ROW(917:917))), "")</f>
        <v/>
      </c>
    </row>
    <row r="919" spans="2:2" x14ac:dyDescent="0.25">
      <c r="B919" t="str" cm="1">
        <f t="array" ref="B919">IFERROR(INDEX(Crowdfunding!H$2:'Crowdfunding'!H$1001, SMALL(IF(Crowdfunding!G$2:'Crowdfunding'!G$1001="Successful", ROW(Crowdfunding!G$2:'Crowdfunding'!G$1001)-ROW(Crowdfunding!G$2)+1), ROW(918:918))), "")</f>
        <v/>
      </c>
    </row>
    <row r="920" spans="2:2" x14ac:dyDescent="0.25">
      <c r="B920" t="str" cm="1">
        <f t="array" ref="B920">IFERROR(INDEX(Crowdfunding!H$2:'Crowdfunding'!H$1001, SMALL(IF(Crowdfunding!G$2:'Crowdfunding'!G$1001="Successful", ROW(Crowdfunding!G$2:'Crowdfunding'!G$1001)-ROW(Crowdfunding!G$2)+1), ROW(919:919))), "")</f>
        <v/>
      </c>
    </row>
    <row r="921" spans="2:2" x14ac:dyDescent="0.25">
      <c r="B921" t="str" cm="1">
        <f t="array" ref="B921">IFERROR(INDEX(Crowdfunding!H$2:'Crowdfunding'!H$1001, SMALL(IF(Crowdfunding!G$2:'Crowdfunding'!G$1001="Successful", ROW(Crowdfunding!G$2:'Crowdfunding'!G$1001)-ROW(Crowdfunding!G$2)+1), ROW(920:920))), "")</f>
        <v/>
      </c>
    </row>
    <row r="922" spans="2:2" x14ac:dyDescent="0.25">
      <c r="B922" t="str" cm="1">
        <f t="array" ref="B922">IFERROR(INDEX(Crowdfunding!H$2:'Crowdfunding'!H$1001, SMALL(IF(Crowdfunding!G$2:'Crowdfunding'!G$1001="Successful", ROW(Crowdfunding!G$2:'Crowdfunding'!G$1001)-ROW(Crowdfunding!G$2)+1), ROW(921:921))), "")</f>
        <v/>
      </c>
    </row>
    <row r="923" spans="2:2" x14ac:dyDescent="0.25">
      <c r="B923" t="str" cm="1">
        <f t="array" ref="B923">IFERROR(INDEX(Crowdfunding!H$2:'Crowdfunding'!H$1001, SMALL(IF(Crowdfunding!G$2:'Crowdfunding'!G$1001="Successful", ROW(Crowdfunding!G$2:'Crowdfunding'!G$1001)-ROW(Crowdfunding!G$2)+1), ROW(922:922))), "")</f>
        <v/>
      </c>
    </row>
    <row r="924" spans="2:2" x14ac:dyDescent="0.25">
      <c r="B924" t="str" cm="1">
        <f t="array" ref="B924">IFERROR(INDEX(Crowdfunding!H$2:'Crowdfunding'!H$1001, SMALL(IF(Crowdfunding!G$2:'Crowdfunding'!G$1001="Successful", ROW(Crowdfunding!G$2:'Crowdfunding'!G$1001)-ROW(Crowdfunding!G$2)+1), ROW(923:923))), "")</f>
        <v/>
      </c>
    </row>
    <row r="925" spans="2:2" x14ac:dyDescent="0.25">
      <c r="B925" t="str" cm="1">
        <f t="array" ref="B925">IFERROR(INDEX(Crowdfunding!H$2:'Crowdfunding'!H$1001, SMALL(IF(Crowdfunding!G$2:'Crowdfunding'!G$1001="Successful", ROW(Crowdfunding!G$2:'Crowdfunding'!G$1001)-ROW(Crowdfunding!G$2)+1), ROW(924:924))), "")</f>
        <v/>
      </c>
    </row>
    <row r="926" spans="2:2" x14ac:dyDescent="0.25">
      <c r="B926" t="str" cm="1">
        <f t="array" ref="B926">IFERROR(INDEX(Crowdfunding!H$2:'Crowdfunding'!H$1001, SMALL(IF(Crowdfunding!G$2:'Crowdfunding'!G$1001="Successful", ROW(Crowdfunding!G$2:'Crowdfunding'!G$1001)-ROW(Crowdfunding!G$2)+1), ROW(925:925))), "")</f>
        <v/>
      </c>
    </row>
    <row r="927" spans="2:2" x14ac:dyDescent="0.25">
      <c r="B927" t="str" cm="1">
        <f t="array" ref="B927">IFERROR(INDEX(Crowdfunding!H$2:'Crowdfunding'!H$1001, SMALL(IF(Crowdfunding!G$2:'Crowdfunding'!G$1001="Successful", ROW(Crowdfunding!G$2:'Crowdfunding'!G$1001)-ROW(Crowdfunding!G$2)+1), ROW(926:926))), "")</f>
        <v/>
      </c>
    </row>
    <row r="928" spans="2:2" x14ac:dyDescent="0.25">
      <c r="B928" t="str" cm="1">
        <f t="array" ref="B928">IFERROR(INDEX(Crowdfunding!H$2:'Crowdfunding'!H$1001, SMALL(IF(Crowdfunding!G$2:'Crowdfunding'!G$1001="Successful", ROW(Crowdfunding!G$2:'Crowdfunding'!G$1001)-ROW(Crowdfunding!G$2)+1), ROW(927:927))), "")</f>
        <v/>
      </c>
    </row>
    <row r="929" spans="2:2" x14ac:dyDescent="0.25">
      <c r="B929" t="str" cm="1">
        <f t="array" ref="B929">IFERROR(INDEX(Crowdfunding!H$2:'Crowdfunding'!H$1001, SMALL(IF(Crowdfunding!G$2:'Crowdfunding'!G$1001="Successful", ROW(Crowdfunding!G$2:'Crowdfunding'!G$1001)-ROW(Crowdfunding!G$2)+1), ROW(928:928))), "")</f>
        <v/>
      </c>
    </row>
    <row r="930" spans="2:2" x14ac:dyDescent="0.25">
      <c r="B930" t="str" cm="1">
        <f t="array" ref="B930">IFERROR(INDEX(Crowdfunding!H$2:'Crowdfunding'!H$1001, SMALL(IF(Crowdfunding!G$2:'Crowdfunding'!G$1001="Successful", ROW(Crowdfunding!G$2:'Crowdfunding'!G$1001)-ROW(Crowdfunding!G$2)+1), ROW(929:929))), "")</f>
        <v/>
      </c>
    </row>
    <row r="931" spans="2:2" x14ac:dyDescent="0.25">
      <c r="B931" t="str" cm="1">
        <f t="array" ref="B931">IFERROR(INDEX(Crowdfunding!H$2:'Crowdfunding'!H$1001, SMALL(IF(Crowdfunding!G$2:'Crowdfunding'!G$1001="Successful", ROW(Crowdfunding!G$2:'Crowdfunding'!G$1001)-ROW(Crowdfunding!G$2)+1), ROW(930:930))), "")</f>
        <v/>
      </c>
    </row>
    <row r="932" spans="2:2" x14ac:dyDescent="0.25">
      <c r="B932" t="str" cm="1">
        <f t="array" ref="B932">IFERROR(INDEX(Crowdfunding!H$2:'Crowdfunding'!H$1001, SMALL(IF(Crowdfunding!G$2:'Crowdfunding'!G$1001="Successful", ROW(Crowdfunding!G$2:'Crowdfunding'!G$1001)-ROW(Crowdfunding!G$2)+1), ROW(931:931))), "")</f>
        <v/>
      </c>
    </row>
    <row r="933" spans="2:2" x14ac:dyDescent="0.25">
      <c r="B933" t="str" cm="1">
        <f t="array" ref="B933">IFERROR(INDEX(Crowdfunding!H$2:'Crowdfunding'!H$1001, SMALL(IF(Crowdfunding!G$2:'Crowdfunding'!G$1001="Successful", ROW(Crowdfunding!G$2:'Crowdfunding'!G$1001)-ROW(Crowdfunding!G$2)+1), ROW(932:932))), "")</f>
        <v/>
      </c>
    </row>
    <row r="934" spans="2:2" x14ac:dyDescent="0.25">
      <c r="B934" t="str" cm="1">
        <f t="array" ref="B934">IFERROR(INDEX(Crowdfunding!H$2:'Crowdfunding'!H$1001, SMALL(IF(Crowdfunding!G$2:'Crowdfunding'!G$1001="Successful", ROW(Crowdfunding!G$2:'Crowdfunding'!G$1001)-ROW(Crowdfunding!G$2)+1), ROW(933:933))), "")</f>
        <v/>
      </c>
    </row>
    <row r="935" spans="2:2" x14ac:dyDescent="0.25">
      <c r="B935" t="str" cm="1">
        <f t="array" ref="B935">IFERROR(INDEX(Crowdfunding!H$2:'Crowdfunding'!H$1001, SMALL(IF(Crowdfunding!G$2:'Crowdfunding'!G$1001="Successful", ROW(Crowdfunding!G$2:'Crowdfunding'!G$1001)-ROW(Crowdfunding!G$2)+1), ROW(934:934))), "")</f>
        <v/>
      </c>
    </row>
    <row r="936" spans="2:2" x14ac:dyDescent="0.25">
      <c r="B936" t="str" cm="1">
        <f t="array" ref="B936">IFERROR(INDEX(Crowdfunding!H$2:'Crowdfunding'!H$1001, SMALL(IF(Crowdfunding!G$2:'Crowdfunding'!G$1001="Successful", ROW(Crowdfunding!G$2:'Crowdfunding'!G$1001)-ROW(Crowdfunding!G$2)+1), ROW(935:935))), "")</f>
        <v/>
      </c>
    </row>
    <row r="937" spans="2:2" x14ac:dyDescent="0.25">
      <c r="B937" t="str" cm="1">
        <f t="array" ref="B937">IFERROR(INDEX(Crowdfunding!H$2:'Crowdfunding'!H$1001, SMALL(IF(Crowdfunding!G$2:'Crowdfunding'!G$1001="Successful", ROW(Crowdfunding!G$2:'Crowdfunding'!G$1001)-ROW(Crowdfunding!G$2)+1), ROW(936:936))), "")</f>
        <v/>
      </c>
    </row>
    <row r="938" spans="2:2" x14ac:dyDescent="0.25">
      <c r="B938" t="str" cm="1">
        <f t="array" ref="B938">IFERROR(INDEX(Crowdfunding!H$2:'Crowdfunding'!H$1001, SMALL(IF(Crowdfunding!G$2:'Crowdfunding'!G$1001="Successful", ROW(Crowdfunding!G$2:'Crowdfunding'!G$1001)-ROW(Crowdfunding!G$2)+1), ROW(937:937))), "")</f>
        <v/>
      </c>
    </row>
    <row r="939" spans="2:2" x14ac:dyDescent="0.25">
      <c r="B939" t="str" cm="1">
        <f t="array" ref="B939">IFERROR(INDEX(Crowdfunding!H$2:'Crowdfunding'!H$1001, SMALL(IF(Crowdfunding!G$2:'Crowdfunding'!G$1001="Successful", ROW(Crowdfunding!G$2:'Crowdfunding'!G$1001)-ROW(Crowdfunding!G$2)+1), ROW(938:938))), "")</f>
        <v/>
      </c>
    </row>
    <row r="940" spans="2:2" x14ac:dyDescent="0.25">
      <c r="B940" t="str" cm="1">
        <f t="array" ref="B940">IFERROR(INDEX(Crowdfunding!H$2:'Crowdfunding'!H$1001, SMALL(IF(Crowdfunding!G$2:'Crowdfunding'!G$1001="Successful", ROW(Crowdfunding!G$2:'Crowdfunding'!G$1001)-ROW(Crowdfunding!G$2)+1), ROW(939:939))), "")</f>
        <v/>
      </c>
    </row>
    <row r="941" spans="2:2" x14ac:dyDescent="0.25">
      <c r="B941" t="str" cm="1">
        <f t="array" ref="B941">IFERROR(INDEX(Crowdfunding!H$2:'Crowdfunding'!H$1001, SMALL(IF(Crowdfunding!G$2:'Crowdfunding'!G$1001="Successful", ROW(Crowdfunding!G$2:'Crowdfunding'!G$1001)-ROW(Crowdfunding!G$2)+1), ROW(940:940))), "")</f>
        <v/>
      </c>
    </row>
    <row r="942" spans="2:2" x14ac:dyDescent="0.25">
      <c r="B942" t="str" cm="1">
        <f t="array" ref="B942">IFERROR(INDEX(Crowdfunding!H$2:'Crowdfunding'!H$1001, SMALL(IF(Crowdfunding!G$2:'Crowdfunding'!G$1001="Successful", ROW(Crowdfunding!G$2:'Crowdfunding'!G$1001)-ROW(Crowdfunding!G$2)+1), ROW(941:941))), "")</f>
        <v/>
      </c>
    </row>
    <row r="943" spans="2:2" x14ac:dyDescent="0.25">
      <c r="B943" t="str" cm="1">
        <f t="array" ref="B943">IFERROR(INDEX(Crowdfunding!H$2:'Crowdfunding'!H$1001, SMALL(IF(Crowdfunding!G$2:'Crowdfunding'!G$1001="Successful", ROW(Crowdfunding!G$2:'Crowdfunding'!G$1001)-ROW(Crowdfunding!G$2)+1), ROW(942:942))), "")</f>
        <v/>
      </c>
    </row>
    <row r="944" spans="2:2" x14ac:dyDescent="0.25">
      <c r="B944" t="str" cm="1">
        <f t="array" ref="B944">IFERROR(INDEX(Crowdfunding!H$2:'Crowdfunding'!H$1001, SMALL(IF(Crowdfunding!G$2:'Crowdfunding'!G$1001="Successful", ROW(Crowdfunding!G$2:'Crowdfunding'!G$1001)-ROW(Crowdfunding!G$2)+1), ROW(943:943))), "")</f>
        <v/>
      </c>
    </row>
    <row r="945" spans="2:2" x14ac:dyDescent="0.25">
      <c r="B945" t="str" cm="1">
        <f t="array" ref="B945">IFERROR(INDEX(Crowdfunding!H$2:'Crowdfunding'!H$1001, SMALL(IF(Crowdfunding!G$2:'Crowdfunding'!G$1001="Successful", ROW(Crowdfunding!G$2:'Crowdfunding'!G$1001)-ROW(Crowdfunding!G$2)+1), ROW(944:944))), "")</f>
        <v/>
      </c>
    </row>
    <row r="946" spans="2:2" x14ac:dyDescent="0.25">
      <c r="B946" t="str" cm="1">
        <f t="array" ref="B946">IFERROR(INDEX(Crowdfunding!H$2:'Crowdfunding'!H$1001, SMALL(IF(Crowdfunding!G$2:'Crowdfunding'!G$1001="Successful", ROW(Crowdfunding!G$2:'Crowdfunding'!G$1001)-ROW(Crowdfunding!G$2)+1), ROW(945:945))), "")</f>
        <v/>
      </c>
    </row>
    <row r="947" spans="2:2" x14ac:dyDescent="0.25">
      <c r="B947" t="str" cm="1">
        <f t="array" ref="B947">IFERROR(INDEX(Crowdfunding!H$2:'Crowdfunding'!H$1001, SMALL(IF(Crowdfunding!G$2:'Crowdfunding'!G$1001="Successful", ROW(Crowdfunding!G$2:'Crowdfunding'!G$1001)-ROW(Crowdfunding!G$2)+1), ROW(946:946))), "")</f>
        <v/>
      </c>
    </row>
    <row r="948" spans="2:2" x14ac:dyDescent="0.25">
      <c r="B948" t="str" cm="1">
        <f t="array" ref="B948">IFERROR(INDEX(Crowdfunding!H$2:'Crowdfunding'!H$1001, SMALL(IF(Crowdfunding!G$2:'Crowdfunding'!G$1001="Successful", ROW(Crowdfunding!G$2:'Crowdfunding'!G$1001)-ROW(Crowdfunding!G$2)+1), ROW(947:947))), "")</f>
        <v/>
      </c>
    </row>
    <row r="949" spans="2:2" x14ac:dyDescent="0.25">
      <c r="B949" t="str" cm="1">
        <f t="array" ref="B949">IFERROR(INDEX(Crowdfunding!H$2:'Crowdfunding'!H$1001, SMALL(IF(Crowdfunding!G$2:'Crowdfunding'!G$1001="Successful", ROW(Crowdfunding!G$2:'Crowdfunding'!G$1001)-ROW(Crowdfunding!G$2)+1), ROW(948:948))), "")</f>
        <v/>
      </c>
    </row>
    <row r="950" spans="2:2" x14ac:dyDescent="0.25">
      <c r="B950" t="str" cm="1">
        <f t="array" ref="B950">IFERROR(INDEX(Crowdfunding!H$2:'Crowdfunding'!H$1001, SMALL(IF(Crowdfunding!G$2:'Crowdfunding'!G$1001="Successful", ROW(Crowdfunding!G$2:'Crowdfunding'!G$1001)-ROW(Crowdfunding!G$2)+1), ROW(949:949))), "")</f>
        <v/>
      </c>
    </row>
    <row r="951" spans="2:2" x14ac:dyDescent="0.25">
      <c r="B951" t="str" cm="1">
        <f t="array" ref="B951">IFERROR(INDEX(Crowdfunding!H$2:'Crowdfunding'!H$1001, SMALL(IF(Crowdfunding!G$2:'Crowdfunding'!G$1001="Successful", ROW(Crowdfunding!G$2:'Crowdfunding'!G$1001)-ROW(Crowdfunding!G$2)+1), ROW(950:950))), "")</f>
        <v/>
      </c>
    </row>
    <row r="952" spans="2:2" x14ac:dyDescent="0.25">
      <c r="B952" t="str" cm="1">
        <f t="array" ref="B952">IFERROR(INDEX(Crowdfunding!H$2:'Crowdfunding'!H$1001, SMALL(IF(Crowdfunding!G$2:'Crowdfunding'!G$1001="Successful", ROW(Crowdfunding!G$2:'Crowdfunding'!G$1001)-ROW(Crowdfunding!G$2)+1), ROW(951:951))), "")</f>
        <v/>
      </c>
    </row>
    <row r="953" spans="2:2" x14ac:dyDescent="0.25">
      <c r="B953" t="str" cm="1">
        <f t="array" ref="B953">IFERROR(INDEX(Crowdfunding!H$2:'Crowdfunding'!H$1001, SMALL(IF(Crowdfunding!G$2:'Crowdfunding'!G$1001="Successful", ROW(Crowdfunding!G$2:'Crowdfunding'!G$1001)-ROW(Crowdfunding!G$2)+1), ROW(952:952))), "")</f>
        <v/>
      </c>
    </row>
    <row r="954" spans="2:2" x14ac:dyDescent="0.25">
      <c r="B954" t="str" cm="1">
        <f t="array" ref="B954">IFERROR(INDEX(Crowdfunding!H$2:'Crowdfunding'!H$1001, SMALL(IF(Crowdfunding!G$2:'Crowdfunding'!G$1001="Successful", ROW(Crowdfunding!G$2:'Crowdfunding'!G$1001)-ROW(Crowdfunding!G$2)+1), ROW(953:953))), "")</f>
        <v/>
      </c>
    </row>
    <row r="955" spans="2:2" x14ac:dyDescent="0.25">
      <c r="B955" t="str" cm="1">
        <f t="array" ref="B955">IFERROR(INDEX(Crowdfunding!H$2:'Crowdfunding'!H$1001, SMALL(IF(Crowdfunding!G$2:'Crowdfunding'!G$1001="Successful", ROW(Crowdfunding!G$2:'Crowdfunding'!G$1001)-ROW(Crowdfunding!G$2)+1), ROW(954:954))), "")</f>
        <v/>
      </c>
    </row>
    <row r="956" spans="2:2" x14ac:dyDescent="0.25">
      <c r="B956" t="str" cm="1">
        <f t="array" ref="B956">IFERROR(INDEX(Crowdfunding!H$2:'Crowdfunding'!H$1001, SMALL(IF(Crowdfunding!G$2:'Crowdfunding'!G$1001="Successful", ROW(Crowdfunding!G$2:'Crowdfunding'!G$1001)-ROW(Crowdfunding!G$2)+1), ROW(955:955))), "")</f>
        <v/>
      </c>
    </row>
    <row r="957" spans="2:2" x14ac:dyDescent="0.25">
      <c r="B957" t="str" cm="1">
        <f t="array" ref="B957">IFERROR(INDEX(Crowdfunding!H$2:'Crowdfunding'!H$1001, SMALL(IF(Crowdfunding!G$2:'Crowdfunding'!G$1001="Successful", ROW(Crowdfunding!G$2:'Crowdfunding'!G$1001)-ROW(Crowdfunding!G$2)+1), ROW(956:956))), "")</f>
        <v/>
      </c>
    </row>
    <row r="958" spans="2:2" x14ac:dyDescent="0.25">
      <c r="B958" t="str" cm="1">
        <f t="array" ref="B958">IFERROR(INDEX(Crowdfunding!H$2:'Crowdfunding'!H$1001, SMALL(IF(Crowdfunding!G$2:'Crowdfunding'!G$1001="Successful", ROW(Crowdfunding!G$2:'Crowdfunding'!G$1001)-ROW(Crowdfunding!G$2)+1), ROW(957:957))), "")</f>
        <v/>
      </c>
    </row>
    <row r="959" spans="2:2" x14ac:dyDescent="0.25">
      <c r="B959" t="str" cm="1">
        <f t="array" ref="B959">IFERROR(INDEX(Crowdfunding!H$2:'Crowdfunding'!H$1001, SMALL(IF(Crowdfunding!G$2:'Crowdfunding'!G$1001="Successful", ROW(Crowdfunding!G$2:'Crowdfunding'!G$1001)-ROW(Crowdfunding!G$2)+1), ROW(958:958))), "")</f>
        <v/>
      </c>
    </row>
    <row r="960" spans="2:2" x14ac:dyDescent="0.25">
      <c r="B960" t="str" cm="1">
        <f t="array" ref="B960">IFERROR(INDEX(Crowdfunding!H$2:'Crowdfunding'!H$1001, SMALL(IF(Crowdfunding!G$2:'Crowdfunding'!G$1001="Successful", ROW(Crowdfunding!G$2:'Crowdfunding'!G$1001)-ROW(Crowdfunding!G$2)+1), ROW(959:959))), "")</f>
        <v/>
      </c>
    </row>
    <row r="961" spans="2:2" x14ac:dyDescent="0.25">
      <c r="B961" t="str" cm="1">
        <f t="array" ref="B961">IFERROR(INDEX(Crowdfunding!H$2:'Crowdfunding'!H$1001, SMALL(IF(Crowdfunding!G$2:'Crowdfunding'!G$1001="Successful", ROW(Crowdfunding!G$2:'Crowdfunding'!G$1001)-ROW(Crowdfunding!G$2)+1), ROW(960:960))), "")</f>
        <v/>
      </c>
    </row>
    <row r="962" spans="2:2" x14ac:dyDescent="0.25">
      <c r="B962" t="str" cm="1">
        <f t="array" ref="B962">IFERROR(INDEX(Crowdfunding!H$2:'Crowdfunding'!H$1001, SMALL(IF(Crowdfunding!G$2:'Crowdfunding'!G$1001="Successful", ROW(Crowdfunding!G$2:'Crowdfunding'!G$1001)-ROW(Crowdfunding!G$2)+1), ROW(961:961))), "")</f>
        <v/>
      </c>
    </row>
    <row r="963" spans="2:2" x14ac:dyDescent="0.25">
      <c r="B963" t="str" cm="1">
        <f t="array" ref="B963">IFERROR(INDEX(Crowdfunding!H$2:'Crowdfunding'!H$1001, SMALL(IF(Crowdfunding!G$2:'Crowdfunding'!G$1001="Successful", ROW(Crowdfunding!G$2:'Crowdfunding'!G$1001)-ROW(Crowdfunding!G$2)+1), ROW(962:962))), "")</f>
        <v/>
      </c>
    </row>
    <row r="964" spans="2:2" x14ac:dyDescent="0.25">
      <c r="B964" t="str" cm="1">
        <f t="array" ref="B964">IFERROR(INDEX(Crowdfunding!H$2:'Crowdfunding'!H$1001, SMALL(IF(Crowdfunding!G$2:'Crowdfunding'!G$1001="Successful", ROW(Crowdfunding!G$2:'Crowdfunding'!G$1001)-ROW(Crowdfunding!G$2)+1), ROW(963:963))), "")</f>
        <v/>
      </c>
    </row>
    <row r="965" spans="2:2" x14ac:dyDescent="0.25">
      <c r="B965" t="str" cm="1">
        <f t="array" ref="B965">IFERROR(INDEX(Crowdfunding!H$2:'Crowdfunding'!H$1001, SMALL(IF(Crowdfunding!G$2:'Crowdfunding'!G$1001="Successful", ROW(Crowdfunding!G$2:'Crowdfunding'!G$1001)-ROW(Crowdfunding!G$2)+1), ROW(964:964))), "")</f>
        <v/>
      </c>
    </row>
    <row r="966" spans="2:2" x14ac:dyDescent="0.25">
      <c r="B966" t="str" cm="1">
        <f t="array" ref="B966">IFERROR(INDEX(Crowdfunding!H$2:'Crowdfunding'!H$1001, SMALL(IF(Crowdfunding!G$2:'Crowdfunding'!G$1001="Successful", ROW(Crowdfunding!G$2:'Crowdfunding'!G$1001)-ROW(Crowdfunding!G$2)+1), ROW(965:965))), "")</f>
        <v/>
      </c>
    </row>
    <row r="967" spans="2:2" x14ac:dyDescent="0.25">
      <c r="B967" t="str" cm="1">
        <f t="array" ref="B967">IFERROR(INDEX(Crowdfunding!H$2:'Crowdfunding'!H$1001, SMALL(IF(Crowdfunding!G$2:'Crowdfunding'!G$1001="Successful", ROW(Crowdfunding!G$2:'Crowdfunding'!G$1001)-ROW(Crowdfunding!G$2)+1), ROW(966:966))), "")</f>
        <v/>
      </c>
    </row>
    <row r="968" spans="2:2" x14ac:dyDescent="0.25">
      <c r="B968" t="str" cm="1">
        <f t="array" ref="B968">IFERROR(INDEX(Crowdfunding!H$2:'Crowdfunding'!H$1001, SMALL(IF(Crowdfunding!G$2:'Crowdfunding'!G$1001="Successful", ROW(Crowdfunding!G$2:'Crowdfunding'!G$1001)-ROW(Crowdfunding!G$2)+1), ROW(967:967))), "")</f>
        <v/>
      </c>
    </row>
    <row r="969" spans="2:2" x14ac:dyDescent="0.25">
      <c r="B969" t="str" cm="1">
        <f t="array" ref="B969">IFERROR(INDEX(Crowdfunding!H$2:'Crowdfunding'!H$1001, SMALL(IF(Crowdfunding!G$2:'Crowdfunding'!G$1001="Successful", ROW(Crowdfunding!G$2:'Crowdfunding'!G$1001)-ROW(Crowdfunding!G$2)+1), ROW(968:968))), "")</f>
        <v/>
      </c>
    </row>
    <row r="970" spans="2:2" x14ac:dyDescent="0.25">
      <c r="B970" t="str" cm="1">
        <f t="array" ref="B970">IFERROR(INDEX(Crowdfunding!H$2:'Crowdfunding'!H$1001, SMALL(IF(Crowdfunding!G$2:'Crowdfunding'!G$1001="Successful", ROW(Crowdfunding!G$2:'Crowdfunding'!G$1001)-ROW(Crowdfunding!G$2)+1), ROW(969:969))), "")</f>
        <v/>
      </c>
    </row>
    <row r="971" spans="2:2" x14ac:dyDescent="0.25">
      <c r="B971" t="str" cm="1">
        <f t="array" ref="B971">IFERROR(INDEX(Crowdfunding!H$2:'Crowdfunding'!H$1001, SMALL(IF(Crowdfunding!G$2:'Crowdfunding'!G$1001="Successful", ROW(Crowdfunding!G$2:'Crowdfunding'!G$1001)-ROW(Crowdfunding!G$2)+1), ROW(970:970))), "")</f>
        <v/>
      </c>
    </row>
    <row r="972" spans="2:2" x14ac:dyDescent="0.25">
      <c r="B972" t="str" cm="1">
        <f t="array" ref="B972">IFERROR(INDEX(Crowdfunding!H$2:'Crowdfunding'!H$1001, SMALL(IF(Crowdfunding!G$2:'Crowdfunding'!G$1001="Successful", ROW(Crowdfunding!G$2:'Crowdfunding'!G$1001)-ROW(Crowdfunding!G$2)+1), ROW(971:971))), "")</f>
        <v/>
      </c>
    </row>
    <row r="973" spans="2:2" x14ac:dyDescent="0.25">
      <c r="B973" t="str" cm="1">
        <f t="array" ref="B973">IFERROR(INDEX(Crowdfunding!H$2:'Crowdfunding'!H$1001, SMALL(IF(Crowdfunding!G$2:'Crowdfunding'!G$1001="Successful", ROW(Crowdfunding!G$2:'Crowdfunding'!G$1001)-ROW(Crowdfunding!G$2)+1), ROW(972:972))), "")</f>
        <v/>
      </c>
    </row>
    <row r="974" spans="2:2" x14ac:dyDescent="0.25">
      <c r="B974" t="str" cm="1">
        <f t="array" ref="B974">IFERROR(INDEX(Crowdfunding!H$2:'Crowdfunding'!H$1001, SMALL(IF(Crowdfunding!G$2:'Crowdfunding'!G$1001="Successful", ROW(Crowdfunding!G$2:'Crowdfunding'!G$1001)-ROW(Crowdfunding!G$2)+1), ROW(973:973))), "")</f>
        <v/>
      </c>
    </row>
    <row r="975" spans="2:2" x14ac:dyDescent="0.25">
      <c r="B975" t="str" cm="1">
        <f t="array" ref="B975">IFERROR(INDEX(Crowdfunding!H$2:'Crowdfunding'!H$1001, SMALL(IF(Crowdfunding!G$2:'Crowdfunding'!G$1001="Successful", ROW(Crowdfunding!G$2:'Crowdfunding'!G$1001)-ROW(Crowdfunding!G$2)+1), ROW(974:974))), "")</f>
        <v/>
      </c>
    </row>
    <row r="976" spans="2:2" x14ac:dyDescent="0.25">
      <c r="B976" t="str" cm="1">
        <f t="array" ref="B976">IFERROR(INDEX(Crowdfunding!H$2:'Crowdfunding'!H$1001, SMALL(IF(Crowdfunding!G$2:'Crowdfunding'!G$1001="Successful", ROW(Crowdfunding!G$2:'Crowdfunding'!G$1001)-ROW(Crowdfunding!G$2)+1), ROW(975:975))), "")</f>
        <v/>
      </c>
    </row>
    <row r="977" spans="2:2" x14ac:dyDescent="0.25">
      <c r="B977" t="str" cm="1">
        <f t="array" ref="B977">IFERROR(INDEX(Crowdfunding!H$2:'Crowdfunding'!H$1001, SMALL(IF(Crowdfunding!G$2:'Crowdfunding'!G$1001="Successful", ROW(Crowdfunding!G$2:'Crowdfunding'!G$1001)-ROW(Crowdfunding!G$2)+1), ROW(976:976))), "")</f>
        <v/>
      </c>
    </row>
    <row r="978" spans="2:2" x14ac:dyDescent="0.25">
      <c r="B978" t="str" cm="1">
        <f t="array" ref="B978">IFERROR(INDEX(Crowdfunding!H$2:'Crowdfunding'!H$1001, SMALL(IF(Crowdfunding!G$2:'Crowdfunding'!G$1001="Successful", ROW(Crowdfunding!G$2:'Crowdfunding'!G$1001)-ROW(Crowdfunding!G$2)+1), ROW(977:977))), "")</f>
        <v/>
      </c>
    </row>
    <row r="979" spans="2:2" x14ac:dyDescent="0.25">
      <c r="B979" t="str" cm="1">
        <f t="array" ref="B979">IFERROR(INDEX(Crowdfunding!H$2:'Crowdfunding'!H$1001, SMALL(IF(Crowdfunding!G$2:'Crowdfunding'!G$1001="Successful", ROW(Crowdfunding!G$2:'Crowdfunding'!G$1001)-ROW(Crowdfunding!G$2)+1), ROW(978:978))), "")</f>
        <v/>
      </c>
    </row>
    <row r="980" spans="2:2" x14ac:dyDescent="0.25">
      <c r="B980" t="str" cm="1">
        <f t="array" ref="B980">IFERROR(INDEX(Crowdfunding!H$2:'Crowdfunding'!H$1001, SMALL(IF(Crowdfunding!G$2:'Crowdfunding'!G$1001="Successful", ROW(Crowdfunding!G$2:'Crowdfunding'!G$1001)-ROW(Crowdfunding!G$2)+1), ROW(979:979))), "")</f>
        <v/>
      </c>
    </row>
    <row r="981" spans="2:2" x14ac:dyDescent="0.25">
      <c r="B981" t="str" cm="1">
        <f t="array" ref="B981">IFERROR(INDEX(Crowdfunding!H$2:'Crowdfunding'!H$1001, SMALL(IF(Crowdfunding!G$2:'Crowdfunding'!G$1001="Successful", ROW(Crowdfunding!G$2:'Crowdfunding'!G$1001)-ROW(Crowdfunding!G$2)+1), ROW(980:980))), "")</f>
        <v/>
      </c>
    </row>
    <row r="982" spans="2:2" x14ac:dyDescent="0.25">
      <c r="B982" t="str" cm="1">
        <f t="array" ref="B982">IFERROR(INDEX(Crowdfunding!H$2:'Crowdfunding'!H$1001, SMALL(IF(Crowdfunding!G$2:'Crowdfunding'!G$1001="Successful", ROW(Crowdfunding!G$2:'Crowdfunding'!G$1001)-ROW(Crowdfunding!G$2)+1), ROW(981:981))), "")</f>
        <v/>
      </c>
    </row>
    <row r="983" spans="2:2" x14ac:dyDescent="0.25">
      <c r="B983" t="str" cm="1">
        <f t="array" ref="B983">IFERROR(INDEX(Crowdfunding!H$2:'Crowdfunding'!H$1001, SMALL(IF(Crowdfunding!G$2:'Crowdfunding'!G$1001="Successful", ROW(Crowdfunding!G$2:'Crowdfunding'!G$1001)-ROW(Crowdfunding!G$2)+1), ROW(982:982))), "")</f>
        <v/>
      </c>
    </row>
    <row r="984" spans="2:2" x14ac:dyDescent="0.25">
      <c r="B984" t="str" cm="1">
        <f t="array" ref="B984">IFERROR(INDEX(Crowdfunding!H$2:'Crowdfunding'!H$1001, SMALL(IF(Crowdfunding!G$2:'Crowdfunding'!G$1001="Successful", ROW(Crowdfunding!G$2:'Crowdfunding'!G$1001)-ROW(Crowdfunding!G$2)+1), ROW(983:983))), "")</f>
        <v/>
      </c>
    </row>
    <row r="985" spans="2:2" x14ac:dyDescent="0.25">
      <c r="B985" t="str" cm="1">
        <f t="array" ref="B985">IFERROR(INDEX(Crowdfunding!H$2:'Crowdfunding'!H$1001, SMALL(IF(Crowdfunding!G$2:'Crowdfunding'!G$1001="Successful", ROW(Crowdfunding!G$2:'Crowdfunding'!G$1001)-ROW(Crowdfunding!G$2)+1), ROW(984:984))), "")</f>
        <v/>
      </c>
    </row>
    <row r="986" spans="2:2" x14ac:dyDescent="0.25">
      <c r="B986" t="str" cm="1">
        <f t="array" ref="B986">IFERROR(INDEX(Crowdfunding!H$2:'Crowdfunding'!H$1001, SMALL(IF(Crowdfunding!G$2:'Crowdfunding'!G$1001="Successful", ROW(Crowdfunding!G$2:'Crowdfunding'!G$1001)-ROW(Crowdfunding!G$2)+1), ROW(985:985))), "")</f>
        <v/>
      </c>
    </row>
    <row r="987" spans="2:2" x14ac:dyDescent="0.25">
      <c r="B987" t="str" cm="1">
        <f t="array" ref="B987">IFERROR(INDEX(Crowdfunding!H$2:'Crowdfunding'!H$1001, SMALL(IF(Crowdfunding!G$2:'Crowdfunding'!G$1001="Successful", ROW(Crowdfunding!G$2:'Crowdfunding'!G$1001)-ROW(Crowdfunding!G$2)+1), ROW(986:986))), "")</f>
        <v/>
      </c>
    </row>
    <row r="988" spans="2:2" x14ac:dyDescent="0.25">
      <c r="B988" t="str" cm="1">
        <f t="array" ref="B988">IFERROR(INDEX(Crowdfunding!H$2:'Crowdfunding'!H$1001, SMALL(IF(Crowdfunding!G$2:'Crowdfunding'!G$1001="Successful", ROW(Crowdfunding!G$2:'Crowdfunding'!G$1001)-ROW(Crowdfunding!G$2)+1), ROW(987:987))), "")</f>
        <v/>
      </c>
    </row>
    <row r="989" spans="2:2" x14ac:dyDescent="0.25">
      <c r="B989" t="str" cm="1">
        <f t="array" ref="B989">IFERROR(INDEX(Crowdfunding!H$2:'Crowdfunding'!H$1001, SMALL(IF(Crowdfunding!G$2:'Crowdfunding'!G$1001="Successful", ROW(Crowdfunding!G$2:'Crowdfunding'!G$1001)-ROW(Crowdfunding!G$2)+1), ROW(988:988))), "")</f>
        <v/>
      </c>
    </row>
    <row r="990" spans="2:2" x14ac:dyDescent="0.25">
      <c r="B990" t="str" cm="1">
        <f t="array" ref="B990">IFERROR(INDEX(Crowdfunding!H$2:'Crowdfunding'!H$1001, SMALL(IF(Crowdfunding!G$2:'Crowdfunding'!G$1001="Successful", ROW(Crowdfunding!G$2:'Crowdfunding'!G$1001)-ROW(Crowdfunding!G$2)+1), ROW(989:989))), "")</f>
        <v/>
      </c>
    </row>
    <row r="991" spans="2:2" x14ac:dyDescent="0.25">
      <c r="B991" t="str" cm="1">
        <f t="array" ref="B991">IFERROR(INDEX(Crowdfunding!H$2:'Crowdfunding'!H$1001, SMALL(IF(Crowdfunding!G$2:'Crowdfunding'!G$1001="Successful", ROW(Crowdfunding!G$2:'Crowdfunding'!G$1001)-ROW(Crowdfunding!G$2)+1), ROW(990:990))), "")</f>
        <v/>
      </c>
    </row>
    <row r="992" spans="2:2" x14ac:dyDescent="0.25">
      <c r="B992" t="str" cm="1">
        <f t="array" ref="B992">IFERROR(INDEX(Crowdfunding!H$2:'Crowdfunding'!H$1001, SMALL(IF(Crowdfunding!G$2:'Crowdfunding'!G$1001="Successful", ROW(Crowdfunding!G$2:'Crowdfunding'!G$1001)-ROW(Crowdfunding!G$2)+1), ROW(991:991))), "")</f>
        <v/>
      </c>
    </row>
    <row r="993" spans="2:2" x14ac:dyDescent="0.25">
      <c r="B993" t="str" cm="1">
        <f t="array" ref="B993">IFERROR(INDEX(Crowdfunding!H$2:'Crowdfunding'!H$1001, SMALL(IF(Crowdfunding!G$2:'Crowdfunding'!G$1001="Successful", ROW(Crowdfunding!G$2:'Crowdfunding'!G$1001)-ROW(Crowdfunding!G$2)+1), ROW(992:992))), "")</f>
        <v/>
      </c>
    </row>
    <row r="994" spans="2:2" x14ac:dyDescent="0.25">
      <c r="B994" t="str" cm="1">
        <f t="array" ref="B994">IFERROR(INDEX(Crowdfunding!H$2:'Crowdfunding'!H$1001, SMALL(IF(Crowdfunding!G$2:'Crowdfunding'!G$1001="Successful", ROW(Crowdfunding!G$2:'Crowdfunding'!G$1001)-ROW(Crowdfunding!G$2)+1), ROW(993:993))), "")</f>
        <v/>
      </c>
    </row>
    <row r="995" spans="2:2" x14ac:dyDescent="0.25">
      <c r="B995" t="str" cm="1">
        <f t="array" ref="B995">IFERROR(INDEX(Crowdfunding!H$2:'Crowdfunding'!H$1001, SMALL(IF(Crowdfunding!G$2:'Crowdfunding'!G$1001="Successful", ROW(Crowdfunding!G$2:'Crowdfunding'!G$1001)-ROW(Crowdfunding!G$2)+1), ROW(994:994))), "")</f>
        <v/>
      </c>
    </row>
    <row r="996" spans="2:2" x14ac:dyDescent="0.25">
      <c r="B996" t="str" cm="1">
        <f t="array" ref="B996">IFERROR(INDEX(Crowdfunding!H$2:'Crowdfunding'!H$1001, SMALL(IF(Crowdfunding!G$2:'Crowdfunding'!G$1001="Successful", ROW(Crowdfunding!G$2:'Crowdfunding'!G$1001)-ROW(Crowdfunding!G$2)+1), ROW(995:995))), "")</f>
        <v/>
      </c>
    </row>
    <row r="997" spans="2:2" x14ac:dyDescent="0.25">
      <c r="B997" t="str" cm="1">
        <f t="array" ref="B997">IFERROR(INDEX(Crowdfunding!H$2:'Crowdfunding'!H$1001, SMALL(IF(Crowdfunding!G$2:'Crowdfunding'!G$1001="Successful", ROW(Crowdfunding!G$2:'Crowdfunding'!G$1001)-ROW(Crowdfunding!G$2)+1), ROW(996:996))), "")</f>
        <v/>
      </c>
    </row>
    <row r="998" spans="2:2" x14ac:dyDescent="0.25">
      <c r="B998" t="str" cm="1">
        <f t="array" ref="B998">IFERROR(INDEX(Crowdfunding!H$2:'Crowdfunding'!H$1001, SMALL(IF(Crowdfunding!G$2:'Crowdfunding'!G$1001="Successful", ROW(Crowdfunding!G$2:'Crowdfunding'!G$1001)-ROW(Crowdfunding!G$2)+1), ROW(997:997))), "")</f>
        <v/>
      </c>
    </row>
    <row r="999" spans="2:2" x14ac:dyDescent="0.25">
      <c r="B999" t="str" cm="1">
        <f t="array" ref="B999">IFERROR(INDEX(Crowdfunding!H$2:'Crowdfunding'!H$1001, SMALL(IF(Crowdfunding!G$2:'Crowdfunding'!G$1001="Successful", ROW(Crowdfunding!G$2:'Crowdfunding'!G$1001)-ROW(Crowdfunding!G$2)+1), ROW(998:998))), "")</f>
        <v/>
      </c>
    </row>
    <row r="1000" spans="2:2" x14ac:dyDescent="0.25">
      <c r="B1000" t="str" cm="1">
        <f t="array" ref="B1000">IFERROR(INDEX(Crowdfunding!H$2:'Crowdfunding'!H$1001, SMALL(IF(Crowdfunding!G$2:'Crowdfunding'!G$1001="Successful", ROW(Crowdfunding!G$2:'Crowdfunding'!G$1001)-ROW(Crowdfunding!G$2)+1), ROW(999:999))), "")</f>
        <v/>
      </c>
    </row>
  </sheetData>
  <conditionalFormatting sqref="O1:O1048576">
    <cfRule type="containsText" dxfId="16" priority="14" operator="containsText" text="live">
      <formula>NOT(ISERROR(SEARCH("live",O1)))</formula>
    </cfRule>
    <cfRule type="containsText" dxfId="15" priority="15" operator="containsText" text="canceled">
      <formula>NOT(ISERROR(SEARCH("canceled",O1)))</formula>
    </cfRule>
    <cfRule type="containsText" dxfId="14" priority="16" operator="containsText" text="successful">
      <formula>NOT(ISERROR(SEARCH("successful",O1)))</formula>
    </cfRule>
    <cfRule type="containsText" dxfId="13" priority="17" operator="containsText" text="failed">
      <formula>NOT(ISERROR(SEARCH("failed",O1)))</formula>
    </cfRule>
  </conditionalFormatting>
  <conditionalFormatting sqref="A1">
    <cfRule type="containsText" dxfId="12" priority="10" operator="containsText" text="live">
      <formula>NOT(ISERROR(SEARCH("live",A1)))</formula>
    </cfRule>
    <cfRule type="containsText" dxfId="11" priority="11" operator="containsText" text="canceled">
      <formula>NOT(ISERROR(SEARCH("canceled",A1)))</formula>
    </cfRule>
    <cfRule type="containsText" dxfId="10" priority="12" operator="containsText" text="successful">
      <formula>NOT(ISERROR(SEARCH("successful",A1)))</formula>
    </cfRule>
    <cfRule type="containsText" dxfId="9" priority="13" operator="containsText" text="failed">
      <formula>NOT(ISERROR(SEARCH("failed",A1)))</formula>
    </cfRule>
  </conditionalFormatting>
  <conditionalFormatting sqref="D1">
    <cfRule type="containsText" dxfId="8" priority="6" operator="containsText" text="live">
      <formula>NOT(ISERROR(SEARCH("live",D1)))</formula>
    </cfRule>
    <cfRule type="containsText" dxfId="7" priority="7" operator="containsText" text="canceled">
      <formula>NOT(ISERROR(SEARCH("canceled",D1)))</formula>
    </cfRule>
    <cfRule type="containsText" dxfId="6" priority="8" operator="containsText" text="successful">
      <formula>NOT(ISERROR(SEARCH("successful",D1)))</formula>
    </cfRule>
    <cfRule type="containsText" dxfId="5" priority="9" operator="containsText" text="failed">
      <formula>NOT(ISERROR(SEARCH("failed",D1)))</formula>
    </cfRule>
  </conditionalFormatting>
  <conditionalFormatting sqref="I20">
    <cfRule type="containsText" dxfId="4" priority="5" operator="containsText" text="successful">
      <formula>NOT(ISERROR(SEARCH("successful",I20)))</formula>
    </cfRule>
  </conditionalFormatting>
  <conditionalFormatting sqref="A1:A1048576">
    <cfRule type="containsText" dxfId="3" priority="4" operator="containsText" text="successful">
      <formula>NOT(ISERROR(SEARCH("successful",A1)))</formula>
    </cfRule>
  </conditionalFormatting>
  <conditionalFormatting sqref="D1:D1048576">
    <cfRule type="containsText" dxfId="2" priority="2" operator="containsText" text="failed">
      <formula>NOT(ISERROR(SEARCH("failed",D1)))</formula>
    </cfRule>
  </conditionalFormatting>
  <conditionalFormatting sqref="H1">
    <cfRule type="containsText" dxfId="0" priority="1" operator="containsText" text="successful">
      <formula>NOT(ISERROR(SEARCH("successful",H1)))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6DA3-72E0-4E2D-9E9B-B506B8BB4777}">
  <dimension ref="A2:A5"/>
  <sheetViews>
    <sheetView tabSelected="1" workbookViewId="0">
      <selection activeCell="D7" sqref="D7"/>
    </sheetView>
  </sheetViews>
  <sheetFormatPr defaultRowHeight="15.75" x14ac:dyDescent="0.25"/>
  <sheetData>
    <row r="2" spans="1:1" ht="18.75" x14ac:dyDescent="0.25">
      <c r="A2" s="15" t="s">
        <v>2116</v>
      </c>
    </row>
    <row r="3" spans="1:1" x14ac:dyDescent="0.25">
      <c r="A3" s="16" t="s">
        <v>2114</v>
      </c>
    </row>
    <row r="4" spans="1:1" x14ac:dyDescent="0.25">
      <c r="A4" s="16" t="s">
        <v>2115</v>
      </c>
    </row>
    <row r="5" spans="1:1" x14ac:dyDescent="0.25">
      <c r="A5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category</vt:lpstr>
      <vt:lpstr>sub-category</vt:lpstr>
      <vt:lpstr>outcome</vt:lpstr>
      <vt:lpstr>goal</vt:lpstr>
      <vt:lpstr>backers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Hanns Peter Princivil</cp:lastModifiedBy>
  <dcterms:created xsi:type="dcterms:W3CDTF">2021-09-29T18:52:28Z</dcterms:created>
  <dcterms:modified xsi:type="dcterms:W3CDTF">2023-08-20T21:58:25Z</dcterms:modified>
</cp:coreProperties>
</file>