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SUDA/macro/Fringe2/170302/"/>
    </mc:Choice>
  </mc:AlternateContent>
  <bookViews>
    <workbookView xWindow="10020" yWindow="920" windowWidth="19200" windowHeight="17460" tabRatio="500" firstSheet="4" activeTab="4"/>
  </bookViews>
  <sheets>
    <sheet name="Displacement Chart" sheetId="15" r:id="rId1"/>
    <sheet name="Summary Chart" sheetId="16" r:id="rId2"/>
    <sheet name="Chart4" sheetId="17" r:id="rId3"/>
    <sheet name="Chart5" sheetId="18" r:id="rId4"/>
    <sheet name="Summary" sheetId="7" r:id="rId5"/>
    <sheet name="0 um (bug)" sheetId="1" r:id="rId6"/>
    <sheet name="0 um" sheetId="13" r:id="rId7"/>
    <sheet name="10 um" sheetId="8" r:id="rId8"/>
    <sheet name="20 um" sheetId="9" r:id="rId9"/>
    <sheet name="30 um" sheetId="10" r:id="rId10"/>
    <sheet name="40 um" sheetId="11" r:id="rId11"/>
    <sheet name="50 um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7" l="1"/>
  <c r="H15" i="7"/>
  <c r="H13" i="7"/>
  <c r="H12" i="7"/>
  <c r="H11" i="7"/>
  <c r="H10" i="7"/>
  <c r="H9" i="7"/>
  <c r="F14" i="12"/>
  <c r="F13" i="12"/>
  <c r="F14" i="11"/>
  <c r="F13" i="11"/>
  <c r="F14" i="10"/>
  <c r="F13" i="10"/>
  <c r="F14" i="9"/>
  <c r="F13" i="9"/>
  <c r="H8" i="7"/>
  <c r="H7" i="7"/>
  <c r="H6" i="7"/>
  <c r="G13" i="12"/>
  <c r="R16" i="7"/>
  <c r="G14" i="12"/>
  <c r="H5" i="7"/>
  <c r="R15" i="7"/>
  <c r="G13" i="11"/>
  <c r="H14" i="7"/>
  <c r="R14" i="7"/>
  <c r="G14" i="11"/>
  <c r="R13" i="7"/>
  <c r="G13" i="10"/>
  <c r="R12" i="7"/>
  <c r="G14" i="10"/>
  <c r="R11" i="7"/>
  <c r="G13" i="9"/>
  <c r="R10" i="7"/>
  <c r="G14" i="9"/>
  <c r="R9" i="7"/>
  <c r="R8" i="7"/>
  <c r="R7" i="7"/>
  <c r="F14" i="8"/>
  <c r="F13" i="8"/>
  <c r="G13" i="8"/>
  <c r="G14" i="8"/>
  <c r="F14" i="13"/>
  <c r="F13" i="13"/>
  <c r="G13" i="13"/>
  <c r="I6" i="7"/>
  <c r="I16" i="7"/>
  <c r="S16" i="7"/>
  <c r="I14" i="7"/>
  <c r="S14" i="7"/>
  <c r="I12" i="7"/>
  <c r="S12" i="7"/>
  <c r="I10" i="7"/>
  <c r="S10" i="7"/>
  <c r="E13" i="11"/>
  <c r="G14" i="7"/>
  <c r="E13" i="13"/>
  <c r="G6" i="7"/>
  <c r="Q14" i="7"/>
  <c r="D13" i="11"/>
  <c r="F14" i="7"/>
  <c r="D13" i="13"/>
  <c r="F6" i="7"/>
  <c r="P14" i="7"/>
  <c r="E13" i="9"/>
  <c r="G10" i="7"/>
  <c r="Q10" i="7"/>
  <c r="E13" i="10"/>
  <c r="G12" i="7"/>
  <c r="Q12" i="7"/>
  <c r="E13" i="12"/>
  <c r="G16" i="7"/>
  <c r="Q16" i="7"/>
  <c r="D13" i="12"/>
  <c r="F16" i="7"/>
  <c r="P16" i="7"/>
  <c r="D13" i="10"/>
  <c r="F12" i="7"/>
  <c r="P12" i="7"/>
  <c r="D13" i="9"/>
  <c r="F10" i="7"/>
  <c r="P10" i="7"/>
  <c r="C14" i="12"/>
  <c r="E15" i="7"/>
  <c r="C14" i="13"/>
  <c r="E5" i="7"/>
  <c r="O15" i="7"/>
  <c r="C14" i="11"/>
  <c r="E13" i="7"/>
  <c r="O13" i="7"/>
  <c r="C14" i="10"/>
  <c r="E11" i="7"/>
  <c r="O11" i="7"/>
  <c r="C14" i="9"/>
  <c r="E9" i="7"/>
  <c r="O9" i="7"/>
  <c r="D14" i="12"/>
  <c r="F15" i="7"/>
  <c r="D14" i="13"/>
  <c r="F5" i="7"/>
  <c r="P15" i="7"/>
  <c r="E14" i="12"/>
  <c r="G15" i="7"/>
  <c r="E14" i="13"/>
  <c r="G5" i="7"/>
  <c r="Q15" i="7"/>
  <c r="I15" i="7"/>
  <c r="G14" i="13"/>
  <c r="I5" i="7"/>
  <c r="S15" i="7"/>
  <c r="D14" i="11"/>
  <c r="F13" i="7"/>
  <c r="P13" i="7"/>
  <c r="E14" i="11"/>
  <c r="G13" i="7"/>
  <c r="Q13" i="7"/>
  <c r="I13" i="7"/>
  <c r="S13" i="7"/>
  <c r="D14" i="10"/>
  <c r="F11" i="7"/>
  <c r="P11" i="7"/>
  <c r="E14" i="10"/>
  <c r="G11" i="7"/>
  <c r="Q11" i="7"/>
  <c r="I11" i="7"/>
  <c r="S11" i="7"/>
  <c r="C13" i="13"/>
  <c r="E6" i="7"/>
  <c r="C13" i="12"/>
  <c r="E16" i="7"/>
  <c r="O16" i="7"/>
  <c r="C13" i="11"/>
  <c r="E14" i="7"/>
  <c r="O14" i="7"/>
  <c r="C13" i="10"/>
  <c r="E12" i="7"/>
  <c r="O12" i="7"/>
  <c r="C13" i="9"/>
  <c r="E10" i="7"/>
  <c r="O10" i="7"/>
  <c r="C13" i="8"/>
  <c r="E8" i="7"/>
  <c r="O8" i="7"/>
  <c r="D14" i="9"/>
  <c r="F9" i="7"/>
  <c r="P9" i="7"/>
  <c r="E14" i="9"/>
  <c r="G9" i="7"/>
  <c r="Q9" i="7"/>
  <c r="I9" i="7"/>
  <c r="S9" i="7"/>
  <c r="D13" i="8"/>
  <c r="F8" i="7"/>
  <c r="P8" i="7"/>
  <c r="E13" i="8"/>
  <c r="G8" i="7"/>
  <c r="Q8" i="7"/>
  <c r="I8" i="7"/>
  <c r="S8" i="7"/>
  <c r="D14" i="8"/>
  <c r="F7" i="7"/>
  <c r="P7" i="7"/>
  <c r="E14" i="8"/>
  <c r="G7" i="7"/>
  <c r="Q7" i="7"/>
  <c r="I7" i="7"/>
  <c r="S7" i="7"/>
  <c r="C14" i="8"/>
  <c r="E7" i="7"/>
  <c r="O7" i="7"/>
  <c r="I14" i="12"/>
  <c r="H14" i="12"/>
  <c r="I13" i="12"/>
  <c r="H13" i="12"/>
  <c r="I14" i="11"/>
  <c r="H14" i="11"/>
  <c r="I13" i="11"/>
  <c r="H13" i="11"/>
  <c r="I14" i="10"/>
  <c r="H14" i="10"/>
  <c r="I13" i="10"/>
  <c r="H13" i="10"/>
  <c r="I14" i="9"/>
  <c r="I13" i="9"/>
  <c r="H14" i="9"/>
  <c r="H13" i="9"/>
  <c r="H14" i="8"/>
  <c r="H13" i="8"/>
  <c r="H14" i="13"/>
  <c r="H13" i="13"/>
  <c r="D14" i="1"/>
  <c r="C14" i="1"/>
  <c r="D13" i="1"/>
  <c r="C13" i="1"/>
</calcChain>
</file>

<file path=xl/sharedStrings.xml><?xml version="1.0" encoding="utf-8"?>
<sst xmlns="http://schemas.openxmlformats.org/spreadsheetml/2006/main" count="234" uniqueCount="34">
  <si>
    <t>STD</t>
    <phoneticPr fontId="1"/>
  </si>
  <si>
    <t>AVE</t>
    <phoneticPr fontId="1"/>
  </si>
  <si>
    <t>ONOSOKKI</t>
    <phoneticPr fontId="1"/>
  </si>
  <si>
    <t>Optical Comb</t>
    <phoneticPr fontId="1"/>
  </si>
  <si>
    <t>Optical Comb
(Low path)</t>
  </si>
  <si>
    <t>Optical Comb
( No Low path )</t>
    <phoneticPr fontId="1"/>
  </si>
  <si>
    <t>Optical Comb
Time diff. (sec)</t>
    <phoneticPr fontId="1"/>
  </si>
  <si>
    <t>Optical Comb
(Low path)[um]</t>
    <phoneticPr fontId="1"/>
  </si>
  <si>
    <t>Optical Comb
( No Low path )[um]</t>
    <phoneticPr fontId="1"/>
  </si>
  <si>
    <t>failed</t>
    <phoneticPr fontId="1"/>
  </si>
  <si>
    <t>failed</t>
    <phoneticPr fontId="1"/>
  </si>
  <si>
    <t>failed</t>
    <phoneticPr fontId="1"/>
  </si>
  <si>
    <t>failed</t>
    <phoneticPr fontId="1"/>
  </si>
  <si>
    <t>failed</t>
    <phoneticPr fontId="1"/>
  </si>
  <si>
    <t>faied</t>
    <phoneticPr fontId="1"/>
  </si>
  <si>
    <t>Summary</t>
    <phoneticPr fontId="1"/>
  </si>
  <si>
    <t>Ave.</t>
    <phoneticPr fontId="1"/>
  </si>
  <si>
    <t>Linear gauge
[um]</t>
    <phoneticPr fontId="1"/>
  </si>
  <si>
    <t>ONOSOKKI
[um]</t>
    <phoneticPr fontId="1"/>
  </si>
  <si>
    <t>OC ( LP )
[um]</t>
    <phoneticPr fontId="1"/>
  </si>
  <si>
    <t>OC (no LP)
[um]</t>
    <phoneticPr fontId="1"/>
  </si>
  <si>
    <t>OC (time diff.)
[sec]</t>
    <phoneticPr fontId="1"/>
  </si>
  <si>
    <t>Data#</t>
    <phoneticPr fontId="1"/>
  </si>
  <si>
    <t>Ave.</t>
    <phoneticPr fontId="1"/>
  </si>
  <si>
    <t>Displacement</t>
    <phoneticPr fontId="1"/>
  </si>
  <si>
    <t>–––</t>
    <phoneticPr fontId="1"/>
  </si>
  <si>
    <t>–––</t>
    <phoneticPr fontId="1"/>
  </si>
  <si>
    <t>–––</t>
    <phoneticPr fontId="1"/>
  </si>
  <si>
    <t>–––</t>
    <phoneticPr fontId="1"/>
  </si>
  <si>
    <t>–––</t>
    <phoneticPr fontId="1"/>
  </si>
  <si>
    <t>OC (Ave. LP)
[um]</t>
    <phoneticPr fontId="1"/>
  </si>
  <si>
    <t>OC(Ave. LP)
[um]</t>
    <phoneticPr fontId="1"/>
  </si>
  <si>
    <t>Optical Comb
(Ave. LP) [um]</t>
    <phoneticPr fontId="1"/>
  </si>
  <si>
    <t>failed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</si>
</sst>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0.00_);[Red]\(0.00\)"/>
    <numFmt numFmtId="188" formatCode="0.000000_);[Red]\(0.000000\)"/>
    <numFmt numFmtId="193" formatCode="0.0000000_);[Red]\(0.000000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28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88" fontId="0" fillId="0" borderId="0" xfId="0" applyNumberFormat="1"/>
    <xf numFmtId="193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184" fontId="0" fillId="2" borderId="1" xfId="0" applyNumberFormat="1" applyFill="1" applyBorder="1"/>
    <xf numFmtId="0" fontId="0" fillId="3" borderId="1" xfId="0" applyFill="1" applyBorder="1"/>
    <xf numFmtId="184" fontId="0" fillId="3" borderId="1" xfId="0" applyNumberFormat="1" applyFill="1" applyBorder="1"/>
    <xf numFmtId="188" fontId="0" fillId="2" borderId="1" xfId="0" applyNumberFormat="1" applyFill="1" applyBorder="1"/>
    <xf numFmtId="188" fontId="0" fillId="3" borderId="1" xfId="0" applyNumberFormat="1" applyFill="1" applyBorder="1"/>
    <xf numFmtId="193" fontId="0" fillId="2" borderId="1" xfId="0" applyNumberFormat="1" applyFill="1" applyBorder="1"/>
    <xf numFmtId="193" fontId="0" fillId="3" borderId="1" xfId="0" applyNumberFormat="1" applyFill="1" applyBorder="1"/>
    <xf numFmtId="184" fontId="0" fillId="2" borderId="1" xfId="0" applyNumberFormat="1" applyFill="1" applyBorder="1" applyAlignment="1">
      <alignment horizontal="center"/>
    </xf>
    <xf numFmtId="193" fontId="0" fillId="2" borderId="1" xfId="0" applyNumberFormat="1" applyFill="1" applyBorder="1" applyAlignment="1">
      <alignment horizontal="center"/>
    </xf>
    <xf numFmtId="184" fontId="0" fillId="3" borderId="1" xfId="0" applyNumberFormat="1" applyFill="1" applyBorder="1" applyAlignment="1">
      <alignment horizontal="center"/>
    </xf>
    <xf numFmtId="193" fontId="0" fillId="3" borderId="1" xfId="0" applyNumberFormat="1" applyFill="1" applyBorder="1" applyAlignment="1">
      <alignment horizont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Displacement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ONOSOKKI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06812694471899"/>
                  <c:y val="0.16807463881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(Summary!$O$7:$O$12,Summary!$O$15:$O$16)</c:f>
              <c:numCache>
                <c:formatCode>0.00_);[Red]\(0.00\)</c:formatCode>
                <c:ptCount val="8"/>
                <c:pt idx="0">
                  <c:v>9.71152118888889</c:v>
                </c:pt>
                <c:pt idx="1">
                  <c:v>0.112028843647568</c:v>
                </c:pt>
                <c:pt idx="2">
                  <c:v>19.7793523</c:v>
                </c:pt>
                <c:pt idx="3">
                  <c:v>0.117505960371804</c:v>
                </c:pt>
                <c:pt idx="4">
                  <c:v>29.7260623</c:v>
                </c:pt>
                <c:pt idx="5">
                  <c:v>0.148553372191838</c:v>
                </c:pt>
                <c:pt idx="6">
                  <c:v>49.7447123</c:v>
                </c:pt>
                <c:pt idx="7">
                  <c:v>0.102587902419827</c:v>
                </c:pt>
              </c:numCache>
            </c:numRef>
          </c:yVal>
          <c:smooth val="0"/>
        </c:ser>
        <c:ser>
          <c:idx val="1"/>
          <c:order val="1"/>
          <c:tx>
            <c:v>Optical Comb(LP)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156487191746"/>
                  <c:y val="0.357233338437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(Summary!$P$7:$P$12,Summary!$P$15:$P$16)</c:f>
              <c:numCache>
                <c:formatCode>0.00_);[Red]\(0.00\)</c:formatCode>
                <c:ptCount val="8"/>
                <c:pt idx="0">
                  <c:v>20.59766111111111</c:v>
                </c:pt>
                <c:pt idx="1">
                  <c:v>2.268265785303341</c:v>
                </c:pt>
                <c:pt idx="2">
                  <c:v>19.42235000000001</c:v>
                </c:pt>
                <c:pt idx="3">
                  <c:v>2.648613696194046</c:v>
                </c:pt>
                <c:pt idx="4">
                  <c:v>25.2633</c:v>
                </c:pt>
                <c:pt idx="5">
                  <c:v>3.179587456730828</c:v>
                </c:pt>
                <c:pt idx="6">
                  <c:v>57.09788333333333</c:v>
                </c:pt>
                <c:pt idx="7">
                  <c:v>2.422620305578238</c:v>
                </c:pt>
              </c:numCache>
            </c:numRef>
          </c:yVal>
          <c:smooth val="0"/>
        </c:ser>
        <c:ser>
          <c:idx val="2"/>
          <c:order val="2"/>
          <c:tx>
            <c:v>Optical Comb(no LP)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43610935893848"/>
                  <c:y val="0.0356026764190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(Summary!$Q$7:$Q$12,Summary!$Q$15:$Q$16)</c:f>
              <c:numCache>
                <c:formatCode>0.00_);[Red]\(0.00\)</c:formatCode>
                <c:ptCount val="8"/>
                <c:pt idx="0">
                  <c:v>10.06944444444444</c:v>
                </c:pt>
                <c:pt idx="1">
                  <c:v>2.243818669639376</c:v>
                </c:pt>
                <c:pt idx="2">
                  <c:v>21.125</c:v>
                </c:pt>
                <c:pt idx="3">
                  <c:v>1.872683754520352</c:v>
                </c:pt>
                <c:pt idx="4">
                  <c:v>29.375</c:v>
                </c:pt>
                <c:pt idx="5">
                  <c:v>2.144922946038958</c:v>
                </c:pt>
                <c:pt idx="6">
                  <c:v>49.79166666666666</c:v>
                </c:pt>
                <c:pt idx="7">
                  <c:v>1.412985413151097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304448"/>
        <c:axId val="-1984519504"/>
      </c:scatterChart>
      <c:valAx>
        <c:axId val="-20703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84519504"/>
        <c:crosses val="autoZero"/>
        <c:crossBetween val="midCat"/>
      </c:valAx>
      <c:valAx>
        <c:axId val="-1984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03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3200"/>
              <a:t>Summary</a:t>
            </a:r>
            <a:endParaRPr lang="ja-JP" altLang="en-US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ONOSOKKI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18995637192605"/>
                  <c:y val="0.1484744399210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0.9963x - 0.4139</a:t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0.99998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(Summary!$E$5:$E$12,Summary!$E$15:$E$16)</c:f>
              <c:numCache>
                <c:formatCode>0.00_);[Red]\(0.00\)</c:formatCode>
                <c:ptCount val="10"/>
                <c:pt idx="0">
                  <c:v>-0.2870123</c:v>
                </c:pt>
                <c:pt idx="1">
                  <c:v>0.100935463157901</c:v>
                </c:pt>
                <c:pt idx="2">
                  <c:v>9.42450888888889</c:v>
                </c:pt>
                <c:pt idx="3">
                  <c:v>0.0486054944024965</c:v>
                </c:pt>
                <c:pt idx="4">
                  <c:v>19.49234</c:v>
                </c:pt>
                <c:pt idx="5">
                  <c:v>0.0601638014091524</c:v>
                </c:pt>
                <c:pt idx="6">
                  <c:v>29.43905</c:v>
                </c:pt>
                <c:pt idx="7">
                  <c:v>0.108996039683406</c:v>
                </c:pt>
                <c:pt idx="8">
                  <c:v>49.4577</c:v>
                </c:pt>
                <c:pt idx="9">
                  <c:v>0.0183387567735653</c:v>
                </c:pt>
              </c:numCache>
            </c:numRef>
          </c:yVal>
          <c:smooth val="0"/>
        </c:ser>
        <c:ser>
          <c:idx val="1"/>
          <c:order val="1"/>
          <c:tx>
            <c:v>Optical Comb(LP)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0266698547041021"/>
                  <c:y val="0.191764705882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(Summary!$F$5:$F$12,Summary!$F$15:$F$16)</c:f>
              <c:numCache>
                <c:formatCode>0.00_);[Red]\(0.00\)</c:formatCode>
                <c:ptCount val="10"/>
                <c:pt idx="0">
                  <c:v>85.90445</c:v>
                </c:pt>
                <c:pt idx="1">
                  <c:v>2.243276356507746</c:v>
                </c:pt>
                <c:pt idx="2">
                  <c:v>106.5021111111111</c:v>
                </c:pt>
                <c:pt idx="3">
                  <c:v>0.335769059192641</c:v>
                </c:pt>
                <c:pt idx="4">
                  <c:v>105.3268</c:v>
                </c:pt>
                <c:pt idx="5">
                  <c:v>1.408142641922335</c:v>
                </c:pt>
                <c:pt idx="6">
                  <c:v>111.16775</c:v>
                </c:pt>
                <c:pt idx="7">
                  <c:v>2.25332811266654</c:v>
                </c:pt>
                <c:pt idx="8">
                  <c:v>143.0023333333333</c:v>
                </c:pt>
                <c:pt idx="9">
                  <c:v>0.91476791227793</c:v>
                </c:pt>
              </c:numCache>
            </c:numRef>
          </c:yVal>
          <c:smooth val="0"/>
        </c:ser>
        <c:ser>
          <c:idx val="2"/>
          <c:order val="2"/>
          <c:tx>
            <c:v>Optical comb(No 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416020936234884"/>
                  <c:y val="0.0091021671826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(Summary!$G$5:$G$12,Summary!$G$15:$G$16)</c:f>
              <c:numCache>
                <c:formatCode>0.00_);[Red]\(0.00\)</c:formatCode>
                <c:ptCount val="10"/>
                <c:pt idx="0">
                  <c:v>95.625</c:v>
                </c:pt>
                <c:pt idx="1">
                  <c:v>1.214781644759437</c:v>
                </c:pt>
                <c:pt idx="2">
                  <c:v>105.6944444444444</c:v>
                </c:pt>
                <c:pt idx="3">
                  <c:v>1.886538570445295</c:v>
                </c:pt>
                <c:pt idx="4">
                  <c:v>116.75</c:v>
                </c:pt>
                <c:pt idx="5">
                  <c:v>1.425219281373922</c:v>
                </c:pt>
                <c:pt idx="6">
                  <c:v>125.0</c:v>
                </c:pt>
                <c:pt idx="7">
                  <c:v>1.767766952966369</c:v>
                </c:pt>
                <c:pt idx="8">
                  <c:v>145.4166666666667</c:v>
                </c:pt>
                <c:pt idx="9">
                  <c:v>0.721687836487032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92720"/>
        <c:axId val="1789728880"/>
      </c:scatterChart>
      <c:valAx>
        <c:axId val="17810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728880"/>
        <c:crosses val="autoZero"/>
        <c:crossBetween val="midCat"/>
      </c:valAx>
      <c:valAx>
        <c:axId val="17897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0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ONOSOKKI ( not included 40 um data )</a:t>
            </a:r>
          </a:p>
        </c:rich>
      </c:tx>
      <c:layout>
        <c:manualLayout>
          <c:xMode val="edge"/>
          <c:yMode val="edge"/>
          <c:x val="0.453880982953107"/>
          <c:y val="0.024109367945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(Summary!$S$7,Summary!$S$9,Summary!$S$11,Summary!$S$15)</c:f>
              <c:numCache>
                <c:formatCode>0.000000_);[Red]\(0.000000\)</c:formatCode>
                <c:ptCount val="4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</c:numCache>
            </c:numRef>
          </c:xVal>
          <c:yVal>
            <c:numRef>
              <c:f>(Summary!$O$7,Summary!$O$9,Summary!$O$11,Summary!$O$15)</c:f>
              <c:numCache>
                <c:formatCode>0.00_);[Red]\(0.00\)</c:formatCode>
                <c:ptCount val="4"/>
                <c:pt idx="0">
                  <c:v>9.71152118888889</c:v>
                </c:pt>
                <c:pt idx="1">
                  <c:v>19.7793523</c:v>
                </c:pt>
                <c:pt idx="2">
                  <c:v>29.7260623</c:v>
                </c:pt>
                <c:pt idx="3">
                  <c:v>49.7447123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47696"/>
        <c:axId val="1780734448"/>
      </c:scatterChart>
      <c:valAx>
        <c:axId val="17814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0734448"/>
        <c:crosses val="autoZero"/>
        <c:crossBetween val="midCat"/>
      </c:valAx>
      <c:valAx>
        <c:axId val="1780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4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ONOSOKKI (</a:t>
            </a:r>
            <a:r>
              <a:rPr lang="en-US" altLang="ja-JP" baseline="0"/>
              <a:t> included 40 um data )</a:t>
            </a:r>
            <a:endParaRPr lang="en-US" altLang="ja-JP"/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(Summary!$S$7,Summary!$S$9,Summary!$S$11,Summary!$S$15,Summary!$S$13)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(Summary!$O$7,Summary!$O$9,Summary!$O$11,Summary!$O$15,Summary!$O$13)</c:f>
              <c:numCache>
                <c:formatCode>0.00_);[Red]\(0.00\)</c:formatCode>
                <c:ptCount val="5"/>
                <c:pt idx="0">
                  <c:v>9.71152118888889</c:v>
                </c:pt>
                <c:pt idx="1">
                  <c:v>19.7793523</c:v>
                </c:pt>
                <c:pt idx="2">
                  <c:v>29.7260623</c:v>
                </c:pt>
                <c:pt idx="3">
                  <c:v>49.7447123</c:v>
                </c:pt>
                <c:pt idx="4">
                  <c:v>39.6321123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52480"/>
        <c:axId val="-2072477792"/>
      </c:scatterChart>
      <c:valAx>
        <c:axId val="17781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2477792"/>
        <c:crosses val="autoZero"/>
        <c:crossBetween val="midCat"/>
      </c:valAx>
      <c:valAx>
        <c:axId val="-20724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1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Linear gauge</a:t>
            </a:r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(Summary!$S$7,Summary!$S$9,Summary!$S$11,Summary!$S$15,Summary!$S$13)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(Summary!$N$7,Summary!$N$9,Summary!$N$11,Summary!$N$13,Summary!$N$15)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74496"/>
        <c:axId val="1776732976"/>
      </c:scatterChart>
      <c:valAx>
        <c:axId val="17929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6732976"/>
        <c:crosses val="autoZero"/>
        <c:crossBetween val="midCat"/>
      </c:valAx>
      <c:valAx>
        <c:axId val="17767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29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6195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06500" y="4714875"/>
    <xdr:ext cx="9308969" cy="6061959"/>
    <xdr:graphicFrame macro="">
      <xdr:nvGraphicFramePr>
        <xdr:cNvPr id="8" name="グラフ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tabSelected="1" workbookViewId="0">
      <selection activeCell="B2" sqref="B2:E3"/>
    </sheetView>
  </sheetViews>
  <sheetFormatPr baseColWidth="12" defaultRowHeight="20" x14ac:dyDescent="0.3"/>
  <cols>
    <col min="1" max="1" width="2.85546875" customWidth="1"/>
    <col min="2" max="2" width="6.5703125" customWidth="1"/>
    <col min="3" max="3" width="5.85546875" customWidth="1"/>
    <col min="4" max="4" width="14.85546875" customWidth="1"/>
    <col min="5" max="6" width="14.140625" customWidth="1"/>
  </cols>
  <sheetData>
    <row r="2" spans="2:19" ht="20" customHeight="1" x14ac:dyDescent="0.3">
      <c r="B2" s="8" t="s">
        <v>15</v>
      </c>
      <c r="C2" s="8"/>
      <c r="D2" s="8"/>
      <c r="E2" s="8"/>
      <c r="K2" s="8" t="s">
        <v>24</v>
      </c>
      <c r="L2" s="8"/>
      <c r="M2" s="8"/>
      <c r="N2" s="8"/>
    </row>
    <row r="3" spans="2:19" ht="20" customHeight="1" x14ac:dyDescent="0.3">
      <c r="B3" s="8"/>
      <c r="C3" s="8"/>
      <c r="D3" s="8"/>
      <c r="E3" s="8"/>
      <c r="K3" s="8"/>
      <c r="L3" s="8"/>
      <c r="M3" s="8"/>
      <c r="N3" s="8"/>
    </row>
    <row r="4" spans="2:19" s="1" customFormat="1" ht="39" customHeight="1" x14ac:dyDescent="0.3">
      <c r="B4" s="9"/>
      <c r="C4" s="9" t="s">
        <v>22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30</v>
      </c>
      <c r="I4" s="10" t="s">
        <v>21</v>
      </c>
      <c r="L4" s="9"/>
      <c r="M4" s="9" t="s">
        <v>22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31</v>
      </c>
      <c r="S4" s="10" t="s">
        <v>21</v>
      </c>
    </row>
    <row r="5" spans="2:19" x14ac:dyDescent="0.3">
      <c r="B5" s="11" t="s">
        <v>16</v>
      </c>
      <c r="C5" s="11"/>
      <c r="D5" s="11">
        <v>0</v>
      </c>
      <c r="E5" s="12">
        <f>'0 um'!$C$14</f>
        <v>-0.2870123</v>
      </c>
      <c r="F5" s="12">
        <f>'0 um'!D14</f>
        <v>85.904449999999997</v>
      </c>
      <c r="G5" s="12">
        <f>'0 um'!E14</f>
        <v>95.625</v>
      </c>
      <c r="H5" s="12">
        <f>'0 um'!F14</f>
        <v>95.609999999999985</v>
      </c>
      <c r="I5" s="17">
        <f>'0 um'!G14</f>
        <v>2.16264E-3</v>
      </c>
      <c r="L5" s="11" t="s">
        <v>16</v>
      </c>
      <c r="M5" s="11"/>
      <c r="N5" s="11">
        <v>0</v>
      </c>
      <c r="O5" s="19" t="s">
        <v>25</v>
      </c>
      <c r="P5" s="19" t="s">
        <v>26</v>
      </c>
      <c r="Q5" s="19" t="s">
        <v>26</v>
      </c>
      <c r="R5" s="19"/>
      <c r="S5" s="20" t="s">
        <v>27</v>
      </c>
    </row>
    <row r="6" spans="2:19" x14ac:dyDescent="0.3">
      <c r="B6" s="13" t="s">
        <v>0</v>
      </c>
      <c r="C6" s="13"/>
      <c r="D6" s="13"/>
      <c r="E6" s="14">
        <f>'0 um'!C13</f>
        <v>0.10093546315790108</v>
      </c>
      <c r="F6" s="14">
        <f>'0 um'!D13</f>
        <v>2.2432763565077467</v>
      </c>
      <c r="G6" s="14">
        <f>'0 um'!E13</f>
        <v>1.2147816447594375</v>
      </c>
      <c r="H6" s="14">
        <f>'0 um'!F13</f>
        <v>0.34027766439907459</v>
      </c>
      <c r="I6" s="18">
        <f>'0 um'!G13</f>
        <v>1.0519315567088882E-5</v>
      </c>
      <c r="L6" s="13" t="s">
        <v>0</v>
      </c>
      <c r="M6" s="13"/>
      <c r="N6" s="13"/>
      <c r="O6" s="21" t="s">
        <v>27</v>
      </c>
      <c r="P6" s="21" t="s">
        <v>28</v>
      </c>
      <c r="Q6" s="21" t="s">
        <v>26</v>
      </c>
      <c r="R6" s="21"/>
      <c r="S6" s="22" t="s">
        <v>29</v>
      </c>
    </row>
    <row r="7" spans="2:19" x14ac:dyDescent="0.3">
      <c r="B7" s="11" t="s">
        <v>23</v>
      </c>
      <c r="C7" s="11"/>
      <c r="D7" s="11">
        <v>10</v>
      </c>
      <c r="E7" s="12">
        <f>'10 um'!C14</f>
        <v>9.424508888888889</v>
      </c>
      <c r="F7" s="12">
        <f>'10 um'!D14</f>
        <v>106.50211111111111</v>
      </c>
      <c r="G7" s="12">
        <f>'10 um'!E14</f>
        <v>105.69444444444444</v>
      </c>
      <c r="H7" s="12">
        <f>'10 um'!F14</f>
        <v>105.83444444444444</v>
      </c>
      <c r="I7" s="17">
        <f>'10 um'!G14</f>
        <v>2.3841777777777774E-3</v>
      </c>
      <c r="L7" s="11" t="s">
        <v>23</v>
      </c>
      <c r="M7" s="11"/>
      <c r="N7" s="11">
        <v>10</v>
      </c>
      <c r="O7" s="12">
        <f>E7-E5</f>
        <v>9.7115211888888897</v>
      </c>
      <c r="P7" s="12">
        <f>F7-F5</f>
        <v>20.597661111111108</v>
      </c>
      <c r="Q7" s="12">
        <f>G7-G5</f>
        <v>10.069444444444443</v>
      </c>
      <c r="R7" s="12">
        <f>H7-H5</f>
        <v>10.224444444444458</v>
      </c>
      <c r="S7" s="15">
        <f t="shared" ref="S7" si="0">I7-I5</f>
        <v>2.2153777777777746E-4</v>
      </c>
    </row>
    <row r="8" spans="2:19" x14ac:dyDescent="0.3">
      <c r="B8" s="13" t="s">
        <v>0</v>
      </c>
      <c r="C8" s="13"/>
      <c r="D8" s="13"/>
      <c r="E8" s="14">
        <f>'10 um'!C13</f>
        <v>4.8605494402496556E-2</v>
      </c>
      <c r="F8" s="14">
        <f>'10 um'!D13</f>
        <v>0.335769059192641</v>
      </c>
      <c r="G8" s="14">
        <f>'10 um'!E13</f>
        <v>1.886538570445295</v>
      </c>
      <c r="H8" s="14">
        <f>'10 um'!F13</f>
        <v>0.44671470512820638</v>
      </c>
      <c r="I8" s="18">
        <f>'10 um'!G13</f>
        <v>4.9279249633536717E-6</v>
      </c>
      <c r="L8" s="13" t="s">
        <v>0</v>
      </c>
      <c r="M8" s="13"/>
      <c r="N8" s="13"/>
      <c r="O8" s="14">
        <f>SQRT($E$6^2+E8^2)</f>
        <v>0.11202884364756753</v>
      </c>
      <c r="P8" s="14">
        <f>SQRT(F6^2+F8^2)</f>
        <v>2.268265785303341</v>
      </c>
      <c r="Q8" s="14">
        <f>SQRT(G6^2+G8^2)</f>
        <v>2.2438186696393765</v>
      </c>
      <c r="R8" s="14">
        <f>SQRT(H6^2+H8^2)</f>
        <v>0.56155401936649829</v>
      </c>
      <c r="S8" s="16">
        <f t="shared" ref="S8" si="1">SQRT(I6^2+I8^2)</f>
        <v>1.161638689285282E-5</v>
      </c>
    </row>
    <row r="9" spans="2:19" x14ac:dyDescent="0.3">
      <c r="B9" s="11" t="s">
        <v>16</v>
      </c>
      <c r="C9" s="11"/>
      <c r="D9" s="11">
        <v>20</v>
      </c>
      <c r="E9" s="12">
        <f>'20 um'!C14</f>
        <v>19.492339999999999</v>
      </c>
      <c r="F9" s="12">
        <f>'20 um'!D14</f>
        <v>105.32680000000001</v>
      </c>
      <c r="G9" s="12">
        <f>'20 um'!E14</f>
        <v>116.75</v>
      </c>
      <c r="H9" s="12">
        <f>'20 um'!F14</f>
        <v>116.18199999999999</v>
      </c>
      <c r="I9" s="17">
        <f>'20 um'!G14</f>
        <v>2.6148800000000004E-3</v>
      </c>
      <c r="L9" s="11" t="s">
        <v>16</v>
      </c>
      <c r="M9" s="11"/>
      <c r="N9" s="11">
        <v>20</v>
      </c>
      <c r="O9" s="12">
        <f>E9-$E$5</f>
        <v>19.779352299999999</v>
      </c>
      <c r="P9" s="12">
        <f>F9-F5</f>
        <v>19.422350000000009</v>
      </c>
      <c r="Q9" s="12">
        <f>G9-G5</f>
        <v>21.125</v>
      </c>
      <c r="R9" s="12">
        <f>H9-H5</f>
        <v>20.572000000000003</v>
      </c>
      <c r="S9" s="15">
        <f t="shared" ref="S9" si="2">I9-I5</f>
        <v>4.5224000000000045E-4</v>
      </c>
    </row>
    <row r="10" spans="2:19" x14ac:dyDescent="0.3">
      <c r="B10" s="13" t="s">
        <v>0</v>
      </c>
      <c r="C10" s="13"/>
      <c r="D10" s="13"/>
      <c r="E10" s="14">
        <f>'20 um'!C13</f>
        <v>6.0163801409152409E-2</v>
      </c>
      <c r="F10" s="14">
        <f>'20 um'!D13</f>
        <v>1.4081426419223355</v>
      </c>
      <c r="G10" s="14">
        <f>'20 um'!E13</f>
        <v>1.4252192813739224</v>
      </c>
      <c r="H10" s="14">
        <f>'20 um'!F13</f>
        <v>0.41505782729638907</v>
      </c>
      <c r="I10" s="18">
        <f>'20 um'!G13</f>
        <v>7.0336334849065961E-6</v>
      </c>
      <c r="L10" s="13" t="s">
        <v>0</v>
      </c>
      <c r="M10" s="13"/>
      <c r="N10" s="13"/>
      <c r="O10" s="14">
        <f>SQRT($E$6^2+E10^2)</f>
        <v>0.11750596037180384</v>
      </c>
      <c r="P10" s="14">
        <f>SQRT(F6^2+F10^2)</f>
        <v>2.6486136961940461</v>
      </c>
      <c r="Q10" s="14">
        <f>SQRT(G6^2+G10^2)</f>
        <v>1.8726837545203525</v>
      </c>
      <c r="R10" s="14">
        <f>SQRT(H6^2+H10^2)</f>
        <v>0.5367139730702829</v>
      </c>
      <c r="S10" s="16">
        <f>SQRT(I6^2+I10^2)</f>
        <v>1.2654169273405418E-5</v>
      </c>
    </row>
    <row r="11" spans="2:19" x14ac:dyDescent="0.3">
      <c r="B11" s="11" t="s">
        <v>16</v>
      </c>
      <c r="C11" s="11"/>
      <c r="D11" s="11">
        <v>30</v>
      </c>
      <c r="E11" s="12">
        <f>'30 um'!C14</f>
        <v>29.439050000000002</v>
      </c>
      <c r="F11" s="12">
        <f>'30 um'!D14</f>
        <v>111.16775</v>
      </c>
      <c r="G11" s="12">
        <f>'30 um'!E14</f>
        <v>125</v>
      </c>
      <c r="H11" s="12">
        <f>'30 um'!F14</f>
        <v>125.62925</v>
      </c>
      <c r="I11" s="17">
        <f>'30 um'!G14</f>
        <v>2.8413333333333333E-3</v>
      </c>
      <c r="L11" s="11" t="s">
        <v>16</v>
      </c>
      <c r="M11" s="11"/>
      <c r="N11" s="11">
        <v>30</v>
      </c>
      <c r="O11" s="12">
        <f>E11-$E$5</f>
        <v>29.726062300000002</v>
      </c>
      <c r="P11" s="12">
        <f>F11-F5</f>
        <v>25.263300000000001</v>
      </c>
      <c r="Q11" s="12">
        <f>G11-G5</f>
        <v>29.375</v>
      </c>
      <c r="R11" s="12">
        <f>H11-H5</f>
        <v>30.019250000000014</v>
      </c>
      <c r="S11" s="15">
        <f t="shared" ref="S11" si="3">I11-I5</f>
        <v>6.7869333333333334E-4</v>
      </c>
    </row>
    <row r="12" spans="2:19" x14ac:dyDescent="0.3">
      <c r="B12" s="13" t="s">
        <v>0</v>
      </c>
      <c r="C12" s="13"/>
      <c r="D12" s="13"/>
      <c r="E12" s="14">
        <f>'30 um'!C13</f>
        <v>0.10899603968340604</v>
      </c>
      <c r="F12" s="14">
        <f>'30 um'!D13</f>
        <v>2.2533281126665394</v>
      </c>
      <c r="G12" s="14">
        <f>'30 um'!E13</f>
        <v>1.7677669529663689</v>
      </c>
      <c r="H12" s="14">
        <f>'30 um'!F13</f>
        <v>0.23290395015971832</v>
      </c>
      <c r="I12" s="18">
        <f>'30 um'!G13</f>
        <v>2.5298221281347648E-6</v>
      </c>
      <c r="L12" s="13" t="s">
        <v>0</v>
      </c>
      <c r="M12" s="13"/>
      <c r="N12" s="13"/>
      <c r="O12" s="14">
        <f>SQRT($E$6^2+E12^2)</f>
        <v>0.14855337219183762</v>
      </c>
      <c r="P12" s="14">
        <f>SQRT(F6^2+F12^2)</f>
        <v>3.1795874567308284</v>
      </c>
      <c r="Q12" s="14">
        <f>SQRT(G6^2+G12^2)</f>
        <v>2.1449229460389585</v>
      </c>
      <c r="R12" s="14">
        <f>SQRT(H6^2+H12^2)</f>
        <v>0.41235074740915628</v>
      </c>
      <c r="S12" s="16">
        <f>SQRT(H66^2+I12^2)</f>
        <v>2.5298221281347648E-6</v>
      </c>
    </row>
    <row r="13" spans="2:19" x14ac:dyDescent="0.3">
      <c r="B13" s="11" t="s">
        <v>16</v>
      </c>
      <c r="C13" s="11"/>
      <c r="D13" s="11">
        <v>40</v>
      </c>
      <c r="E13" s="12">
        <f>'40 um'!C14</f>
        <v>39.345100000000002</v>
      </c>
      <c r="F13" s="12">
        <f>'40 um'!D14</f>
        <v>133.274</v>
      </c>
      <c r="G13" s="12">
        <f>'40 um'!E14</f>
        <v>135</v>
      </c>
      <c r="H13" s="12">
        <f>'40 um'!F14</f>
        <v>136.339</v>
      </c>
      <c r="I13" s="17">
        <f>'40 um'!G14</f>
        <v>3.0696E-3</v>
      </c>
      <c r="L13" s="11" t="s">
        <v>16</v>
      </c>
      <c r="M13" s="11"/>
      <c r="N13" s="11">
        <v>40</v>
      </c>
      <c r="O13" s="12">
        <f>E13-$E$5</f>
        <v>39.632112300000003</v>
      </c>
      <c r="P13" s="12">
        <f>F13-F5</f>
        <v>47.369550000000004</v>
      </c>
      <c r="Q13" s="12">
        <f>G13-G5</f>
        <v>39.375</v>
      </c>
      <c r="R13" s="12">
        <f>H13-H5</f>
        <v>40.729000000000013</v>
      </c>
      <c r="S13" s="15">
        <f t="shared" ref="S13" si="4">I13-I5</f>
        <v>9.0696000000000006E-4</v>
      </c>
    </row>
    <row r="14" spans="2:19" x14ac:dyDescent="0.3">
      <c r="B14" s="13" t="s">
        <v>0</v>
      </c>
      <c r="C14" s="13"/>
      <c r="D14" s="13"/>
      <c r="E14" s="14" t="e">
        <f>'40 um'!C13</f>
        <v>#DIV/0!</v>
      </c>
      <c r="F14" s="14" t="e">
        <f>'40 um'!D13</f>
        <v>#DIV/0!</v>
      </c>
      <c r="G14" s="14" t="e">
        <f>'40 um'!E13</f>
        <v>#DIV/0!</v>
      </c>
      <c r="H14" s="14" t="e">
        <f>'40 um'!G13</f>
        <v>#DIV/0!</v>
      </c>
      <c r="I14" s="18" t="e">
        <f>'40 um'!G13</f>
        <v>#DIV/0!</v>
      </c>
      <c r="L14" s="13" t="s">
        <v>0</v>
      </c>
      <c r="M14" s="13"/>
      <c r="N14" s="13"/>
      <c r="O14" s="14" t="e">
        <f>SQRT($E$6^2+E14^2)</f>
        <v>#DIV/0!</v>
      </c>
      <c r="P14" s="14" t="e">
        <f>SQRT(F6^2+F14^2)</f>
        <v>#DIV/0!</v>
      </c>
      <c r="Q14" s="14" t="e">
        <f>SQRT(G6^2+G14^2)</f>
        <v>#DIV/0!</v>
      </c>
      <c r="R14" s="14" t="e">
        <f>SQRT(H6^2+H14^2)</f>
        <v>#DIV/0!</v>
      </c>
      <c r="S14" s="16" t="e">
        <f>SQRT(I6^2+I14^2)</f>
        <v>#DIV/0!</v>
      </c>
    </row>
    <row r="15" spans="2:19" x14ac:dyDescent="0.3">
      <c r="B15" s="11" t="s">
        <v>16</v>
      </c>
      <c r="C15" s="11"/>
      <c r="D15" s="11">
        <v>50</v>
      </c>
      <c r="E15" s="12">
        <f>'50 um'!C14</f>
        <v>49.457699999999996</v>
      </c>
      <c r="F15" s="12">
        <f>'50 um'!D14</f>
        <v>143.00233333333333</v>
      </c>
      <c r="G15" s="12">
        <f>'50 um'!E14</f>
        <v>145.41666666666666</v>
      </c>
      <c r="H15" s="12">
        <f>'50 um'!F14</f>
        <v>145.86066666666667</v>
      </c>
      <c r="I15" s="17">
        <f>'50 um'!G14</f>
        <v>3.2943999999999998E-3</v>
      </c>
      <c r="L15" s="11" t="s">
        <v>16</v>
      </c>
      <c r="M15" s="11"/>
      <c r="N15" s="11">
        <v>50</v>
      </c>
      <c r="O15" s="12">
        <f>E15-$E$5</f>
        <v>49.744712299999996</v>
      </c>
      <c r="P15" s="12">
        <f>F15-F5</f>
        <v>57.097883333333328</v>
      </c>
      <c r="Q15" s="12">
        <f>G15-G5</f>
        <v>49.791666666666657</v>
      </c>
      <c r="R15" s="12">
        <f>H15-H5</f>
        <v>50.250666666666689</v>
      </c>
      <c r="S15" s="15">
        <f t="shared" ref="S15" si="5">I15-I5</f>
        <v>1.1317599999999999E-3</v>
      </c>
    </row>
    <row r="16" spans="2:19" x14ac:dyDescent="0.3">
      <c r="B16" s="13" t="s">
        <v>0</v>
      </c>
      <c r="C16" s="13"/>
      <c r="D16" s="13"/>
      <c r="E16" s="14">
        <f>'50 um'!C13</f>
        <v>1.8338756773565258E-2</v>
      </c>
      <c r="F16" s="14">
        <f>'50 um'!D13</f>
        <v>0.91476791227793042</v>
      </c>
      <c r="G16" s="14">
        <f>'50 um'!E13</f>
        <v>0.72168783648703216</v>
      </c>
      <c r="H16" s="14">
        <f>'50 um'!F13</f>
        <v>0.33609720816058625</v>
      </c>
      <c r="I16" s="18">
        <f>'50 um'!G13</f>
        <v>3.1999999999998609E-6</v>
      </c>
      <c r="L16" s="13" t="s">
        <v>0</v>
      </c>
      <c r="M16" s="13"/>
      <c r="N16" s="13"/>
      <c r="O16" s="14">
        <f>SQRT($E$6^2+E16^2)</f>
        <v>0.10258790241982722</v>
      </c>
      <c r="P16" s="14">
        <f>SQRT(F6^2+F16^2)</f>
        <v>2.422620305578238</v>
      </c>
      <c r="Q16" s="14">
        <f>SQRT(G6^2+G16^2)</f>
        <v>1.4129854131510975</v>
      </c>
      <c r="R16" s="14">
        <f>SQRT(H6^2+H16^2)</f>
        <v>0.47827839405750883</v>
      </c>
      <c r="S16" s="16">
        <f>SQRT(I6^2+I16^2)</f>
        <v>1.099527171105824E-5</v>
      </c>
    </row>
  </sheetData>
  <mergeCells count="2">
    <mergeCell ref="B2:E3"/>
    <mergeCell ref="K2:N3"/>
  </mergeCells>
  <phoneticPr fontId="1"/>
  <pageMargins left="0.7" right="0.7" top="0.75" bottom="0.75" header="0.3" footer="0.3"/>
  <pageSetup paperSize="9" scale="31" orientation="portrait" horizontalDpi="0" verticalDpi="0"/>
  <colBreaks count="2" manualBreakCount="2">
    <brk id="19" max="1048575" man="1"/>
    <brk id="2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A14" sqref="A14"/>
    </sheetView>
  </sheetViews>
  <sheetFormatPr baseColWidth="12" defaultRowHeight="20" x14ac:dyDescent="0.3"/>
  <cols>
    <col min="2" max="2" width="3.85546875" style="2" customWidth="1"/>
  </cols>
  <sheetData>
    <row r="2" spans="2:4" x14ac:dyDescent="0.3">
      <c r="C2" t="s">
        <v>2</v>
      </c>
      <c r="D2" t="s">
        <v>3</v>
      </c>
    </row>
    <row r="3" spans="2:4" x14ac:dyDescent="0.3">
      <c r="B3" s="2">
        <v>1</v>
      </c>
      <c r="C3">
        <v>-0.34125899999999998</v>
      </c>
      <c r="D3">
        <v>4.5102000000000002</v>
      </c>
    </row>
    <row r="4" spans="2:4" x14ac:dyDescent="0.3">
      <c r="B4" s="2">
        <v>2</v>
      </c>
      <c r="C4">
        <v>-0.261818</v>
      </c>
      <c r="D4">
        <v>4.3956999999999997</v>
      </c>
    </row>
    <row r="5" spans="2:4" x14ac:dyDescent="0.3">
      <c r="B5" s="2">
        <v>3</v>
      </c>
      <c r="C5">
        <v>-0.24545900000000001</v>
      </c>
      <c r="D5">
        <v>4.3024500000000003</v>
      </c>
    </row>
    <row r="6" spans="2:4" x14ac:dyDescent="0.3">
      <c r="B6" s="2">
        <v>4</v>
      </c>
      <c r="C6">
        <v>-0.21083199999999999</v>
      </c>
      <c r="D6">
        <v>4.3806399999999996</v>
      </c>
    </row>
    <row r="7" spans="2:4" x14ac:dyDescent="0.3">
      <c r="B7" s="2">
        <v>5</v>
      </c>
      <c r="C7">
        <v>-0.10875700000000001</v>
      </c>
      <c r="D7">
        <v>4.2162800000000002</v>
      </c>
    </row>
    <row r="8" spans="2:4" x14ac:dyDescent="0.3">
      <c r="B8" s="2">
        <v>6</v>
      </c>
      <c r="C8">
        <v>-0.20297599999999999</v>
      </c>
      <c r="D8">
        <v>4.1853999999999996</v>
      </c>
    </row>
    <row r="9" spans="2:4" x14ac:dyDescent="0.3">
      <c r="B9" s="2">
        <v>7</v>
      </c>
      <c r="C9">
        <v>-0.30140499999999998</v>
      </c>
      <c r="D9">
        <v>4.2398600000000002</v>
      </c>
    </row>
    <row r="10" spans="2:4" x14ac:dyDescent="0.3">
      <c r="B10" s="2">
        <v>8</v>
      </c>
      <c r="C10">
        <v>-0.36733100000000002</v>
      </c>
      <c r="D10">
        <v>4.18825</v>
      </c>
    </row>
    <row r="11" spans="2:4" x14ac:dyDescent="0.3">
      <c r="B11" s="2">
        <v>9</v>
      </c>
      <c r="C11">
        <v>-0.381573</v>
      </c>
      <c r="D11">
        <v>4.17971</v>
      </c>
    </row>
    <row r="12" spans="2:4" x14ac:dyDescent="0.3">
      <c r="B12" s="2">
        <v>10</v>
      </c>
      <c r="C12">
        <v>-0.44871299999999997</v>
      </c>
      <c r="D12">
        <v>4.3537400000000002</v>
      </c>
    </row>
    <row r="13" spans="2:4" x14ac:dyDescent="0.3">
      <c r="B13" s="2" t="s">
        <v>0</v>
      </c>
      <c r="C13" s="3">
        <f>STDEV(C3:C12)</f>
        <v>0.10093546315790108</v>
      </c>
      <c r="D13" s="3">
        <f>STDEV(D3:D12)</f>
        <v>0.1121645106330677</v>
      </c>
    </row>
    <row r="14" spans="2:4" x14ac:dyDescent="0.3">
      <c r="B14" s="2" t="s">
        <v>1</v>
      </c>
      <c r="C14" s="3">
        <f>AVERAGE(C3:C12)</f>
        <v>-0.2870123</v>
      </c>
      <c r="D14" s="3">
        <f>AVERAGE(D3:D12)</f>
        <v>4.295223</v>
      </c>
    </row>
    <row r="15" spans="2:4" x14ac:dyDescent="0.3">
      <c r="B15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opLeftCell="C1" workbookViewId="0">
      <selection activeCell="F5" sqref="F5"/>
    </sheetView>
  </sheetViews>
  <sheetFormatPr baseColWidth="12" defaultRowHeight="20" x14ac:dyDescent="0.3"/>
  <cols>
    <col min="2" max="2" width="3.85546875" style="2" customWidth="1"/>
    <col min="4" max="4" width="19" customWidth="1"/>
    <col min="5" max="5" width="18.28515625" customWidth="1"/>
  </cols>
  <sheetData>
    <row r="2" spans="2:8" ht="51" customHeight="1" x14ac:dyDescent="0.3">
      <c r="C2" s="1" t="s">
        <v>2</v>
      </c>
      <c r="D2" s="5" t="s">
        <v>7</v>
      </c>
      <c r="E2" s="5" t="s">
        <v>8</v>
      </c>
      <c r="F2" s="5" t="s">
        <v>32</v>
      </c>
      <c r="G2" s="4" t="s">
        <v>6</v>
      </c>
    </row>
    <row r="3" spans="2:8" x14ac:dyDescent="0.3">
      <c r="B3" s="2">
        <v>1</v>
      </c>
      <c r="C3">
        <v>-0.34125899999999998</v>
      </c>
      <c r="D3">
        <v>90.203900000000004</v>
      </c>
      <c r="E3">
        <v>96.25</v>
      </c>
      <c r="F3">
        <v>95.945499999999996</v>
      </c>
      <c r="G3">
        <v>2.1768E-3</v>
      </c>
    </row>
    <row r="4" spans="2:8" x14ac:dyDescent="0.3">
      <c r="B4" s="2">
        <v>2</v>
      </c>
      <c r="C4">
        <v>-0.261818</v>
      </c>
      <c r="D4">
        <v>87.913899999999998</v>
      </c>
      <c r="E4">
        <v>97.5</v>
      </c>
      <c r="F4">
        <v>95.116</v>
      </c>
      <c r="G4">
        <v>2.1743999999999999E-3</v>
      </c>
    </row>
    <row r="5" spans="2:8" x14ac:dyDescent="0.3">
      <c r="B5" s="2">
        <v>3</v>
      </c>
      <c r="C5">
        <v>-0.24545900000000001</v>
      </c>
      <c r="D5">
        <v>86.049099999999996</v>
      </c>
      <c r="E5">
        <v>95</v>
      </c>
      <c r="F5">
        <v>95.864000000000004</v>
      </c>
      <c r="G5">
        <v>2.1543999999999999E-3</v>
      </c>
    </row>
    <row r="6" spans="2:8" x14ac:dyDescent="0.3">
      <c r="B6" s="2">
        <v>4</v>
      </c>
      <c r="C6">
        <v>-0.21083199999999999</v>
      </c>
      <c r="D6">
        <v>87.612799999999993</v>
      </c>
      <c r="E6">
        <v>97.5</v>
      </c>
      <c r="F6">
        <v>95.297499999999999</v>
      </c>
      <c r="G6">
        <v>2.1679999999999998E-3</v>
      </c>
    </row>
    <row r="7" spans="2:8" x14ac:dyDescent="0.3">
      <c r="B7" s="2">
        <v>5</v>
      </c>
      <c r="C7">
        <v>-0.10875700000000001</v>
      </c>
      <c r="D7">
        <v>84.325599999999994</v>
      </c>
      <c r="E7">
        <v>95</v>
      </c>
      <c r="F7">
        <v>95.322999999999993</v>
      </c>
      <c r="G7">
        <v>2.1488000000000002E-3</v>
      </c>
    </row>
    <row r="8" spans="2:8" x14ac:dyDescent="0.3">
      <c r="B8" s="2">
        <v>6</v>
      </c>
      <c r="C8">
        <v>-0.20297599999999999</v>
      </c>
      <c r="D8">
        <v>83.707899999999995</v>
      </c>
      <c r="E8">
        <v>95</v>
      </c>
      <c r="F8">
        <v>96.252499999999998</v>
      </c>
      <c r="G8">
        <v>2.1592E-3</v>
      </c>
    </row>
    <row r="9" spans="2:8" x14ac:dyDescent="0.3">
      <c r="B9" s="2">
        <v>7</v>
      </c>
      <c r="C9">
        <v>-0.30140499999999998</v>
      </c>
      <c r="D9">
        <v>84.797200000000004</v>
      </c>
      <c r="E9">
        <v>96.25</v>
      </c>
      <c r="F9">
        <v>95.511499999999998</v>
      </c>
      <c r="G9">
        <v>2.1480000000000002E-3</v>
      </c>
    </row>
    <row r="10" spans="2:8" x14ac:dyDescent="0.3">
      <c r="B10" s="2">
        <v>8</v>
      </c>
      <c r="C10">
        <v>-0.36733100000000002</v>
      </c>
      <c r="D10">
        <v>83.765000000000001</v>
      </c>
      <c r="E10">
        <v>95</v>
      </c>
      <c r="F10">
        <v>95.498999999999995</v>
      </c>
      <c r="G10">
        <v>2.1743999999999999E-3</v>
      </c>
    </row>
    <row r="11" spans="2:8" x14ac:dyDescent="0.3">
      <c r="B11" s="2">
        <v>9</v>
      </c>
      <c r="C11">
        <v>-0.381573</v>
      </c>
      <c r="D11">
        <v>83.594200000000001</v>
      </c>
      <c r="E11">
        <v>93.75</v>
      </c>
      <c r="F11">
        <v>95.602999999999994</v>
      </c>
      <c r="G11">
        <v>2.1608E-3</v>
      </c>
    </row>
    <row r="12" spans="2:8" x14ac:dyDescent="0.3">
      <c r="B12" s="2">
        <v>10</v>
      </c>
      <c r="C12">
        <v>-0.44871299999999997</v>
      </c>
      <c r="D12">
        <v>87.0749</v>
      </c>
      <c r="E12">
        <v>95</v>
      </c>
      <c r="F12">
        <v>95.688000000000002</v>
      </c>
      <c r="G12">
        <v>2.1616000000000001E-3</v>
      </c>
    </row>
    <row r="13" spans="2:8" x14ac:dyDescent="0.3">
      <c r="B13" s="2" t="s">
        <v>0</v>
      </c>
      <c r="C13" s="3">
        <f>STDEV(C3:C12)</f>
        <v>0.10093546315790108</v>
      </c>
      <c r="D13" s="3">
        <f>STDEV(D3:D12)</f>
        <v>2.2432763565077467</v>
      </c>
      <c r="E13" s="3">
        <f>STDEV(E3:E12)</f>
        <v>1.2147816447594375</v>
      </c>
      <c r="F13" s="3">
        <f>STDEV(F3:F12)</f>
        <v>0.34027766439907459</v>
      </c>
      <c r="G13" s="6">
        <f>STDEV(G3:G12)</f>
        <v>1.0519315567088882E-5</v>
      </c>
      <c r="H13" s="3">
        <f>G13*H14</f>
        <v>0.41784856386971875</v>
      </c>
    </row>
    <row r="14" spans="2:8" x14ac:dyDescent="0.3">
      <c r="B14" s="2" t="s">
        <v>1</v>
      </c>
      <c r="C14" s="3">
        <f>AVERAGE(C3:C12)</f>
        <v>-0.2870123</v>
      </c>
      <c r="D14" s="3">
        <f>AVERAGE(D3:D12)</f>
        <v>85.904449999999997</v>
      </c>
      <c r="E14" s="3">
        <f>AVERAGE(E3:E12)</f>
        <v>95.625</v>
      </c>
      <c r="F14" s="3">
        <f>AVERAGE(F3:F12)</f>
        <v>95.609999999999985</v>
      </c>
      <c r="G14" s="6">
        <f>AVERAGE(G3:G12)</f>
        <v>2.16264E-3</v>
      </c>
      <c r="H14" s="3">
        <f>D14/G14</f>
        <v>39722.02955646802</v>
      </c>
    </row>
    <row r="15" spans="2:8" x14ac:dyDescent="0.3">
      <c r="B15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opLeftCell="A8" workbookViewId="0">
      <selection activeCell="F13" sqref="F13"/>
    </sheetView>
  </sheetViews>
  <sheetFormatPr baseColWidth="12" defaultRowHeight="20" x14ac:dyDescent="0.3"/>
  <cols>
    <col min="2" max="2" width="3.85546875" style="2" customWidth="1"/>
    <col min="3" max="5" width="15.140625" customWidth="1"/>
  </cols>
  <sheetData>
    <row r="2" spans="2:8" ht="4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8" x14ac:dyDescent="0.3">
      <c r="B3" s="2">
        <v>1</v>
      </c>
      <c r="C3">
        <v>9.5044400000000007</v>
      </c>
      <c r="D3">
        <v>106.244</v>
      </c>
      <c r="E3">
        <v>105</v>
      </c>
      <c r="F3">
        <v>105.23099999999999</v>
      </c>
      <c r="G3">
        <v>2.3760000000000001E-3</v>
      </c>
    </row>
    <row r="4" spans="2:8" x14ac:dyDescent="0.3">
      <c r="B4" s="2">
        <v>2</v>
      </c>
      <c r="C4">
        <v>9.4668899999999994</v>
      </c>
      <c r="D4">
        <v>105.991</v>
      </c>
      <c r="E4">
        <v>103.75</v>
      </c>
      <c r="F4">
        <v>105.413</v>
      </c>
      <c r="G4">
        <v>2.3800000000000002E-3</v>
      </c>
    </row>
    <row r="5" spans="2:8" x14ac:dyDescent="0.3">
      <c r="B5" s="2">
        <v>3</v>
      </c>
      <c r="C5">
        <v>9.4477799999999998</v>
      </c>
      <c r="D5">
        <v>106.563</v>
      </c>
      <c r="E5">
        <v>103.75</v>
      </c>
      <c r="F5">
        <v>106.173</v>
      </c>
      <c r="G5">
        <v>2.3904E-3</v>
      </c>
    </row>
    <row r="6" spans="2:8" x14ac:dyDescent="0.3">
      <c r="B6" s="2">
        <v>4</v>
      </c>
      <c r="C6">
        <v>9.3585799999999999</v>
      </c>
      <c r="D6">
        <v>106.623</v>
      </c>
      <c r="E6">
        <v>107.5</v>
      </c>
      <c r="F6">
        <v>106.006</v>
      </c>
      <c r="G6">
        <v>2.3823999999999998E-3</v>
      </c>
    </row>
    <row r="7" spans="2:8" x14ac:dyDescent="0.3">
      <c r="B7" s="2">
        <v>5</v>
      </c>
      <c r="C7">
        <v>9.4253800000000005</v>
      </c>
      <c r="D7">
        <v>107.035</v>
      </c>
      <c r="E7">
        <v>108.75</v>
      </c>
      <c r="F7">
        <v>106.54</v>
      </c>
      <c r="G7">
        <v>2.3879999999999999E-3</v>
      </c>
    </row>
    <row r="8" spans="2:8" x14ac:dyDescent="0.3">
      <c r="B8" s="2">
        <v>6</v>
      </c>
      <c r="C8">
        <v>9.4295399999999994</v>
      </c>
      <c r="D8">
        <v>106.07599999999999</v>
      </c>
      <c r="E8">
        <v>107.5</v>
      </c>
      <c r="F8">
        <v>105.729</v>
      </c>
      <c r="G8">
        <v>2.3839999999999998E-3</v>
      </c>
    </row>
    <row r="9" spans="2:8" x14ac:dyDescent="0.3">
      <c r="B9" s="2">
        <v>7</v>
      </c>
      <c r="C9">
        <v>9.4396000000000004</v>
      </c>
      <c r="D9">
        <v>106.569</v>
      </c>
      <c r="E9">
        <v>106.25</v>
      </c>
      <c r="F9">
        <v>105.825</v>
      </c>
      <c r="G9">
        <v>2.3823999999999998E-3</v>
      </c>
    </row>
    <row r="10" spans="2:8" x14ac:dyDescent="0.3">
      <c r="B10" s="2">
        <v>8</v>
      </c>
      <c r="C10">
        <v>9.35825</v>
      </c>
      <c r="D10">
        <v>106.70099999999999</v>
      </c>
      <c r="E10">
        <v>103.75</v>
      </c>
      <c r="F10">
        <v>105.35</v>
      </c>
      <c r="G10">
        <v>2.3831999999999998E-3</v>
      </c>
    </row>
    <row r="11" spans="2:8" x14ac:dyDescent="0.3">
      <c r="B11" s="2">
        <v>9</v>
      </c>
      <c r="C11">
        <v>9.3901199999999996</v>
      </c>
      <c r="D11">
        <v>106.717</v>
      </c>
      <c r="E11">
        <v>105</v>
      </c>
      <c r="F11">
        <v>106.24299999999999</v>
      </c>
      <c r="G11">
        <v>2.3912E-3</v>
      </c>
    </row>
    <row r="12" spans="2:8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9</v>
      </c>
    </row>
    <row r="13" spans="2:8" x14ac:dyDescent="0.3">
      <c r="B13" s="2" t="s">
        <v>0</v>
      </c>
      <c r="C13" s="3">
        <f>STDEV(C3:C12)</f>
        <v>4.8605494402496556E-2</v>
      </c>
      <c r="D13" s="3">
        <f>STDEV(D3:D12)</f>
        <v>0.335769059192641</v>
      </c>
      <c r="E13" s="3">
        <f t="shared" ref="E13:F13" si="0">STDEV(E3:E12)</f>
        <v>1.886538570445295</v>
      </c>
      <c r="F13" s="3">
        <f t="shared" si="0"/>
        <v>0.44671470512820638</v>
      </c>
      <c r="G13" s="7">
        <f>STDEV(G3:G11)</f>
        <v>4.9279249633536717E-6</v>
      </c>
      <c r="H13">
        <f>H14*G13</f>
        <v>0.22013224722004318</v>
      </c>
    </row>
    <row r="14" spans="2:8" x14ac:dyDescent="0.3">
      <c r="B14" s="2" t="s">
        <v>1</v>
      </c>
      <c r="C14" s="3">
        <f>AVERAGE(C3:C12)</f>
        <v>9.424508888888889</v>
      </c>
      <c r="D14" s="3">
        <f>AVERAGE(D3:D12)</f>
        <v>106.50211111111111</v>
      </c>
      <c r="E14" s="3">
        <f t="shared" ref="E14:F14" si="1">AVERAGE(E3:E12)</f>
        <v>105.69444444444444</v>
      </c>
      <c r="F14" s="3">
        <f t="shared" si="1"/>
        <v>105.83444444444444</v>
      </c>
      <c r="G14" s="7">
        <f>AVERAGE(G3:G11)</f>
        <v>2.3841777777777774E-3</v>
      </c>
      <c r="H14">
        <f>D14/G14</f>
        <v>44670.373201103575</v>
      </c>
    </row>
    <row r="15" spans="2:8" x14ac:dyDescent="0.3">
      <c r="B15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11" sqref="F11:F12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11</v>
      </c>
      <c r="D3" t="s">
        <v>10</v>
      </c>
      <c r="E3" t="s">
        <v>10</v>
      </c>
      <c r="F3" t="s">
        <v>11</v>
      </c>
      <c r="G3" t="s">
        <v>10</v>
      </c>
    </row>
    <row r="4" spans="2:9" x14ac:dyDescent="0.3">
      <c r="B4" s="2">
        <v>2</v>
      </c>
      <c r="C4" t="s">
        <v>11</v>
      </c>
      <c r="D4" t="s">
        <v>10</v>
      </c>
      <c r="E4" t="s">
        <v>10</v>
      </c>
      <c r="F4" t="s">
        <v>11</v>
      </c>
      <c r="G4" t="s">
        <v>10</v>
      </c>
    </row>
    <row r="5" spans="2:9" x14ac:dyDescent="0.3">
      <c r="B5" s="2">
        <v>3</v>
      </c>
      <c r="C5" t="s">
        <v>11</v>
      </c>
      <c r="D5" t="s">
        <v>10</v>
      </c>
      <c r="E5" t="s">
        <v>10</v>
      </c>
      <c r="F5" t="s">
        <v>11</v>
      </c>
      <c r="G5" t="s">
        <v>11</v>
      </c>
    </row>
    <row r="6" spans="2:9" x14ac:dyDescent="0.3">
      <c r="B6" s="2">
        <v>4</v>
      </c>
      <c r="C6" t="s">
        <v>11</v>
      </c>
      <c r="D6" t="s">
        <v>10</v>
      </c>
      <c r="E6" t="s">
        <v>10</v>
      </c>
      <c r="F6" t="s">
        <v>11</v>
      </c>
      <c r="G6" t="s">
        <v>10</v>
      </c>
    </row>
    <row r="7" spans="2:9" x14ac:dyDescent="0.3">
      <c r="B7" s="2">
        <v>5</v>
      </c>
      <c r="C7">
        <v>19.4437</v>
      </c>
      <c r="D7">
        <v>104.02</v>
      </c>
      <c r="E7">
        <v>116.25</v>
      </c>
      <c r="F7">
        <v>116.485</v>
      </c>
      <c r="G7">
        <v>2.6208E-3</v>
      </c>
    </row>
    <row r="8" spans="2:9" x14ac:dyDescent="0.3">
      <c r="B8" s="2">
        <v>6</v>
      </c>
      <c r="C8">
        <v>19.43</v>
      </c>
      <c r="D8">
        <v>103.82299999999999</v>
      </c>
      <c r="E8">
        <v>116.25</v>
      </c>
      <c r="F8">
        <v>115.55</v>
      </c>
      <c r="G8">
        <v>2.6232E-3</v>
      </c>
    </row>
    <row r="9" spans="2:9" x14ac:dyDescent="0.3">
      <c r="B9" s="2">
        <v>7</v>
      </c>
      <c r="C9">
        <v>19.492100000000001</v>
      </c>
      <c r="D9">
        <v>105.39</v>
      </c>
      <c r="E9">
        <v>115</v>
      </c>
      <c r="F9">
        <v>116.02500000000001</v>
      </c>
      <c r="G9">
        <v>2.6136000000000002E-3</v>
      </c>
    </row>
    <row r="10" spans="2:9" x14ac:dyDescent="0.3">
      <c r="B10" s="2">
        <v>8</v>
      </c>
      <c r="C10" t="s">
        <v>12</v>
      </c>
      <c r="D10" t="s">
        <v>12</v>
      </c>
      <c r="E10" t="s">
        <v>12</v>
      </c>
      <c r="F10" t="s">
        <v>10</v>
      </c>
      <c r="G10" t="s">
        <v>12</v>
      </c>
    </row>
    <row r="11" spans="2:9" x14ac:dyDescent="0.3">
      <c r="B11" s="2">
        <v>9</v>
      </c>
      <c r="C11">
        <v>19.515999999999998</v>
      </c>
      <c r="D11">
        <v>107.004</v>
      </c>
      <c r="E11">
        <v>117.5</v>
      </c>
      <c r="F11">
        <v>116.59099999999999</v>
      </c>
      <c r="G11">
        <v>2.6064E-3</v>
      </c>
    </row>
    <row r="12" spans="2:9" x14ac:dyDescent="0.3">
      <c r="B12" s="2">
        <v>10</v>
      </c>
      <c r="C12">
        <v>19.579899999999999</v>
      </c>
      <c r="D12">
        <v>106.39700000000001</v>
      </c>
      <c r="E12">
        <v>118.75</v>
      </c>
      <c r="F12">
        <v>116.259</v>
      </c>
      <c r="G12">
        <v>2.6104000000000001E-3</v>
      </c>
    </row>
    <row r="13" spans="2:9" x14ac:dyDescent="0.3">
      <c r="B13" s="2" t="s">
        <v>0</v>
      </c>
      <c r="C13" s="3">
        <f>STDEV(C3:C12)</f>
        <v>6.0163801409152409E-2</v>
      </c>
      <c r="D13" s="3">
        <f>STDEV(D3:D12)</f>
        <v>1.4081426419223355</v>
      </c>
      <c r="E13" s="3">
        <f t="shared" ref="E13:F13" si="0">STDEV(E3:E12)</f>
        <v>1.4252192813739224</v>
      </c>
      <c r="F13" s="3">
        <f t="shared" si="0"/>
        <v>0.41505782729638907</v>
      </c>
      <c r="G13" s="6">
        <f>STDEV(G3:G12)</f>
        <v>7.0336334849065961E-6</v>
      </c>
      <c r="H13">
        <f>G13*H14</f>
        <v>0.28331323324131891</v>
      </c>
      <c r="I13">
        <f>I14*G13</f>
        <v>0.31403992128237052</v>
      </c>
    </row>
    <row r="14" spans="2:9" x14ac:dyDescent="0.3">
      <c r="B14" s="2" t="s">
        <v>1</v>
      </c>
      <c r="C14" s="3">
        <f>AVERAGE(C3:C12)</f>
        <v>19.492339999999999</v>
      </c>
      <c r="D14" s="3">
        <f>AVERAGE(D3:D12)</f>
        <v>105.32680000000001</v>
      </c>
      <c r="E14" s="3">
        <f t="shared" ref="E14:F14" si="1">AVERAGE(E3:E12)</f>
        <v>116.75</v>
      </c>
      <c r="F14" s="3">
        <f t="shared" si="1"/>
        <v>116.18199999999999</v>
      </c>
      <c r="G14" s="6">
        <f>AVERAGE(G3:G12)</f>
        <v>2.6148800000000004E-3</v>
      </c>
      <c r="H14">
        <f>D14/G14</f>
        <v>40279.783393501799</v>
      </c>
      <c r="I14">
        <f>E14/G14</f>
        <v>44648.320381814839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9" sqref="F9:F11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13</v>
      </c>
      <c r="D3" t="s">
        <v>13</v>
      </c>
      <c r="E3" t="s">
        <v>13</v>
      </c>
      <c r="F3" t="s">
        <v>11</v>
      </c>
      <c r="G3" t="s">
        <v>13</v>
      </c>
    </row>
    <row r="4" spans="2:9" x14ac:dyDescent="0.3">
      <c r="B4" s="2">
        <v>2</v>
      </c>
      <c r="C4">
        <v>29.596599999999999</v>
      </c>
      <c r="D4">
        <v>114.54300000000001</v>
      </c>
      <c r="E4">
        <v>123.75</v>
      </c>
      <c r="F4">
        <v>125.568</v>
      </c>
      <c r="G4">
        <v>2.8392000000000001E-3</v>
      </c>
    </row>
    <row r="5" spans="2:9" x14ac:dyDescent="0.3">
      <c r="B5" s="2">
        <v>3</v>
      </c>
      <c r="C5" t="s">
        <v>10</v>
      </c>
      <c r="D5" t="s">
        <v>10</v>
      </c>
      <c r="E5" t="s">
        <v>10</v>
      </c>
      <c r="F5" t="s">
        <v>11</v>
      </c>
      <c r="G5" t="s">
        <v>10</v>
      </c>
    </row>
    <row r="6" spans="2:9" x14ac:dyDescent="0.3">
      <c r="B6" s="2">
        <v>4</v>
      </c>
      <c r="C6" t="s">
        <v>10</v>
      </c>
      <c r="D6" t="s">
        <v>10</v>
      </c>
      <c r="E6" t="s">
        <v>10</v>
      </c>
      <c r="F6" t="s">
        <v>11</v>
      </c>
      <c r="G6" t="s">
        <v>10</v>
      </c>
    </row>
    <row r="7" spans="2:9" x14ac:dyDescent="0.3">
      <c r="B7" s="2">
        <v>5</v>
      </c>
      <c r="C7" t="s">
        <v>10</v>
      </c>
      <c r="D7" t="s">
        <v>10</v>
      </c>
      <c r="E7" t="s">
        <v>10</v>
      </c>
      <c r="F7" t="s">
        <v>11</v>
      </c>
      <c r="G7" t="s">
        <v>10</v>
      </c>
    </row>
    <row r="8" spans="2:9" x14ac:dyDescent="0.3">
      <c r="B8" s="2">
        <v>6</v>
      </c>
      <c r="C8" t="s">
        <v>10</v>
      </c>
      <c r="D8" t="s">
        <v>10</v>
      </c>
      <c r="E8" t="s">
        <v>10</v>
      </c>
      <c r="F8" t="s">
        <v>11</v>
      </c>
      <c r="G8" t="s">
        <v>10</v>
      </c>
    </row>
    <row r="9" spans="2:9" x14ac:dyDescent="0.3">
      <c r="B9" s="2">
        <v>7</v>
      </c>
      <c r="C9">
        <v>29.4255</v>
      </c>
      <c r="D9">
        <v>110.05</v>
      </c>
      <c r="E9">
        <v>125</v>
      </c>
      <c r="F9">
        <v>125.331</v>
      </c>
      <c r="G9">
        <v>2.8440000000000002E-3</v>
      </c>
    </row>
    <row r="10" spans="2:9" x14ac:dyDescent="0.3">
      <c r="B10" s="2">
        <v>8</v>
      </c>
      <c r="C10">
        <v>29.355499999999999</v>
      </c>
      <c r="D10">
        <v>109.893</v>
      </c>
      <c r="E10">
        <v>123.75</v>
      </c>
      <c r="F10">
        <v>125.861</v>
      </c>
      <c r="G10">
        <v>2.8416000000000001E-3</v>
      </c>
    </row>
    <row r="11" spans="2:9" x14ac:dyDescent="0.3">
      <c r="B11" s="2">
        <v>9</v>
      </c>
      <c r="C11">
        <v>29.378599999999999</v>
      </c>
      <c r="D11">
        <v>110.185</v>
      </c>
      <c r="E11">
        <v>127.5</v>
      </c>
      <c r="F11">
        <v>125.75700000000001</v>
      </c>
      <c r="G11">
        <v>2.8384E-3</v>
      </c>
    </row>
    <row r="12" spans="2:9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2:9" x14ac:dyDescent="0.3">
      <c r="B13" s="2" t="s">
        <v>0</v>
      </c>
      <c r="C13" s="3">
        <f>STDEV(C3:C12)</f>
        <v>0.10899603968340604</v>
      </c>
      <c r="D13" s="3">
        <f>STDEV(D3:D12)</f>
        <v>2.2533281126665394</v>
      </c>
      <c r="E13" s="3">
        <f t="shared" ref="E13:F13" si="0">STDEV(E3:E12)</f>
        <v>1.7677669529663689</v>
      </c>
      <c r="F13" s="3">
        <f t="shared" si="0"/>
        <v>0.23290395015971832</v>
      </c>
      <c r="G13" s="6">
        <f>STDEV(G3:G12)</f>
        <v>2.5298221281347648E-6</v>
      </c>
      <c r="H13">
        <f>G13*H14</f>
        <v>9.8979810142522356E-2</v>
      </c>
      <c r="I13">
        <f>I14*G13</f>
        <v>0.11129555350194002</v>
      </c>
    </row>
    <row r="14" spans="2:9" x14ac:dyDescent="0.3">
      <c r="B14" s="2" t="s">
        <v>1</v>
      </c>
      <c r="C14" s="3">
        <f>AVERAGE(C3:C12)</f>
        <v>29.439050000000002</v>
      </c>
      <c r="D14" s="3">
        <f>AVERAGE(D3:D12)</f>
        <v>111.16775</v>
      </c>
      <c r="E14" s="3">
        <f t="shared" ref="E14:F14" si="1">AVERAGE(E3:E12)</f>
        <v>125</v>
      </c>
      <c r="F14" s="3">
        <f t="shared" si="1"/>
        <v>125.62925</v>
      </c>
      <c r="G14" s="6">
        <f>AVERAGE(G5:G12)</f>
        <v>2.8413333333333333E-3</v>
      </c>
      <c r="H14">
        <f>D14/G14</f>
        <v>39125.205302674804</v>
      </c>
      <c r="I14">
        <f>E14/G14</f>
        <v>43993.430314406382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4" sqref="F4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10</v>
      </c>
      <c r="D3" t="s">
        <v>10</v>
      </c>
      <c r="E3" t="s">
        <v>10</v>
      </c>
      <c r="F3" t="s">
        <v>33</v>
      </c>
      <c r="G3" t="s">
        <v>10</v>
      </c>
    </row>
    <row r="4" spans="2:9" x14ac:dyDescent="0.3">
      <c r="B4" s="2">
        <v>2</v>
      </c>
      <c r="C4">
        <v>39.345100000000002</v>
      </c>
      <c r="D4">
        <v>133.274</v>
      </c>
      <c r="E4">
        <v>135</v>
      </c>
      <c r="F4">
        <v>136.339</v>
      </c>
      <c r="G4">
        <v>3.0696E-3</v>
      </c>
    </row>
    <row r="5" spans="2:9" x14ac:dyDescent="0.3">
      <c r="B5" s="2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2:9" x14ac:dyDescent="0.3">
      <c r="B6" s="2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</row>
    <row r="7" spans="2:9" x14ac:dyDescent="0.3">
      <c r="B7" s="2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</row>
    <row r="8" spans="2:9" x14ac:dyDescent="0.3">
      <c r="B8" s="2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</row>
    <row r="9" spans="2:9" x14ac:dyDescent="0.3">
      <c r="B9" s="2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</row>
    <row r="10" spans="2:9" x14ac:dyDescent="0.3">
      <c r="B10" s="2">
        <v>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2:9" x14ac:dyDescent="0.3">
      <c r="B11" s="2">
        <v>9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9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2:9" x14ac:dyDescent="0.3">
      <c r="B13" s="2" t="s">
        <v>0</v>
      </c>
      <c r="C13" s="3" t="e">
        <f>STDEV(C3:C12)</f>
        <v>#DIV/0!</v>
      </c>
      <c r="D13" s="3" t="e">
        <f>STDEV(D3:D12)</f>
        <v>#DIV/0!</v>
      </c>
      <c r="E13" s="3" t="e">
        <f t="shared" ref="E13:F13" si="0">STDEV(E3:E12)</f>
        <v>#DIV/0!</v>
      </c>
      <c r="F13" s="3" t="e">
        <f t="shared" si="0"/>
        <v>#DIV/0!</v>
      </c>
      <c r="G13" s="6" t="e">
        <f>STDEV(G3:G12)</f>
        <v>#DIV/0!</v>
      </c>
      <c r="H13" t="e">
        <f>G13*H14</f>
        <v>#DIV/0!</v>
      </c>
      <c r="I13" t="e">
        <f>I14*G13</f>
        <v>#DIV/0!</v>
      </c>
    </row>
    <row r="14" spans="2:9" x14ac:dyDescent="0.3">
      <c r="B14" s="2" t="s">
        <v>1</v>
      </c>
      <c r="C14" s="3">
        <f>AVERAGE(C3:C12)</f>
        <v>39.345100000000002</v>
      </c>
      <c r="D14" s="3">
        <f>AVERAGE(D3:D12)</f>
        <v>133.274</v>
      </c>
      <c r="E14" s="3">
        <f t="shared" ref="E14:F14" si="1">AVERAGE(E3:E12)</f>
        <v>135</v>
      </c>
      <c r="F14" s="3">
        <f t="shared" si="1"/>
        <v>136.339</v>
      </c>
      <c r="G14" s="6">
        <f>AVERAGE(G3:G12)</f>
        <v>3.0696E-3</v>
      </c>
      <c r="H14">
        <f>D14/G14</f>
        <v>43417.383372426375</v>
      </c>
      <c r="I14">
        <f>E14/G14</f>
        <v>43979.671618451917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12" sqref="F12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14</v>
      </c>
      <c r="D3" t="s">
        <v>14</v>
      </c>
      <c r="E3" t="s">
        <v>14</v>
      </c>
      <c r="F3" t="s">
        <v>10</v>
      </c>
      <c r="G3" t="s">
        <v>14</v>
      </c>
    </row>
    <row r="4" spans="2:9" x14ac:dyDescent="0.3">
      <c r="B4" s="2">
        <v>2</v>
      </c>
      <c r="C4" t="s">
        <v>14</v>
      </c>
      <c r="D4" t="s">
        <v>14</v>
      </c>
      <c r="E4" t="s">
        <v>14</v>
      </c>
      <c r="F4" t="s">
        <v>10</v>
      </c>
      <c r="G4" t="s">
        <v>14</v>
      </c>
    </row>
    <row r="5" spans="2:9" x14ac:dyDescent="0.3">
      <c r="B5" s="2">
        <v>3</v>
      </c>
      <c r="C5" t="s">
        <v>14</v>
      </c>
      <c r="D5" t="s">
        <v>14</v>
      </c>
      <c r="E5" t="s">
        <v>14</v>
      </c>
      <c r="F5" t="s">
        <v>10</v>
      </c>
      <c r="G5" t="s">
        <v>14</v>
      </c>
    </row>
    <row r="6" spans="2:9" x14ac:dyDescent="0.3">
      <c r="B6" s="2">
        <v>4</v>
      </c>
      <c r="C6" t="s">
        <v>14</v>
      </c>
      <c r="D6" t="s">
        <v>14</v>
      </c>
      <c r="E6" t="s">
        <v>14</v>
      </c>
      <c r="F6" t="s">
        <v>10</v>
      </c>
      <c r="G6" t="s">
        <v>14</v>
      </c>
    </row>
    <row r="7" spans="2:9" x14ac:dyDescent="0.3">
      <c r="B7" s="2">
        <v>5</v>
      </c>
      <c r="C7" t="s">
        <v>14</v>
      </c>
      <c r="D7" t="s">
        <v>14</v>
      </c>
      <c r="E7" t="s">
        <v>14</v>
      </c>
      <c r="F7" t="s">
        <v>10</v>
      </c>
      <c r="G7" t="s">
        <v>14</v>
      </c>
    </row>
    <row r="8" spans="2:9" x14ac:dyDescent="0.3">
      <c r="B8" s="2">
        <v>6</v>
      </c>
      <c r="C8" t="s">
        <v>14</v>
      </c>
      <c r="D8" t="s">
        <v>14</v>
      </c>
      <c r="E8" t="s">
        <v>14</v>
      </c>
      <c r="F8" t="s">
        <v>10</v>
      </c>
      <c r="G8" t="s">
        <v>14</v>
      </c>
    </row>
    <row r="9" spans="2:9" x14ac:dyDescent="0.3">
      <c r="B9" s="2">
        <v>7</v>
      </c>
      <c r="C9">
        <v>49.448700000000002</v>
      </c>
      <c r="D9">
        <v>143.952</v>
      </c>
      <c r="E9">
        <v>146.25</v>
      </c>
      <c r="F9">
        <v>146.24600000000001</v>
      </c>
      <c r="G9">
        <v>3.2912000000000002E-3</v>
      </c>
    </row>
    <row r="10" spans="2:9" x14ac:dyDescent="0.3">
      <c r="B10" s="2">
        <v>8</v>
      </c>
      <c r="C10">
        <v>49.445599999999999</v>
      </c>
      <c r="D10">
        <v>142.928</v>
      </c>
      <c r="E10">
        <v>145</v>
      </c>
      <c r="F10">
        <v>145.708</v>
      </c>
      <c r="G10">
        <v>3.2943999999999998E-3</v>
      </c>
    </row>
    <row r="11" spans="2:9" x14ac:dyDescent="0.3">
      <c r="B11" s="2">
        <v>9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9" x14ac:dyDescent="0.3">
      <c r="B12" s="2">
        <v>10</v>
      </c>
      <c r="C12">
        <v>49.4788</v>
      </c>
      <c r="D12">
        <v>142.12700000000001</v>
      </c>
      <c r="E12">
        <v>145</v>
      </c>
      <c r="F12">
        <v>145.62799999999999</v>
      </c>
      <c r="G12">
        <v>3.2975999999999999E-3</v>
      </c>
    </row>
    <row r="13" spans="2:9" x14ac:dyDescent="0.3">
      <c r="B13" s="2" t="s">
        <v>0</v>
      </c>
      <c r="C13" s="3">
        <f>STDEV(C3:C12)</f>
        <v>1.8338756773565258E-2</v>
      </c>
      <c r="D13" s="3">
        <f>STDEV(D3:D12)</f>
        <v>0.91476791227793042</v>
      </c>
      <c r="E13" s="3">
        <f>STDEV(E3:E12)</f>
        <v>0.72168783648703216</v>
      </c>
      <c r="F13" s="3">
        <f>STDEV(F3:F12)</f>
        <v>0.33609720816058625</v>
      </c>
      <c r="G13" s="6">
        <f>STDEV(G3:G12)</f>
        <v>3.1999999999998609E-6</v>
      </c>
      <c r="H13">
        <f>G13*H14</f>
        <v>0.13890464626840904</v>
      </c>
      <c r="I13">
        <f>I14*G13</f>
        <v>0.14124979763638693</v>
      </c>
    </row>
    <row r="14" spans="2:9" x14ac:dyDescent="0.3">
      <c r="B14" s="2" t="s">
        <v>1</v>
      </c>
      <c r="C14" s="3">
        <f>AVERAGE(C3:C12)</f>
        <v>49.457699999999996</v>
      </c>
      <c r="D14" s="3">
        <f>AVERAGE(D3:D12)</f>
        <v>143.00233333333333</v>
      </c>
      <c r="E14" s="3">
        <f>AVERAGE(E3:E12)</f>
        <v>145.41666666666666</v>
      </c>
      <c r="F14" s="3">
        <f>AVERAGE(F3:F12)</f>
        <v>145.86066666666667</v>
      </c>
      <c r="G14" s="6">
        <f>AVERAGE(G3:G12)</f>
        <v>3.2943999999999998E-3</v>
      </c>
      <c r="H14">
        <f>D14/G14</f>
        <v>43407.701958879712</v>
      </c>
      <c r="I14">
        <f>E14/G14</f>
        <v>44140.561761372832</v>
      </c>
    </row>
    <row r="15" spans="2:9" x14ac:dyDescent="0.3">
      <c r="B15" s="1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グラフ</vt:lpstr>
      </vt:variant>
      <vt:variant>
        <vt:i4>4</vt:i4>
      </vt:variant>
    </vt:vector>
  </HeadingPairs>
  <TitlesOfParts>
    <vt:vector size="12" baseType="lpstr">
      <vt:lpstr>Summary</vt:lpstr>
      <vt:lpstr>0 um (bug)</vt:lpstr>
      <vt:lpstr>0 um</vt:lpstr>
      <vt:lpstr>10 um</vt:lpstr>
      <vt:lpstr>20 um</vt:lpstr>
      <vt:lpstr>30 um</vt:lpstr>
      <vt:lpstr>40 um</vt:lpstr>
      <vt:lpstr>50 um</vt:lpstr>
      <vt:lpstr>Displacement Chart</vt:lpstr>
      <vt:lpstr>Summary Chart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Hiromasa YASUDA</dc:creator>
  <cp:lastModifiedBy>Hiromasa YASUDA</cp:lastModifiedBy>
  <cp:lastPrinted>2017-03-06T01:55:56Z</cp:lastPrinted>
  <dcterms:created xsi:type="dcterms:W3CDTF">2017-03-02T08:16:46Z</dcterms:created>
  <dcterms:modified xsi:type="dcterms:W3CDTF">2017-03-06T04:05:46Z</dcterms:modified>
</cp:coreProperties>
</file>