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Analysis_ML_Project-main\Proje\notebooks\Data\"/>
    </mc:Choice>
  </mc:AlternateContent>
  <xr:revisionPtr revIDLastSave="0" documentId="13_ncr:1_{97E06A34-5F1B-4526-BBCC-F22C9628CB6E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Cover Page" sheetId="6" r:id="rId1"/>
    <sheet name="One year before" sheetId="5" r:id="rId2"/>
    <sheet name="Primary" sheetId="1" r:id="rId3"/>
    <sheet name="Lower secondary" sheetId="2" r:id="rId4"/>
    <sheet name="Upper secondary" sheetId="3" r:id="rId5"/>
  </sheets>
  <definedNames>
    <definedName name="_xlnm._FilterDatabase" localSheetId="3" hidden="1">'Lower secondary'!$A$1:$W$205</definedName>
    <definedName name="_xlnm._FilterDatabase" localSheetId="1" hidden="1">'One year before'!$A$1:$W$205</definedName>
    <definedName name="_xlnm._FilterDatabase" localSheetId="2" hidden="1">Primary!$A$1:$W$205</definedName>
    <definedName name="_xlnm._FilterDatabase" localSheetId="4" hidden="1">'Upper secondary'!$A$1:$X$205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39" i="5" l="1"/>
  <c r="J239" i="5"/>
  <c r="H239" i="5"/>
  <c r="G212" i="5"/>
  <c r="G217" i="5"/>
  <c r="G211" i="5"/>
  <c r="G219" i="5"/>
  <c r="G218" i="5"/>
  <c r="G209" i="5"/>
  <c r="G214" i="5"/>
  <c r="G215" i="5"/>
  <c r="G213" i="5"/>
  <c r="G239" i="5" l="1"/>
  <c r="G210" i="5"/>
  <c r="O239" i="5"/>
  <c r="H219" i="5" a="1"/>
  <c r="H219" i="5" s="1"/>
  <c r="F219" i="5" s="1"/>
  <c r="J237" i="5" s="1" a="1"/>
  <c r="J237" i="5" s="1"/>
  <c r="H211" i="5" a="1"/>
  <c r="H211" i="5" s="1"/>
  <c r="F211" i="5" s="1"/>
  <c r="J229" i="5" s="1" a="1"/>
  <c r="J229" i="5" s="1"/>
  <c r="H215" i="5" a="1"/>
  <c r="H215" i="5" s="1"/>
  <c r="F215" i="5" s="1"/>
  <c r="M233" i="5" s="1" a="1"/>
  <c r="M233" i="5" s="1"/>
  <c r="G216" i="5"/>
  <c r="G220" i="5"/>
  <c r="H212" i="5" a="1"/>
  <c r="H212" i="5" s="1"/>
  <c r="F212" i="5" s="1"/>
  <c r="H230" i="5" s="1" a="1"/>
  <c r="H230" i="5" s="1"/>
  <c r="H216" i="5" a="1"/>
  <c r="H216" i="5" s="1"/>
  <c r="H220" i="5" a="1"/>
  <c r="H220" i="5" s="1"/>
  <c r="K239" i="5"/>
  <c r="L239" i="5"/>
  <c r="G221" i="5"/>
  <c r="H213" i="5" a="1"/>
  <c r="H213" i="5" s="1"/>
  <c r="F213" i="5" s="1"/>
  <c r="G231" i="5" s="1" a="1"/>
  <c r="G231" i="5" s="1"/>
  <c r="H217" i="5" a="1"/>
  <c r="H217" i="5" s="1"/>
  <c r="F217" i="5" s="1"/>
  <c r="I235" i="5" s="1" a="1"/>
  <c r="I235" i="5" s="1"/>
  <c r="H221" i="5"/>
  <c r="M239" i="5"/>
  <c r="H209" i="5" a="1"/>
  <c r="H209" i="5" s="1"/>
  <c r="F209" i="5" s="1"/>
  <c r="M227" i="5" s="1" a="1"/>
  <c r="M227" i="5" s="1"/>
  <c r="F239" i="5"/>
  <c r="N239" i="5"/>
  <c r="H210" i="5" a="1"/>
  <c r="H210" i="5" s="1"/>
  <c r="F210" i="5" s="1"/>
  <c r="K228" i="5" s="1" a="1"/>
  <c r="K228" i="5" s="1"/>
  <c r="H214" i="5" a="1"/>
  <c r="H214" i="5" s="1"/>
  <c r="F214" i="5" s="1"/>
  <c r="K232" i="5" s="1" a="1"/>
  <c r="K232" i="5" s="1"/>
  <c r="H218" i="5" a="1"/>
  <c r="H218" i="5" s="1"/>
  <c r="F218" i="5" s="1"/>
  <c r="I236" i="5" s="1" a="1"/>
  <c r="I236" i="5" s="1"/>
  <c r="F230" i="5" a="1"/>
  <c r="F230" i="5" s="1"/>
  <c r="V4" i="3"/>
  <c r="U4" i="3" s="1"/>
  <c r="V5" i="3"/>
  <c r="U5" i="3" s="1"/>
  <c r="V6" i="3"/>
  <c r="U6" i="3" s="1"/>
  <c r="V8" i="3"/>
  <c r="U8" i="3" s="1"/>
  <c r="V9" i="3"/>
  <c r="U9" i="3" s="1"/>
  <c r="V10" i="3"/>
  <c r="U10" i="3" s="1"/>
  <c r="V12" i="3"/>
  <c r="U12" i="3" s="1"/>
  <c r="V13" i="3"/>
  <c r="U13" i="3" s="1"/>
  <c r="V14" i="3"/>
  <c r="U14" i="3" s="1"/>
  <c r="V15" i="3"/>
  <c r="U15" i="3" s="1"/>
  <c r="V16" i="3"/>
  <c r="U16" i="3" s="1"/>
  <c r="V17" i="3"/>
  <c r="U17" i="3" s="1"/>
  <c r="V18" i="3"/>
  <c r="U18" i="3" s="1"/>
  <c r="V19" i="3"/>
  <c r="U19" i="3" s="1"/>
  <c r="V20" i="3"/>
  <c r="U20" i="3" s="1"/>
  <c r="V21" i="3"/>
  <c r="U21" i="3" s="1"/>
  <c r="V22" i="3"/>
  <c r="U22" i="3" s="1"/>
  <c r="V24" i="3"/>
  <c r="U24" i="3" s="1"/>
  <c r="V25" i="3"/>
  <c r="U25" i="3" s="1"/>
  <c r="V26" i="3"/>
  <c r="U26" i="3" s="1"/>
  <c r="V27" i="3"/>
  <c r="U27" i="3" s="1"/>
  <c r="V28" i="3"/>
  <c r="U28" i="3" s="1"/>
  <c r="V30" i="3"/>
  <c r="U30" i="3" s="1"/>
  <c r="V31" i="3"/>
  <c r="U31" i="3" s="1"/>
  <c r="V32" i="3"/>
  <c r="U32" i="3" s="1"/>
  <c r="V34" i="3"/>
  <c r="U34" i="3" s="1"/>
  <c r="V35" i="3"/>
  <c r="U35" i="3" s="1"/>
  <c r="V36" i="3"/>
  <c r="U36" i="3" s="1"/>
  <c r="V37" i="3"/>
  <c r="U37" i="3" s="1"/>
  <c r="V38" i="3"/>
  <c r="U38" i="3" s="1"/>
  <c r="V40" i="3"/>
  <c r="U40" i="3" s="1"/>
  <c r="V41" i="3"/>
  <c r="U41" i="3" s="1"/>
  <c r="V42" i="3"/>
  <c r="U42" i="3" s="1"/>
  <c r="V44" i="3"/>
  <c r="U44" i="3" s="1"/>
  <c r="V45" i="3"/>
  <c r="U45" i="3" s="1"/>
  <c r="V46" i="3"/>
  <c r="U46" i="3" s="1"/>
  <c r="V47" i="3"/>
  <c r="U47" i="3" s="1"/>
  <c r="V48" i="3"/>
  <c r="U48" i="3" s="1"/>
  <c r="V49" i="3"/>
  <c r="U49" i="3" s="1"/>
  <c r="V50" i="3"/>
  <c r="U50" i="3" s="1"/>
  <c r="V52" i="3"/>
  <c r="U52" i="3" s="1"/>
  <c r="V53" i="3"/>
  <c r="U53" i="3" s="1"/>
  <c r="V54" i="3"/>
  <c r="U54" i="3" s="1"/>
  <c r="V55" i="3"/>
  <c r="U55" i="3" s="1"/>
  <c r="V56" i="3"/>
  <c r="U56" i="3" s="1"/>
  <c r="V57" i="3"/>
  <c r="U57" i="3" s="1"/>
  <c r="V58" i="3"/>
  <c r="U58" i="3" s="1"/>
  <c r="V59" i="3"/>
  <c r="U59" i="3" s="1"/>
  <c r="V60" i="3"/>
  <c r="U60" i="3" s="1"/>
  <c r="V61" i="3"/>
  <c r="U61" i="3" s="1"/>
  <c r="V62" i="3"/>
  <c r="U62" i="3" s="1"/>
  <c r="V63" i="3"/>
  <c r="U63" i="3" s="1"/>
  <c r="V64" i="3"/>
  <c r="U64" i="3" s="1"/>
  <c r="V65" i="3"/>
  <c r="U65" i="3" s="1"/>
  <c r="V66" i="3"/>
  <c r="U66" i="3" s="1"/>
  <c r="V68" i="3"/>
  <c r="U68" i="3" s="1"/>
  <c r="V69" i="3"/>
  <c r="U69" i="3" s="1"/>
  <c r="V70" i="3"/>
  <c r="U70" i="3" s="1"/>
  <c r="V71" i="3"/>
  <c r="U71" i="3" s="1"/>
  <c r="V72" i="3"/>
  <c r="U72" i="3" s="1"/>
  <c r="V73" i="3"/>
  <c r="U73" i="3" s="1"/>
  <c r="V74" i="3"/>
  <c r="U74" i="3" s="1"/>
  <c r="V75" i="3"/>
  <c r="U75" i="3" s="1"/>
  <c r="V76" i="3"/>
  <c r="U76" i="3" s="1"/>
  <c r="V77" i="3"/>
  <c r="U77" i="3" s="1"/>
  <c r="V78" i="3"/>
  <c r="U78" i="3" s="1"/>
  <c r="V79" i="3"/>
  <c r="U79" i="3" s="1"/>
  <c r="V80" i="3"/>
  <c r="U80" i="3" s="1"/>
  <c r="V81" i="3"/>
  <c r="U81" i="3" s="1"/>
  <c r="V82" i="3"/>
  <c r="U82" i="3" s="1"/>
  <c r="V83" i="3"/>
  <c r="U83" i="3" s="1"/>
  <c r="V84" i="3"/>
  <c r="U84" i="3" s="1"/>
  <c r="V85" i="3"/>
  <c r="U85" i="3" s="1"/>
  <c r="V86" i="3"/>
  <c r="U86" i="3" s="1"/>
  <c r="V88" i="3"/>
  <c r="U88" i="3" s="1"/>
  <c r="V89" i="3"/>
  <c r="U89" i="3" s="1"/>
  <c r="V90" i="3"/>
  <c r="U90" i="3" s="1"/>
  <c r="V91" i="3"/>
  <c r="U91" i="3" s="1"/>
  <c r="V92" i="3"/>
  <c r="U92" i="3" s="1"/>
  <c r="V93" i="3"/>
  <c r="U93" i="3" s="1"/>
  <c r="V94" i="3"/>
  <c r="U94" i="3" s="1"/>
  <c r="V95" i="3"/>
  <c r="U95" i="3" s="1"/>
  <c r="V96" i="3"/>
  <c r="U96" i="3" s="1"/>
  <c r="V98" i="3"/>
  <c r="V99" i="3"/>
  <c r="U99" i="3" s="1"/>
  <c r="V100" i="3"/>
  <c r="U100" i="3" s="1"/>
  <c r="V101" i="3"/>
  <c r="U101" i="3" s="1"/>
  <c r="V102" i="3"/>
  <c r="U102" i="3" s="1"/>
  <c r="V103" i="3"/>
  <c r="U103" i="3" s="1"/>
  <c r="V104" i="3"/>
  <c r="V105" i="3"/>
  <c r="U105" i="3" s="1"/>
  <c r="V107" i="3"/>
  <c r="U107" i="3" s="1"/>
  <c r="V108" i="3"/>
  <c r="U108" i="3" s="1"/>
  <c r="V109" i="3"/>
  <c r="U109" i="3" s="1"/>
  <c r="V110" i="3"/>
  <c r="U110" i="3" s="1"/>
  <c r="V111" i="3"/>
  <c r="U111" i="3" s="1"/>
  <c r="V113" i="3"/>
  <c r="U113" i="3" s="1"/>
  <c r="V114" i="3"/>
  <c r="V115" i="3"/>
  <c r="U115" i="3" s="1"/>
  <c r="V116" i="3"/>
  <c r="U116" i="3" s="1"/>
  <c r="V117" i="3"/>
  <c r="U117" i="3" s="1"/>
  <c r="V118" i="3"/>
  <c r="U118" i="3" s="1"/>
  <c r="V119" i="3"/>
  <c r="U119" i="3" s="1"/>
  <c r="V120" i="3"/>
  <c r="V121" i="3"/>
  <c r="U121" i="3" s="1"/>
  <c r="V123" i="3"/>
  <c r="U123" i="3" s="1"/>
  <c r="V124" i="3"/>
  <c r="U124" i="3" s="1"/>
  <c r="V125" i="3"/>
  <c r="U125" i="3" s="1"/>
  <c r="V126" i="3"/>
  <c r="U126" i="3" s="1"/>
  <c r="V127" i="3"/>
  <c r="U127" i="3" s="1"/>
  <c r="V129" i="3"/>
  <c r="U129" i="3" s="1"/>
  <c r="V130" i="3"/>
  <c r="V131" i="3"/>
  <c r="U131" i="3" s="1"/>
  <c r="V132" i="3"/>
  <c r="U132" i="3" s="1"/>
  <c r="V133" i="3"/>
  <c r="U133" i="3" s="1"/>
  <c r="V134" i="3"/>
  <c r="U134" i="3" s="1"/>
  <c r="V135" i="3"/>
  <c r="U135" i="3" s="1"/>
  <c r="V136" i="3"/>
  <c r="V137" i="3"/>
  <c r="U137" i="3" s="1"/>
  <c r="V139" i="3"/>
  <c r="U139" i="3" s="1"/>
  <c r="V140" i="3"/>
  <c r="U140" i="3" s="1"/>
  <c r="V141" i="3"/>
  <c r="U141" i="3" s="1"/>
  <c r="V142" i="3"/>
  <c r="U142" i="3" s="1"/>
  <c r="V143" i="3"/>
  <c r="U143" i="3" s="1"/>
  <c r="V145" i="3"/>
  <c r="U145" i="3" s="1"/>
  <c r="V146" i="3"/>
  <c r="V147" i="3"/>
  <c r="U147" i="3" s="1"/>
  <c r="V148" i="3"/>
  <c r="U148" i="3" s="1"/>
  <c r="V149" i="3"/>
  <c r="U149" i="3" s="1"/>
  <c r="V150" i="3"/>
  <c r="U150" i="3" s="1"/>
  <c r="V151" i="3"/>
  <c r="U151" i="3" s="1"/>
  <c r="V152" i="3"/>
  <c r="V153" i="3"/>
  <c r="U153" i="3" s="1"/>
  <c r="V155" i="3"/>
  <c r="U155" i="3" s="1"/>
  <c r="V156" i="3"/>
  <c r="U156" i="3" s="1"/>
  <c r="V157" i="3"/>
  <c r="U157" i="3" s="1"/>
  <c r="V158" i="3"/>
  <c r="U158" i="3" s="1"/>
  <c r="V159" i="3"/>
  <c r="U159" i="3" s="1"/>
  <c r="V161" i="3"/>
  <c r="U161" i="3" s="1"/>
  <c r="V162" i="3"/>
  <c r="V163" i="3"/>
  <c r="U163" i="3" s="1"/>
  <c r="V164" i="3"/>
  <c r="U164" i="3" s="1"/>
  <c r="V165" i="3"/>
  <c r="U165" i="3" s="1"/>
  <c r="V166" i="3"/>
  <c r="U166" i="3" s="1"/>
  <c r="V167" i="3"/>
  <c r="U167" i="3" s="1"/>
  <c r="V168" i="3"/>
  <c r="V169" i="3"/>
  <c r="U169" i="3" s="1"/>
  <c r="V171" i="3"/>
  <c r="U171" i="3" s="1"/>
  <c r="V172" i="3"/>
  <c r="U172" i="3" s="1"/>
  <c r="V173" i="3"/>
  <c r="U173" i="3" s="1"/>
  <c r="V174" i="3"/>
  <c r="U174" i="3" s="1"/>
  <c r="V175" i="3"/>
  <c r="U175" i="3" s="1"/>
  <c r="V177" i="3"/>
  <c r="U177" i="3" s="1"/>
  <c r="V178" i="3"/>
  <c r="V179" i="3"/>
  <c r="U179" i="3" s="1"/>
  <c r="V180" i="3"/>
  <c r="U180" i="3" s="1"/>
  <c r="V181" i="3"/>
  <c r="U181" i="3" s="1"/>
  <c r="V182" i="3"/>
  <c r="U182" i="3" s="1"/>
  <c r="V183" i="3"/>
  <c r="U183" i="3" s="1"/>
  <c r="V185" i="3"/>
  <c r="U185" i="3" s="1"/>
  <c r="V187" i="3"/>
  <c r="U187" i="3" s="1"/>
  <c r="V188" i="3"/>
  <c r="U188" i="3" s="1"/>
  <c r="V189" i="3"/>
  <c r="U189" i="3" s="1"/>
  <c r="V190" i="3"/>
  <c r="U190" i="3" s="1"/>
  <c r="V191" i="3"/>
  <c r="U191" i="3" s="1"/>
  <c r="V193" i="3"/>
  <c r="U193" i="3" s="1"/>
  <c r="V194" i="3"/>
  <c r="V195" i="3"/>
  <c r="U195" i="3" s="1"/>
  <c r="V196" i="3"/>
  <c r="U196" i="3" s="1"/>
  <c r="V197" i="3"/>
  <c r="U197" i="3" s="1"/>
  <c r="V198" i="3"/>
  <c r="U198" i="3" s="1"/>
  <c r="V199" i="3"/>
  <c r="U199" i="3" s="1"/>
  <c r="V201" i="3"/>
  <c r="U201" i="3" s="1"/>
  <c r="V203" i="3"/>
  <c r="U203" i="3" s="1"/>
  <c r="V204" i="3"/>
  <c r="U204" i="3" s="1"/>
  <c r="V205" i="3"/>
  <c r="U205" i="3" s="1"/>
  <c r="G215" i="3"/>
  <c r="V4" i="2"/>
  <c r="U4" i="2" s="1"/>
  <c r="V5" i="2"/>
  <c r="U5" i="2" s="1"/>
  <c r="V6" i="2"/>
  <c r="U6" i="2" s="1"/>
  <c r="V7" i="2"/>
  <c r="U7" i="2" s="1"/>
  <c r="V8" i="2"/>
  <c r="U8" i="2" s="1"/>
  <c r="V9" i="2"/>
  <c r="U9" i="2" s="1"/>
  <c r="V10" i="2"/>
  <c r="U10" i="2" s="1"/>
  <c r="V11" i="2"/>
  <c r="U11" i="2" s="1"/>
  <c r="V12" i="2"/>
  <c r="U12" i="2" s="1"/>
  <c r="V13" i="2"/>
  <c r="U13" i="2" s="1"/>
  <c r="V14" i="2"/>
  <c r="U14" i="2" s="1"/>
  <c r="V15" i="2"/>
  <c r="U15" i="2" s="1"/>
  <c r="V16" i="2"/>
  <c r="U16" i="2" s="1"/>
  <c r="V17" i="2"/>
  <c r="U17" i="2" s="1"/>
  <c r="V18" i="2"/>
  <c r="U18" i="2" s="1"/>
  <c r="V19" i="2"/>
  <c r="U19" i="2" s="1"/>
  <c r="V20" i="2"/>
  <c r="U20" i="2" s="1"/>
  <c r="V21" i="2"/>
  <c r="U21" i="2" s="1"/>
  <c r="V22" i="2"/>
  <c r="U22" i="2" s="1"/>
  <c r="V23" i="2"/>
  <c r="U23" i="2" s="1"/>
  <c r="V24" i="2"/>
  <c r="U24" i="2" s="1"/>
  <c r="V25" i="2"/>
  <c r="U25" i="2" s="1"/>
  <c r="V26" i="2"/>
  <c r="U26" i="2" s="1"/>
  <c r="V27" i="2"/>
  <c r="U27" i="2" s="1"/>
  <c r="V28" i="2"/>
  <c r="U28" i="2" s="1"/>
  <c r="V29" i="2"/>
  <c r="U29" i="2" s="1"/>
  <c r="V30" i="2"/>
  <c r="U30" i="2" s="1"/>
  <c r="V31" i="2"/>
  <c r="U31" i="2" s="1"/>
  <c r="V32" i="2"/>
  <c r="U32" i="2" s="1"/>
  <c r="V33" i="2"/>
  <c r="U33" i="2" s="1"/>
  <c r="V34" i="2"/>
  <c r="U34" i="2" s="1"/>
  <c r="V35" i="2"/>
  <c r="U35" i="2" s="1"/>
  <c r="V36" i="2"/>
  <c r="U36" i="2" s="1"/>
  <c r="V37" i="2"/>
  <c r="U37" i="2" s="1"/>
  <c r="V38" i="2"/>
  <c r="U38" i="2" s="1"/>
  <c r="V39" i="2"/>
  <c r="U39" i="2" s="1"/>
  <c r="V40" i="2"/>
  <c r="U40" i="2" s="1"/>
  <c r="V41" i="2"/>
  <c r="U41" i="2" s="1"/>
  <c r="V42" i="2"/>
  <c r="U42" i="2" s="1"/>
  <c r="V43" i="2"/>
  <c r="U43" i="2" s="1"/>
  <c r="V44" i="2"/>
  <c r="U44" i="2" s="1"/>
  <c r="V45" i="2"/>
  <c r="U45" i="2" s="1"/>
  <c r="V46" i="2"/>
  <c r="U46" i="2" s="1"/>
  <c r="V47" i="2"/>
  <c r="U47" i="2" s="1"/>
  <c r="V48" i="2"/>
  <c r="U48" i="2" s="1"/>
  <c r="V49" i="2"/>
  <c r="U49" i="2" s="1"/>
  <c r="V50" i="2"/>
  <c r="U50" i="2" s="1"/>
  <c r="V51" i="2"/>
  <c r="U51" i="2" s="1"/>
  <c r="V52" i="2"/>
  <c r="U52" i="2" s="1"/>
  <c r="V53" i="2"/>
  <c r="U53" i="2" s="1"/>
  <c r="V54" i="2"/>
  <c r="U54" i="2" s="1"/>
  <c r="V55" i="2"/>
  <c r="U55" i="2" s="1"/>
  <c r="V56" i="2"/>
  <c r="U56" i="2" s="1"/>
  <c r="V57" i="2"/>
  <c r="U57" i="2" s="1"/>
  <c r="V58" i="2"/>
  <c r="U58" i="2" s="1"/>
  <c r="V59" i="2"/>
  <c r="U59" i="2" s="1"/>
  <c r="V60" i="2"/>
  <c r="U60" i="2" s="1"/>
  <c r="V61" i="2"/>
  <c r="U61" i="2" s="1"/>
  <c r="V62" i="2"/>
  <c r="U62" i="2" s="1"/>
  <c r="V63" i="2"/>
  <c r="U63" i="2" s="1"/>
  <c r="V64" i="2"/>
  <c r="U64" i="2" s="1"/>
  <c r="V65" i="2"/>
  <c r="U65" i="2" s="1"/>
  <c r="V66" i="2"/>
  <c r="U66" i="2" s="1"/>
  <c r="V67" i="2"/>
  <c r="U67" i="2" s="1"/>
  <c r="V68" i="2"/>
  <c r="U68" i="2" s="1"/>
  <c r="V69" i="2"/>
  <c r="U69" i="2" s="1"/>
  <c r="V70" i="2"/>
  <c r="U70" i="2" s="1"/>
  <c r="V71" i="2"/>
  <c r="U71" i="2" s="1"/>
  <c r="V72" i="2"/>
  <c r="U72" i="2" s="1"/>
  <c r="V73" i="2"/>
  <c r="U73" i="2" s="1"/>
  <c r="V74" i="2"/>
  <c r="U74" i="2" s="1"/>
  <c r="V75" i="2"/>
  <c r="U75" i="2" s="1"/>
  <c r="V76" i="2"/>
  <c r="U76" i="2" s="1"/>
  <c r="V77" i="2"/>
  <c r="U77" i="2" s="1"/>
  <c r="V78" i="2"/>
  <c r="U78" i="2" s="1"/>
  <c r="V79" i="2"/>
  <c r="U79" i="2" s="1"/>
  <c r="V80" i="2"/>
  <c r="U80" i="2" s="1"/>
  <c r="V81" i="2"/>
  <c r="U81" i="2" s="1"/>
  <c r="V82" i="2"/>
  <c r="U82" i="2" s="1"/>
  <c r="V83" i="2"/>
  <c r="U83" i="2" s="1"/>
  <c r="V84" i="2"/>
  <c r="U84" i="2" s="1"/>
  <c r="V85" i="2"/>
  <c r="U85" i="2" s="1"/>
  <c r="V86" i="2"/>
  <c r="U86" i="2" s="1"/>
  <c r="V87" i="2"/>
  <c r="U87" i="2" s="1"/>
  <c r="V88" i="2"/>
  <c r="U88" i="2" s="1"/>
  <c r="V89" i="2"/>
  <c r="U89" i="2" s="1"/>
  <c r="V90" i="2"/>
  <c r="U90" i="2" s="1"/>
  <c r="V91" i="2"/>
  <c r="U91" i="2" s="1"/>
  <c r="V92" i="2"/>
  <c r="U92" i="2" s="1"/>
  <c r="V93" i="2"/>
  <c r="U93" i="2" s="1"/>
  <c r="V94" i="2"/>
  <c r="U94" i="2" s="1"/>
  <c r="V95" i="2"/>
  <c r="U95" i="2" s="1"/>
  <c r="V96" i="2"/>
  <c r="U96" i="2" s="1"/>
  <c r="V98" i="2"/>
  <c r="U98" i="2" s="1"/>
  <c r="V99" i="2"/>
  <c r="U99" i="2" s="1"/>
  <c r="V100" i="2"/>
  <c r="U100" i="2" s="1"/>
  <c r="V101" i="2"/>
  <c r="U101" i="2" s="1"/>
  <c r="V102" i="2"/>
  <c r="U102" i="2" s="1"/>
  <c r="V103" i="2"/>
  <c r="U103" i="2" s="1"/>
  <c r="V104" i="2"/>
  <c r="U104" i="2" s="1"/>
  <c r="V105" i="2"/>
  <c r="U105" i="2" s="1"/>
  <c r="V106" i="2"/>
  <c r="U106" i="2" s="1"/>
  <c r="V107" i="2"/>
  <c r="U107" i="2" s="1"/>
  <c r="V108" i="2"/>
  <c r="U108" i="2" s="1"/>
  <c r="V109" i="2"/>
  <c r="U109" i="2" s="1"/>
  <c r="V110" i="2"/>
  <c r="U110" i="2" s="1"/>
  <c r="V111" i="2"/>
  <c r="U111" i="2" s="1"/>
  <c r="V112" i="2"/>
  <c r="U112" i="2" s="1"/>
  <c r="V113" i="2"/>
  <c r="U113" i="2" s="1"/>
  <c r="V114" i="2"/>
  <c r="U114" i="2" s="1"/>
  <c r="V115" i="2"/>
  <c r="U115" i="2" s="1"/>
  <c r="V116" i="2"/>
  <c r="U116" i="2" s="1"/>
  <c r="V117" i="2"/>
  <c r="U117" i="2" s="1"/>
  <c r="V118" i="2"/>
  <c r="U118" i="2" s="1"/>
  <c r="V119" i="2"/>
  <c r="U119" i="2" s="1"/>
  <c r="V120" i="2"/>
  <c r="U120" i="2" s="1"/>
  <c r="V121" i="2"/>
  <c r="U121" i="2" s="1"/>
  <c r="V122" i="2"/>
  <c r="U122" i="2" s="1"/>
  <c r="V123" i="2"/>
  <c r="U123" i="2" s="1"/>
  <c r="V124" i="2"/>
  <c r="U124" i="2" s="1"/>
  <c r="V125" i="2"/>
  <c r="U125" i="2" s="1"/>
  <c r="V126" i="2"/>
  <c r="U126" i="2" s="1"/>
  <c r="V127" i="2"/>
  <c r="U127" i="2" s="1"/>
  <c r="V128" i="2"/>
  <c r="U128" i="2" s="1"/>
  <c r="V129" i="2"/>
  <c r="U129" i="2" s="1"/>
  <c r="V130" i="2"/>
  <c r="U130" i="2" s="1"/>
  <c r="V131" i="2"/>
  <c r="U131" i="2" s="1"/>
  <c r="V132" i="2"/>
  <c r="U132" i="2" s="1"/>
  <c r="V133" i="2"/>
  <c r="U133" i="2" s="1"/>
  <c r="V134" i="2"/>
  <c r="U134" i="2" s="1"/>
  <c r="V135" i="2"/>
  <c r="U135" i="2" s="1"/>
  <c r="V136" i="2"/>
  <c r="U136" i="2" s="1"/>
  <c r="V137" i="2"/>
  <c r="U137" i="2" s="1"/>
  <c r="V138" i="2"/>
  <c r="U138" i="2" s="1"/>
  <c r="V139" i="2"/>
  <c r="U139" i="2" s="1"/>
  <c r="V140" i="2"/>
  <c r="U140" i="2" s="1"/>
  <c r="V141" i="2"/>
  <c r="U141" i="2" s="1"/>
  <c r="V142" i="2"/>
  <c r="U142" i="2" s="1"/>
  <c r="V143" i="2"/>
  <c r="U143" i="2" s="1"/>
  <c r="V144" i="2"/>
  <c r="U144" i="2" s="1"/>
  <c r="V145" i="2"/>
  <c r="U145" i="2" s="1"/>
  <c r="V146" i="2"/>
  <c r="U146" i="2" s="1"/>
  <c r="V147" i="2"/>
  <c r="U147" i="2" s="1"/>
  <c r="V148" i="2"/>
  <c r="U148" i="2" s="1"/>
  <c r="V149" i="2"/>
  <c r="U149" i="2" s="1"/>
  <c r="V150" i="2"/>
  <c r="U150" i="2" s="1"/>
  <c r="V151" i="2"/>
  <c r="U151" i="2" s="1"/>
  <c r="V152" i="2"/>
  <c r="U152" i="2" s="1"/>
  <c r="V153" i="2"/>
  <c r="U153" i="2" s="1"/>
  <c r="V154" i="2"/>
  <c r="U154" i="2" s="1"/>
  <c r="V155" i="2"/>
  <c r="U155" i="2" s="1"/>
  <c r="V156" i="2"/>
  <c r="U156" i="2" s="1"/>
  <c r="V157" i="2"/>
  <c r="U157" i="2" s="1"/>
  <c r="V158" i="2"/>
  <c r="U158" i="2" s="1"/>
  <c r="V159" i="2"/>
  <c r="U159" i="2" s="1"/>
  <c r="V160" i="2"/>
  <c r="U160" i="2" s="1"/>
  <c r="V161" i="2"/>
  <c r="U161" i="2" s="1"/>
  <c r="V162" i="2"/>
  <c r="U162" i="2" s="1"/>
  <c r="V163" i="2"/>
  <c r="U163" i="2" s="1"/>
  <c r="V164" i="2"/>
  <c r="U164" i="2" s="1"/>
  <c r="V165" i="2"/>
  <c r="U165" i="2" s="1"/>
  <c r="V166" i="2"/>
  <c r="U166" i="2" s="1"/>
  <c r="V167" i="2"/>
  <c r="U167" i="2" s="1"/>
  <c r="V168" i="2"/>
  <c r="U168" i="2" s="1"/>
  <c r="V169" i="2"/>
  <c r="U169" i="2" s="1"/>
  <c r="V170" i="2"/>
  <c r="U170" i="2" s="1"/>
  <c r="V171" i="2"/>
  <c r="U171" i="2" s="1"/>
  <c r="V172" i="2"/>
  <c r="U172" i="2" s="1"/>
  <c r="V173" i="2"/>
  <c r="U173" i="2" s="1"/>
  <c r="V174" i="2"/>
  <c r="U174" i="2" s="1"/>
  <c r="V175" i="2"/>
  <c r="U175" i="2" s="1"/>
  <c r="V176" i="2"/>
  <c r="U176" i="2" s="1"/>
  <c r="V177" i="2"/>
  <c r="U177" i="2" s="1"/>
  <c r="V178" i="2"/>
  <c r="U178" i="2" s="1"/>
  <c r="V179" i="2"/>
  <c r="U179" i="2" s="1"/>
  <c r="V180" i="2"/>
  <c r="U180" i="2" s="1"/>
  <c r="V181" i="2"/>
  <c r="U181" i="2" s="1"/>
  <c r="V182" i="2"/>
  <c r="U182" i="2" s="1"/>
  <c r="V183" i="2"/>
  <c r="U183" i="2" s="1"/>
  <c r="V184" i="2"/>
  <c r="U184" i="2" s="1"/>
  <c r="V185" i="2"/>
  <c r="U185" i="2" s="1"/>
  <c r="V186" i="2"/>
  <c r="U186" i="2" s="1"/>
  <c r="V187" i="2"/>
  <c r="U187" i="2" s="1"/>
  <c r="V188" i="2"/>
  <c r="U188" i="2" s="1"/>
  <c r="V189" i="2"/>
  <c r="U189" i="2" s="1"/>
  <c r="V190" i="2"/>
  <c r="U190" i="2" s="1"/>
  <c r="V191" i="2"/>
  <c r="U191" i="2" s="1"/>
  <c r="V192" i="2"/>
  <c r="U192" i="2" s="1"/>
  <c r="V193" i="2"/>
  <c r="U193" i="2" s="1"/>
  <c r="V194" i="2"/>
  <c r="U194" i="2" s="1"/>
  <c r="V195" i="2"/>
  <c r="U195" i="2" s="1"/>
  <c r="V196" i="2"/>
  <c r="U196" i="2" s="1"/>
  <c r="V197" i="2"/>
  <c r="U197" i="2" s="1"/>
  <c r="V198" i="2"/>
  <c r="U198" i="2" s="1"/>
  <c r="V199" i="2"/>
  <c r="U199" i="2" s="1"/>
  <c r="V200" i="2"/>
  <c r="U200" i="2" s="1"/>
  <c r="V201" i="2"/>
  <c r="U201" i="2" s="1"/>
  <c r="V202" i="2"/>
  <c r="U202" i="2" s="1"/>
  <c r="V203" i="2"/>
  <c r="U203" i="2" s="1"/>
  <c r="V204" i="2"/>
  <c r="U204" i="2" s="1"/>
  <c r="V205" i="2"/>
  <c r="U205" i="2" s="1"/>
  <c r="V3" i="2"/>
  <c r="U3" i="2" s="1"/>
  <c r="J230" i="5" l="1" a="1"/>
  <c r="J230" i="5" s="1"/>
  <c r="G230" i="5" a="1"/>
  <c r="G230" i="5" s="1"/>
  <c r="N230" i="5" a="1"/>
  <c r="N230" i="5" s="1"/>
  <c r="M230" i="5" a="1"/>
  <c r="M230" i="5" s="1"/>
  <c r="O230" i="5" a="1"/>
  <c r="O230" i="5" s="1"/>
  <c r="L230" i="5" a="1"/>
  <c r="L230" i="5" s="1"/>
  <c r="I230" i="5" a="1"/>
  <c r="I230" i="5" s="1"/>
  <c r="H228" i="5" a="1"/>
  <c r="H228" i="5" s="1"/>
  <c r="H231" i="5" a="1"/>
  <c r="H231" i="5" s="1"/>
  <c r="I237" i="5" a="1"/>
  <c r="I237" i="5" s="1"/>
  <c r="L231" i="5" a="1"/>
  <c r="L231" i="5" s="1"/>
  <c r="M237" i="5" a="1"/>
  <c r="M237" i="5" s="1"/>
  <c r="L237" i="5" a="1"/>
  <c r="L237" i="5" s="1"/>
  <c r="K227" i="5" a="1"/>
  <c r="K227" i="5" s="1"/>
  <c r="K237" i="5" a="1"/>
  <c r="K237" i="5" s="1"/>
  <c r="K231" i="5" a="1"/>
  <c r="K231" i="5" s="1"/>
  <c r="F237" i="5" a="1"/>
  <c r="F237" i="5" s="1"/>
  <c r="O231" i="5" a="1"/>
  <c r="O231" i="5" s="1"/>
  <c r="N237" i="5" a="1"/>
  <c r="N237" i="5" s="1"/>
  <c r="N227" i="5" a="1"/>
  <c r="N227" i="5" s="1"/>
  <c r="G237" i="5" a="1"/>
  <c r="G237" i="5" s="1"/>
  <c r="O228" i="5" a="1"/>
  <c r="O228" i="5" s="1"/>
  <c r="H237" i="5" a="1"/>
  <c r="H237" i="5" s="1"/>
  <c r="O237" i="5" a="1"/>
  <c r="O237" i="5" s="1"/>
  <c r="L229" i="5" a="1"/>
  <c r="L229" i="5" s="1"/>
  <c r="F229" i="5" a="1"/>
  <c r="F229" i="5" s="1"/>
  <c r="L232" i="5" a="1"/>
  <c r="L232" i="5" s="1"/>
  <c r="H227" i="5" a="1"/>
  <c r="H227" i="5" s="1"/>
  <c r="F233" i="5" a="1"/>
  <c r="F233" i="5" s="1"/>
  <c r="J236" i="5" a="1"/>
  <c r="J236" i="5" s="1"/>
  <c r="I232" i="5" a="1"/>
  <c r="I232" i="5" s="1"/>
  <c r="F227" i="5" a="1"/>
  <c r="F227" i="5" s="1"/>
  <c r="J233" i="5" a="1"/>
  <c r="J233" i="5" s="1"/>
  <c r="I231" i="5" a="1"/>
  <c r="I231" i="5" s="1"/>
  <c r="N229" i="5" a="1"/>
  <c r="N229" i="5" s="1"/>
  <c r="N233" i="5" a="1"/>
  <c r="N233" i="5" s="1"/>
  <c r="F232" i="5" a="1"/>
  <c r="F232" i="5" s="1"/>
  <c r="F228" i="5" a="1"/>
  <c r="F228" i="5" s="1"/>
  <c r="I228" i="5" a="1"/>
  <c r="I228" i="5" s="1"/>
  <c r="M231" i="5" a="1"/>
  <c r="M231" i="5" s="1"/>
  <c r="H233" i="5" a="1"/>
  <c r="H233" i="5" s="1"/>
  <c r="K233" i="5" a="1"/>
  <c r="K233" i="5" s="1"/>
  <c r="M236" i="5" a="1"/>
  <c r="M236" i="5" s="1"/>
  <c r="M232" i="5" a="1"/>
  <c r="M232" i="5" s="1"/>
  <c r="L228" i="5" a="1"/>
  <c r="L228" i="5" s="1"/>
  <c r="L233" i="5" a="1"/>
  <c r="L233" i="5" s="1"/>
  <c r="O233" i="5" a="1"/>
  <c r="O233" i="5" s="1"/>
  <c r="F220" i="5"/>
  <c r="N236" i="5" a="1"/>
  <c r="N236" i="5" s="1"/>
  <c r="O232" i="5" a="1"/>
  <c r="O232" i="5" s="1"/>
  <c r="G228" i="5" a="1"/>
  <c r="G228" i="5" s="1"/>
  <c r="F235" i="5" a="1"/>
  <c r="F235" i="5" s="1"/>
  <c r="N231" i="5" a="1"/>
  <c r="N231" i="5" s="1"/>
  <c r="I233" i="5" a="1"/>
  <c r="I233" i="5" s="1"/>
  <c r="O229" i="5" a="1"/>
  <c r="O229" i="5" s="1"/>
  <c r="G233" i="5" a="1"/>
  <c r="G233" i="5" s="1"/>
  <c r="J232" i="5" a="1"/>
  <c r="J232" i="5" s="1"/>
  <c r="J228" i="5" a="1"/>
  <c r="J228" i="5" s="1"/>
  <c r="M228" i="5" a="1"/>
  <c r="M228" i="5" s="1"/>
  <c r="F231" i="5" a="1"/>
  <c r="F231" i="5" s="1"/>
  <c r="G232" i="5" a="1"/>
  <c r="G232" i="5" s="1"/>
  <c r="N228" i="5" a="1"/>
  <c r="N228" i="5" s="1"/>
  <c r="M235" i="5" a="1"/>
  <c r="M235" i="5" s="1"/>
  <c r="J231" i="5" a="1"/>
  <c r="J231" i="5" s="1"/>
  <c r="H232" i="5" a="1"/>
  <c r="H232" i="5" s="1"/>
  <c r="G235" i="5" a="1"/>
  <c r="G235" i="5" s="1"/>
  <c r="F221" i="5"/>
  <c r="G236" i="5" a="1"/>
  <c r="G236" i="5" s="1"/>
  <c r="J235" i="5" a="1"/>
  <c r="J235" i="5" s="1"/>
  <c r="G229" i="5" a="1"/>
  <c r="G229" i="5" s="1"/>
  <c r="K236" i="5" a="1"/>
  <c r="K236" i="5" s="1"/>
  <c r="N232" i="5" a="1"/>
  <c r="N232" i="5" s="1"/>
  <c r="N235" i="5" a="1"/>
  <c r="N235" i="5" s="1"/>
  <c r="J227" i="5" a="1"/>
  <c r="J227" i="5" s="1"/>
  <c r="K230" i="5" a="1"/>
  <c r="K230" i="5" s="1"/>
  <c r="H229" i="5" a="1"/>
  <c r="H229" i="5" s="1"/>
  <c r="K229" i="5" a="1"/>
  <c r="K229" i="5" s="1"/>
  <c r="O236" i="5" a="1"/>
  <c r="O236" i="5" s="1"/>
  <c r="H236" i="5" a="1"/>
  <c r="H236" i="5" s="1"/>
  <c r="H235" i="5" a="1"/>
  <c r="H235" i="5" s="1"/>
  <c r="K235" i="5" a="1"/>
  <c r="K235" i="5" s="1"/>
  <c r="G227" i="5" a="1"/>
  <c r="G227" i="5" s="1"/>
  <c r="I229" i="5" a="1"/>
  <c r="I229" i="5" s="1"/>
  <c r="L236" i="5" a="1"/>
  <c r="L236" i="5" s="1"/>
  <c r="M229" i="5" a="1"/>
  <c r="M229" i="5" s="1"/>
  <c r="L235" i="5" a="1"/>
  <c r="L235" i="5" s="1"/>
  <c r="O235" i="5" a="1"/>
  <c r="O235" i="5" s="1"/>
  <c r="F236" i="5" a="1"/>
  <c r="F236" i="5" s="1"/>
  <c r="F216" i="5"/>
  <c r="L227" i="5" a="1"/>
  <c r="L227" i="5" s="1"/>
  <c r="O227" i="5" a="1"/>
  <c r="O227" i="5" s="1"/>
  <c r="I227" i="5" a="1"/>
  <c r="I227" i="5" s="1"/>
  <c r="G209" i="3"/>
  <c r="U168" i="3"/>
  <c r="G217" i="3"/>
  <c r="U136" i="3"/>
  <c r="G211" i="3"/>
  <c r="G213" i="3"/>
  <c r="U104" i="3"/>
  <c r="G219" i="3"/>
  <c r="U152" i="3"/>
  <c r="U120" i="3"/>
  <c r="V200" i="3"/>
  <c r="U200" i="3" s="1"/>
  <c r="U194" i="3"/>
  <c r="V184" i="3"/>
  <c r="U184" i="3" s="1"/>
  <c r="U178" i="3"/>
  <c r="U162" i="3"/>
  <c r="U146" i="3"/>
  <c r="U130" i="3"/>
  <c r="U114" i="3"/>
  <c r="U98" i="3"/>
  <c r="V33" i="3"/>
  <c r="U33" i="3" s="1"/>
  <c r="V29" i="3"/>
  <c r="U29" i="3" s="1"/>
  <c r="V202" i="3"/>
  <c r="U202" i="3" s="1"/>
  <c r="V186" i="3"/>
  <c r="U186" i="3" s="1"/>
  <c r="V170" i="3"/>
  <c r="U170" i="3" s="1"/>
  <c r="V154" i="3"/>
  <c r="U154" i="3" s="1"/>
  <c r="V138" i="3"/>
  <c r="U138" i="3" s="1"/>
  <c r="V122" i="3"/>
  <c r="U122" i="3" s="1"/>
  <c r="V106" i="3"/>
  <c r="U106" i="3" s="1"/>
  <c r="G221" i="3"/>
  <c r="G214" i="3"/>
  <c r="G212" i="3"/>
  <c r="H210" i="3" a="1"/>
  <c r="H210" i="3" s="1"/>
  <c r="H209" i="3" a="1"/>
  <c r="H209" i="3" s="1"/>
  <c r="H212" i="3" a="1"/>
  <c r="H212" i="3" s="1"/>
  <c r="G216" i="3"/>
  <c r="G210" i="3"/>
  <c r="H220" i="3" a="1"/>
  <c r="H220" i="3" s="1"/>
  <c r="V3" i="3"/>
  <c r="U3" i="3" s="1"/>
  <c r="V192" i="3"/>
  <c r="U192" i="3" s="1"/>
  <c r="V176" i="3"/>
  <c r="U176" i="3" s="1"/>
  <c r="V160" i="3"/>
  <c r="U160" i="3" s="1"/>
  <c r="V144" i="3"/>
  <c r="U144" i="3" s="1"/>
  <c r="V128" i="3"/>
  <c r="U128" i="3" s="1"/>
  <c r="V112" i="3"/>
  <c r="U112" i="3" s="1"/>
  <c r="V87" i="3"/>
  <c r="U87" i="3" s="1"/>
  <c r="V67" i="3"/>
  <c r="U67" i="3" s="1"/>
  <c r="V51" i="3"/>
  <c r="U51" i="3" s="1"/>
  <c r="V43" i="3"/>
  <c r="U43" i="3" s="1"/>
  <c r="V39" i="3"/>
  <c r="U39" i="3" s="1"/>
  <c r="V23" i="3"/>
  <c r="U23" i="3" s="1"/>
  <c r="V11" i="3"/>
  <c r="U11" i="3" s="1"/>
  <c r="V7" i="3"/>
  <c r="U7" i="3" s="1"/>
  <c r="H239" i="3"/>
  <c r="G239" i="3"/>
  <c r="H211" i="3" a="1"/>
  <c r="H211" i="3" s="1"/>
  <c r="H215" i="3" a="1"/>
  <c r="H215" i="3" s="1"/>
  <c r="F215" i="3" s="1"/>
  <c r="H219" i="3" a="1"/>
  <c r="H219" i="3" s="1"/>
  <c r="L239" i="3"/>
  <c r="H213" i="3" a="1"/>
  <c r="H213" i="3" s="1"/>
  <c r="H217" i="3" a="1"/>
  <c r="H217" i="3" s="1"/>
  <c r="F217" i="3" s="1"/>
  <c r="L235" i="3" s="1" a="1"/>
  <c r="L235" i="3" s="1"/>
  <c r="G218" i="3"/>
  <c r="G220" i="3"/>
  <c r="O239" i="3"/>
  <c r="H214" i="3" a="1"/>
  <c r="H214" i="3" s="1"/>
  <c r="H216" i="3" a="1"/>
  <c r="H216" i="3" s="1"/>
  <c r="H218" i="3" a="1"/>
  <c r="H218" i="3" s="1"/>
  <c r="H221" i="3"/>
  <c r="M239" i="3"/>
  <c r="F239" i="3"/>
  <c r="N239" i="3"/>
  <c r="K239" i="3"/>
  <c r="O239" i="2"/>
  <c r="N239" i="2"/>
  <c r="M239" i="2"/>
  <c r="L239" i="2"/>
  <c r="K239" i="2"/>
  <c r="J239" i="2"/>
  <c r="I239" i="2"/>
  <c r="H239" i="2"/>
  <c r="G239" i="2"/>
  <c r="F239" i="2"/>
  <c r="H221" i="2"/>
  <c r="G221" i="2"/>
  <c r="H220" i="2" a="1"/>
  <c r="H220" i="2" s="1"/>
  <c r="G220" i="2"/>
  <c r="H219" i="2" a="1"/>
  <c r="H219" i="2" s="1"/>
  <c r="G219" i="2"/>
  <c r="H218" i="2" a="1"/>
  <c r="H218" i="2" s="1"/>
  <c r="G218" i="2"/>
  <c r="H217" i="2" a="1"/>
  <c r="H217" i="2" s="1"/>
  <c r="G217" i="2"/>
  <c r="H216" i="2" a="1"/>
  <c r="H216" i="2" s="1"/>
  <c r="G216" i="2"/>
  <c r="H215" i="2" a="1"/>
  <c r="H215" i="2" s="1"/>
  <c r="G215" i="2"/>
  <c r="H214" i="2" a="1"/>
  <c r="H214" i="2" s="1"/>
  <c r="G214" i="2"/>
  <c r="H213" i="2" a="1"/>
  <c r="H213" i="2" s="1"/>
  <c r="G213" i="2"/>
  <c r="H212" i="2" a="1"/>
  <c r="H212" i="2" s="1"/>
  <c r="G212" i="2"/>
  <c r="H211" i="2" a="1"/>
  <c r="H211" i="2" s="1"/>
  <c r="G211" i="2"/>
  <c r="H210" i="2" a="1"/>
  <c r="H210" i="2" s="1"/>
  <c r="G210" i="2"/>
  <c r="H209" i="2" a="1"/>
  <c r="H209" i="2" s="1"/>
  <c r="G209" i="2"/>
  <c r="O239" i="1"/>
  <c r="N239" i="1"/>
  <c r="M239" i="1"/>
  <c r="L239" i="1"/>
  <c r="K239" i="1"/>
  <c r="H239" i="1"/>
  <c r="G239" i="1"/>
  <c r="F239" i="1"/>
  <c r="H221" i="1"/>
  <c r="G221" i="1"/>
  <c r="H220" i="1" a="1"/>
  <c r="H220" i="1" s="1"/>
  <c r="G220" i="1"/>
  <c r="H219" i="1" a="1"/>
  <c r="H219" i="1" s="1"/>
  <c r="G219" i="1"/>
  <c r="H218" i="1" a="1"/>
  <c r="H218" i="1" s="1"/>
  <c r="G218" i="1"/>
  <c r="H217" i="1" a="1"/>
  <c r="H217" i="1" s="1"/>
  <c r="G217" i="1"/>
  <c r="H216" i="1" a="1"/>
  <c r="H216" i="1" s="1"/>
  <c r="G216" i="1"/>
  <c r="H215" i="1" a="1"/>
  <c r="H215" i="1" s="1"/>
  <c r="G215" i="1"/>
  <c r="H214" i="1" a="1"/>
  <c r="H214" i="1" s="1"/>
  <c r="G214" i="1"/>
  <c r="H213" i="1" a="1"/>
  <c r="H213" i="1" s="1"/>
  <c r="G213" i="1"/>
  <c r="H212" i="1" a="1"/>
  <c r="H212" i="1" s="1"/>
  <c r="G212" i="1"/>
  <c r="H211" i="1" a="1"/>
  <c r="H211" i="1" s="1"/>
  <c r="G211" i="1"/>
  <c r="H210" i="1" a="1"/>
  <c r="H210" i="1" s="1"/>
  <c r="G210" i="1"/>
  <c r="H209" i="1" a="1"/>
  <c r="H209" i="1" s="1"/>
  <c r="G209" i="1"/>
  <c r="F212" i="2" l="1"/>
  <c r="O230" i="2" s="1" a="1"/>
  <c r="O230" i="2" s="1"/>
  <c r="F209" i="3"/>
  <c r="M227" i="3" s="1" a="1"/>
  <c r="M227" i="3" s="1"/>
  <c r="F216" i="3"/>
  <c r="K234" i="3" s="1" a="1"/>
  <c r="K234" i="3" s="1"/>
  <c r="G238" i="5" a="1"/>
  <c r="G238" i="5" s="1"/>
  <c r="H238" i="5" a="1"/>
  <c r="H238" i="5" s="1"/>
  <c r="F238" i="5" a="1"/>
  <c r="F238" i="5" s="1"/>
  <c r="G234" i="5" a="1"/>
  <c r="G234" i="5" s="1"/>
  <c r="N234" i="5" a="1"/>
  <c r="N234" i="5" s="1"/>
  <c r="M234" i="5" a="1"/>
  <c r="M234" i="5" s="1"/>
  <c r="J234" i="5" a="1"/>
  <c r="J234" i="5" s="1"/>
  <c r="I234" i="5" a="1"/>
  <c r="I234" i="5" s="1"/>
  <c r="F234" i="5" a="1"/>
  <c r="F234" i="5" s="1"/>
  <c r="L234" i="5" a="1"/>
  <c r="L234" i="5" s="1"/>
  <c r="H234" i="5" a="1"/>
  <c r="H234" i="5" s="1"/>
  <c r="O234" i="5" a="1"/>
  <c r="O234" i="5" s="1"/>
  <c r="K234" i="5" a="1"/>
  <c r="K234" i="5" s="1"/>
  <c r="F220" i="2"/>
  <c r="G238" i="2" s="1" a="1"/>
  <c r="G238" i="2" s="1"/>
  <c r="F211" i="3"/>
  <c r="O229" i="3" s="1" a="1"/>
  <c r="O229" i="3" s="1"/>
  <c r="F221" i="3"/>
  <c r="F213" i="3"/>
  <c r="K231" i="3" s="1" a="1"/>
  <c r="K231" i="3" s="1"/>
  <c r="F212" i="3"/>
  <c r="L230" i="3" s="1" a="1"/>
  <c r="L230" i="3" s="1"/>
  <c r="F219" i="3"/>
  <c r="L237" i="3" s="1" a="1"/>
  <c r="L237" i="3" s="1"/>
  <c r="F218" i="1"/>
  <c r="I236" i="1" s="1" a="1"/>
  <c r="I236" i="1" s="1"/>
  <c r="F221" i="1"/>
  <c r="F216" i="1"/>
  <c r="O234" i="1" s="1" a="1"/>
  <c r="O234" i="1" s="1"/>
  <c r="F220" i="1"/>
  <c r="H238" i="1" s="1" a="1"/>
  <c r="H238" i="1" s="1"/>
  <c r="F213" i="1"/>
  <c r="F211" i="1"/>
  <c r="N229" i="1" s="1" a="1"/>
  <c r="N229" i="1" s="1"/>
  <c r="F218" i="3"/>
  <c r="H236" i="3" s="1" a="1"/>
  <c r="H236" i="3" s="1"/>
  <c r="F220" i="3"/>
  <c r="K235" i="3" a="1"/>
  <c r="K235" i="3" s="1"/>
  <c r="J227" i="3" a="1"/>
  <c r="J227" i="3" s="1"/>
  <c r="N235" i="3" a="1"/>
  <c r="N235" i="3" s="1"/>
  <c r="O227" i="3" a="1"/>
  <c r="O227" i="3" s="1"/>
  <c r="F227" i="3" a="1"/>
  <c r="F227" i="3" s="1"/>
  <c r="G235" i="3" a="1"/>
  <c r="G235" i="3" s="1"/>
  <c r="H235" i="3" a="1"/>
  <c r="H235" i="3" s="1"/>
  <c r="M235" i="3" a="1"/>
  <c r="M235" i="3" s="1"/>
  <c r="F210" i="2"/>
  <c r="M228" i="2" s="1" a="1"/>
  <c r="M228" i="2" s="1"/>
  <c r="F218" i="2"/>
  <c r="I236" i="2" s="1" a="1"/>
  <c r="I236" i="2" s="1"/>
  <c r="O235" i="3" a="1"/>
  <c r="O235" i="3" s="1"/>
  <c r="F235" i="3" a="1"/>
  <c r="F235" i="3" s="1"/>
  <c r="L227" i="3" a="1"/>
  <c r="L227" i="3" s="1"/>
  <c r="G227" i="3" a="1"/>
  <c r="G227" i="3" s="1"/>
  <c r="J239" i="3"/>
  <c r="H227" i="3" a="1"/>
  <c r="H227" i="3" s="1"/>
  <c r="K227" i="3" a="1"/>
  <c r="K227" i="3" s="1"/>
  <c r="N227" i="3" a="1"/>
  <c r="N227" i="3" s="1"/>
  <c r="I235" i="3" a="1"/>
  <c r="I235" i="3" s="1"/>
  <c r="I227" i="3" a="1"/>
  <c r="I227" i="3" s="1"/>
  <c r="I239" i="3"/>
  <c r="J231" i="3" a="1"/>
  <c r="J231" i="3" s="1"/>
  <c r="F231" i="3" a="1"/>
  <c r="F231" i="3" s="1"/>
  <c r="G231" i="3" a="1"/>
  <c r="G231" i="3" s="1"/>
  <c r="O231" i="3" a="1"/>
  <c r="O231" i="3" s="1"/>
  <c r="K237" i="3" a="1"/>
  <c r="K237" i="3" s="1"/>
  <c r="F210" i="3"/>
  <c r="I231" i="3" a="1"/>
  <c r="I231" i="3" s="1"/>
  <c r="J235" i="3" a="1"/>
  <c r="J235" i="3" s="1"/>
  <c r="L236" i="3" a="1"/>
  <c r="L236" i="3" s="1"/>
  <c r="J237" i="3" a="1"/>
  <c r="J237" i="3" s="1"/>
  <c r="F214" i="3"/>
  <c r="J232" i="3" s="1" a="1"/>
  <c r="J232" i="3" s="1"/>
  <c r="O233" i="3" a="1"/>
  <c r="O233" i="3" s="1"/>
  <c r="I233" i="3" a="1"/>
  <c r="I233" i="3" s="1"/>
  <c r="F233" i="3" a="1"/>
  <c r="F233" i="3" s="1"/>
  <c r="H238" i="3" a="1"/>
  <c r="H238" i="3" s="1"/>
  <c r="G238" i="3" a="1"/>
  <c r="G238" i="3" s="1"/>
  <c r="F238" i="3" a="1"/>
  <c r="F238" i="3" s="1"/>
  <c r="F237" i="3" a="1"/>
  <c r="F237" i="3" s="1"/>
  <c r="J233" i="3" a="1"/>
  <c r="J233" i="3" s="1"/>
  <c r="K233" i="3" a="1"/>
  <c r="K233" i="3" s="1"/>
  <c r="H233" i="3" a="1"/>
  <c r="H233" i="3" s="1"/>
  <c r="N233" i="3" a="1"/>
  <c r="N233" i="3" s="1"/>
  <c r="M233" i="3" a="1"/>
  <c r="M233" i="3" s="1"/>
  <c r="L233" i="3" a="1"/>
  <c r="L233" i="3" s="1"/>
  <c r="G233" i="3" a="1"/>
  <c r="G233" i="3" s="1"/>
  <c r="F213" i="2"/>
  <c r="J231" i="2" s="1" a="1"/>
  <c r="J231" i="2" s="1"/>
  <c r="F217" i="2"/>
  <c r="H235" i="2" s="1" a="1"/>
  <c r="H235" i="2" s="1"/>
  <c r="F209" i="2"/>
  <c r="O227" i="2" s="1" a="1"/>
  <c r="O227" i="2" s="1"/>
  <c r="F219" i="2"/>
  <c r="I237" i="2" s="1" a="1"/>
  <c r="I237" i="2" s="1"/>
  <c r="F214" i="2"/>
  <c r="I232" i="2" s="1" a="1"/>
  <c r="I232" i="2" s="1"/>
  <c r="F216" i="2"/>
  <c r="I234" i="2" s="1" a="1"/>
  <c r="I234" i="2" s="1"/>
  <c r="F221" i="2"/>
  <c r="F211" i="2"/>
  <c r="M229" i="2" s="1" a="1"/>
  <c r="M229" i="2" s="1"/>
  <c r="F215" i="2"/>
  <c r="M233" i="2" s="1" a="1"/>
  <c r="M233" i="2" s="1"/>
  <c r="G230" i="2" a="1"/>
  <c r="G230" i="2" s="1"/>
  <c r="N230" i="2" a="1"/>
  <c r="N230" i="2" s="1"/>
  <c r="F230" i="2" a="1"/>
  <c r="F230" i="2" s="1"/>
  <c r="L230" i="2" a="1"/>
  <c r="L230" i="2" s="1"/>
  <c r="J230" i="2" a="1"/>
  <c r="J230" i="2" s="1"/>
  <c r="H230" i="2" a="1"/>
  <c r="H230" i="2" s="1"/>
  <c r="I239" i="1"/>
  <c r="F215" i="1"/>
  <c r="K233" i="1" s="1" a="1"/>
  <c r="K233" i="1" s="1"/>
  <c r="F217" i="1"/>
  <c r="M235" i="1" s="1" a="1"/>
  <c r="M235" i="1" s="1"/>
  <c r="F219" i="1"/>
  <c r="K237" i="1" s="1" a="1"/>
  <c r="K237" i="1" s="1"/>
  <c r="F209" i="1"/>
  <c r="L227" i="1" s="1" a="1"/>
  <c r="L227" i="1" s="1"/>
  <c r="J239" i="1"/>
  <c r="O231" i="1" a="1"/>
  <c r="O231" i="1" s="1"/>
  <c r="M231" i="1" a="1"/>
  <c r="M231" i="1" s="1"/>
  <c r="K231" i="1" a="1"/>
  <c r="K231" i="1" s="1"/>
  <c r="I231" i="1" a="1"/>
  <c r="I231" i="1" s="1"/>
  <c r="G231" i="1" a="1"/>
  <c r="G231" i="1" s="1"/>
  <c r="L231" i="1" a="1"/>
  <c r="L231" i="1" s="1"/>
  <c r="J231" i="1" a="1"/>
  <c r="J231" i="1" s="1"/>
  <c r="H231" i="1" a="1"/>
  <c r="H231" i="1" s="1"/>
  <c r="N231" i="1" a="1"/>
  <c r="N231" i="1" s="1"/>
  <c r="F231" i="1" a="1"/>
  <c r="F231" i="1" s="1"/>
  <c r="F212" i="1"/>
  <c r="F210" i="1"/>
  <c r="F214" i="1"/>
  <c r="H234" i="3" l="1" a="1"/>
  <c r="H234" i="3" s="1"/>
  <c r="I234" i="3" a="1"/>
  <c r="I234" i="3" s="1"/>
  <c r="N234" i="3" a="1"/>
  <c r="N234" i="3" s="1"/>
  <c r="J234" i="3" a="1"/>
  <c r="J234" i="3" s="1"/>
  <c r="F234" i="3" a="1"/>
  <c r="F234" i="3" s="1"/>
  <c r="L234" i="3" a="1"/>
  <c r="L234" i="3" s="1"/>
  <c r="O234" i="3" a="1"/>
  <c r="O234" i="3" s="1"/>
  <c r="M234" i="3" a="1"/>
  <c r="M234" i="3" s="1"/>
  <c r="G234" i="3" a="1"/>
  <c r="G234" i="3" s="1"/>
  <c r="I230" i="3" a="1"/>
  <c r="I230" i="3" s="1"/>
  <c r="K230" i="3" a="1"/>
  <c r="K230" i="3" s="1"/>
  <c r="H230" i="3" a="1"/>
  <c r="H230" i="3" s="1"/>
  <c r="G230" i="3" a="1"/>
  <c r="G230" i="3" s="1"/>
  <c r="M231" i="3" a="1"/>
  <c r="M231" i="3" s="1"/>
  <c r="O230" i="3" a="1"/>
  <c r="O230" i="3" s="1"/>
  <c r="J230" i="3" a="1"/>
  <c r="J230" i="3" s="1"/>
  <c r="K230" i="2" a="1"/>
  <c r="K230" i="2" s="1"/>
  <c r="M230" i="2" a="1"/>
  <c r="M230" i="2" s="1"/>
  <c r="I230" i="2" a="1"/>
  <c r="I230" i="2" s="1"/>
  <c r="H231" i="3" a="1"/>
  <c r="H231" i="3" s="1"/>
  <c r="O233" i="2" a="1"/>
  <c r="O233" i="2" s="1"/>
  <c r="M237" i="1" a="1"/>
  <c r="M237" i="1" s="1"/>
  <c r="F237" i="1" a="1"/>
  <c r="F237" i="1" s="1"/>
  <c r="G237" i="3" a="1"/>
  <c r="G237" i="3" s="1"/>
  <c r="N237" i="3" a="1"/>
  <c r="N237" i="3" s="1"/>
  <c r="I237" i="3" a="1"/>
  <c r="I237" i="3" s="1"/>
  <c r="H237" i="3" a="1"/>
  <c r="H237" i="3" s="1"/>
  <c r="G229" i="3" a="1"/>
  <c r="G229" i="3" s="1"/>
  <c r="M229" i="3" a="1"/>
  <c r="M229" i="3" s="1"/>
  <c r="K229" i="3" a="1"/>
  <c r="K229" i="3" s="1"/>
  <c r="I229" i="3" a="1"/>
  <c r="I229" i="3" s="1"/>
  <c r="M237" i="3" a="1"/>
  <c r="M237" i="3" s="1"/>
  <c r="L229" i="3" a="1"/>
  <c r="L229" i="3" s="1"/>
  <c r="N229" i="3" a="1"/>
  <c r="N229" i="3" s="1"/>
  <c r="J229" i="3" a="1"/>
  <c r="J229" i="3" s="1"/>
  <c r="H229" i="3" a="1"/>
  <c r="H229" i="3" s="1"/>
  <c r="L234" i="1" a="1"/>
  <c r="L234" i="1" s="1"/>
  <c r="H236" i="1" a="1"/>
  <c r="H236" i="1" s="1"/>
  <c r="J236" i="1" a="1"/>
  <c r="J236" i="1" s="1"/>
  <c r="G238" i="1" a="1"/>
  <c r="G238" i="1" s="1"/>
  <c r="L236" i="1" a="1"/>
  <c r="L236" i="1" s="1"/>
  <c r="G227" i="1" a="1"/>
  <c r="G227" i="1" s="1"/>
  <c r="N234" i="1" a="1"/>
  <c r="N234" i="1" s="1"/>
  <c r="F234" i="1" a="1"/>
  <c r="F234" i="1" s="1"/>
  <c r="I234" i="1" a="1"/>
  <c r="I234" i="1" s="1"/>
  <c r="G234" i="1" a="1"/>
  <c r="G234" i="1" s="1"/>
  <c r="N236" i="1" a="1"/>
  <c r="N236" i="1" s="1"/>
  <c r="N233" i="1" a="1"/>
  <c r="N233" i="1" s="1"/>
  <c r="K234" i="1" a="1"/>
  <c r="K234" i="1" s="1"/>
  <c r="H234" i="1" a="1"/>
  <c r="H234" i="1" s="1"/>
  <c r="M234" i="1" a="1"/>
  <c r="M234" i="1" s="1"/>
  <c r="K236" i="1" a="1"/>
  <c r="K236" i="1" s="1"/>
  <c r="J234" i="1" a="1"/>
  <c r="J234" i="1" s="1"/>
  <c r="F229" i="3" a="1"/>
  <c r="F229" i="3" s="1"/>
  <c r="H228" i="2" a="1"/>
  <c r="H228" i="2" s="1"/>
  <c r="L231" i="2" a="1"/>
  <c r="L231" i="2" s="1"/>
  <c r="O228" i="2" a="1"/>
  <c r="O228" i="2" s="1"/>
  <c r="O236" i="1" a="1"/>
  <c r="O236" i="1" s="1"/>
  <c r="G236" i="1" a="1"/>
  <c r="G236" i="1" s="1"/>
  <c r="F236" i="2" a="1"/>
  <c r="F236" i="2" s="1"/>
  <c r="F238" i="2" a="1"/>
  <c r="F238" i="2" s="1"/>
  <c r="H238" i="2" a="1"/>
  <c r="H238" i="2" s="1"/>
  <c r="K236" i="2" a="1"/>
  <c r="K236" i="2" s="1"/>
  <c r="F227" i="2" a="1"/>
  <c r="F227" i="2" s="1"/>
  <c r="M236" i="2" a="1"/>
  <c r="M236" i="2" s="1"/>
  <c r="F236" i="1" a="1"/>
  <c r="F236" i="1" s="1"/>
  <c r="M236" i="1" a="1"/>
  <c r="M236" i="1" s="1"/>
  <c r="N237" i="1" a="1"/>
  <c r="N237" i="1" s="1"/>
  <c r="F232" i="2" a="1"/>
  <c r="F232" i="2" s="1"/>
  <c r="L235" i="2" a="1"/>
  <c r="L235" i="2" s="1"/>
  <c r="K235" i="2" a="1"/>
  <c r="K235" i="2" s="1"/>
  <c r="G236" i="3" a="1"/>
  <c r="G236" i="3" s="1"/>
  <c r="M235" i="2" a="1"/>
  <c r="M235" i="2" s="1"/>
  <c r="O235" i="2" a="1"/>
  <c r="O235" i="2" s="1"/>
  <c r="M230" i="3" a="1"/>
  <c r="M230" i="3" s="1"/>
  <c r="F230" i="3" a="1"/>
  <c r="F230" i="3" s="1"/>
  <c r="K232" i="2" a="1"/>
  <c r="K232" i="2" s="1"/>
  <c r="I227" i="1" a="1"/>
  <c r="I227" i="1" s="1"/>
  <c r="H227" i="1" a="1"/>
  <c r="H227" i="1" s="1"/>
  <c r="F227" i="1" a="1"/>
  <c r="F227" i="1" s="1"/>
  <c r="M227" i="1" a="1"/>
  <c r="M227" i="1" s="1"/>
  <c r="N227" i="1" a="1"/>
  <c r="N227" i="1" s="1"/>
  <c r="O227" i="1" a="1"/>
  <c r="O227" i="1" s="1"/>
  <c r="J227" i="1" a="1"/>
  <c r="J227" i="1" s="1"/>
  <c r="K227" i="1" a="1"/>
  <c r="K227" i="1" s="1"/>
  <c r="O237" i="3" a="1"/>
  <c r="O237" i="3" s="1"/>
  <c r="I236" i="3" a="1"/>
  <c r="I236" i="3" s="1"/>
  <c r="N230" i="3" a="1"/>
  <c r="N230" i="3" s="1"/>
  <c r="J236" i="3" a="1"/>
  <c r="J236" i="3" s="1"/>
  <c r="I232" i="3" a="1"/>
  <c r="I232" i="3" s="1"/>
  <c r="L231" i="3" a="1"/>
  <c r="L231" i="3" s="1"/>
  <c r="N231" i="3" a="1"/>
  <c r="N231" i="3" s="1"/>
  <c r="O232" i="3" a="1"/>
  <c r="O232" i="3" s="1"/>
  <c r="N236" i="3" a="1"/>
  <c r="N236" i="3" s="1"/>
  <c r="L237" i="2" a="1"/>
  <c r="L237" i="2" s="1"/>
  <c r="K237" i="2" a="1"/>
  <c r="K237" i="2" s="1"/>
  <c r="G235" i="2" a="1"/>
  <c r="G235" i="2" s="1"/>
  <c r="F235" i="2" a="1"/>
  <c r="F235" i="2" s="1"/>
  <c r="I235" i="2" a="1"/>
  <c r="I235" i="2" s="1"/>
  <c r="N227" i="2" a="1"/>
  <c r="N227" i="2" s="1"/>
  <c r="F238" i="1" a="1"/>
  <c r="F238" i="1" s="1"/>
  <c r="G229" i="1" a="1"/>
  <c r="G229" i="1" s="1"/>
  <c r="L227" i="2" a="1"/>
  <c r="L227" i="2" s="1"/>
  <c r="J227" i="2" a="1"/>
  <c r="J227" i="2" s="1"/>
  <c r="K227" i="2" a="1"/>
  <c r="K227" i="2" s="1"/>
  <c r="J235" i="2" a="1"/>
  <c r="J235" i="2" s="1"/>
  <c r="H231" i="2" a="1"/>
  <c r="H231" i="2" s="1"/>
  <c r="L233" i="2" a="1"/>
  <c r="L233" i="2" s="1"/>
  <c r="F228" i="2" a="1"/>
  <c r="F228" i="2" s="1"/>
  <c r="L232" i="2" a="1"/>
  <c r="L232" i="2" s="1"/>
  <c r="N228" i="2" a="1"/>
  <c r="N228" i="2" s="1"/>
  <c r="J233" i="1" a="1"/>
  <c r="J233" i="1" s="1"/>
  <c r="M233" i="1" a="1"/>
  <c r="M233" i="1" s="1"/>
  <c r="F233" i="1" a="1"/>
  <c r="F233" i="1" s="1"/>
  <c r="L233" i="1" a="1"/>
  <c r="L233" i="1" s="1"/>
  <c r="O233" i="1" a="1"/>
  <c r="O233" i="1" s="1"/>
  <c r="H233" i="1" a="1"/>
  <c r="H233" i="1" s="1"/>
  <c r="G233" i="1" a="1"/>
  <c r="G233" i="1" s="1"/>
  <c r="I233" i="1" a="1"/>
  <c r="I233" i="1" s="1"/>
  <c r="I229" i="1" a="1"/>
  <c r="I229" i="1" s="1"/>
  <c r="J229" i="1" a="1"/>
  <c r="J229" i="1" s="1"/>
  <c r="K229" i="1" a="1"/>
  <c r="K229" i="1" s="1"/>
  <c r="J235" i="1" a="1"/>
  <c r="J235" i="1" s="1"/>
  <c r="M229" i="1" a="1"/>
  <c r="M229" i="1" s="1"/>
  <c r="H235" i="1" a="1"/>
  <c r="H235" i="1" s="1"/>
  <c r="O235" i="1" a="1"/>
  <c r="O235" i="1" s="1"/>
  <c r="H229" i="1" a="1"/>
  <c r="H229" i="1" s="1"/>
  <c r="L235" i="1" a="1"/>
  <c r="L235" i="1" s="1"/>
  <c r="I235" i="1" a="1"/>
  <c r="I235" i="1" s="1"/>
  <c r="L229" i="1" a="1"/>
  <c r="L229" i="1" s="1"/>
  <c r="O229" i="1" a="1"/>
  <c r="O229" i="1" s="1"/>
  <c r="N235" i="1" a="1"/>
  <c r="N235" i="1" s="1"/>
  <c r="G235" i="1" a="1"/>
  <c r="G235" i="1" s="1"/>
  <c r="K235" i="1" a="1"/>
  <c r="K235" i="1" s="1"/>
  <c r="F229" i="1" a="1"/>
  <c r="F229" i="1" s="1"/>
  <c r="F235" i="1" a="1"/>
  <c r="F235" i="1" s="1"/>
  <c r="H234" i="2" a="1"/>
  <c r="H234" i="2" s="1"/>
  <c r="G227" i="2" a="1"/>
  <c r="G227" i="2" s="1"/>
  <c r="N235" i="2" a="1"/>
  <c r="N235" i="2" s="1"/>
  <c r="H227" i="2" a="1"/>
  <c r="H227" i="2" s="1"/>
  <c r="I227" i="2" a="1"/>
  <c r="I227" i="2" s="1"/>
  <c r="H232" i="2" a="1"/>
  <c r="H232" i="2" s="1"/>
  <c r="F234" i="2" a="1"/>
  <c r="F234" i="2" s="1"/>
  <c r="N232" i="3" a="1"/>
  <c r="N232" i="3" s="1"/>
  <c r="N234" i="2" a="1"/>
  <c r="N234" i="2" s="1"/>
  <c r="M227" i="2" a="1"/>
  <c r="M227" i="2" s="1"/>
  <c r="M232" i="2" a="1"/>
  <c r="M232" i="2" s="1"/>
  <c r="O234" i="2" a="1"/>
  <c r="O234" i="2" s="1"/>
  <c r="G232" i="3" a="1"/>
  <c r="G232" i="3" s="1"/>
  <c r="O232" i="2" a="1"/>
  <c r="O232" i="2" s="1"/>
  <c r="H232" i="3" a="1"/>
  <c r="H232" i="3" s="1"/>
  <c r="K236" i="3" a="1"/>
  <c r="K236" i="3" s="1"/>
  <c r="O236" i="3" a="1"/>
  <c r="O236" i="3" s="1"/>
  <c r="M236" i="3" a="1"/>
  <c r="M236" i="3" s="1"/>
  <c r="F236" i="3" a="1"/>
  <c r="F236" i="3" s="1"/>
  <c r="F233" i="2" a="1"/>
  <c r="F233" i="2" s="1"/>
  <c r="G231" i="2" a="1"/>
  <c r="G231" i="2" s="1"/>
  <c r="I231" i="2" a="1"/>
  <c r="I231" i="2" s="1"/>
  <c r="H233" i="2" a="1"/>
  <c r="H233" i="2" s="1"/>
  <c r="N232" i="2" a="1"/>
  <c r="N232" i="2" s="1"/>
  <c r="J228" i="2" a="1"/>
  <c r="J228" i="2" s="1"/>
  <c r="J236" i="2" a="1"/>
  <c r="J236" i="2" s="1"/>
  <c r="N233" i="2" a="1"/>
  <c r="N233" i="2" s="1"/>
  <c r="H236" i="2" a="1"/>
  <c r="H236" i="2" s="1"/>
  <c r="O236" i="2" a="1"/>
  <c r="O236" i="2" s="1"/>
  <c r="K231" i="2" a="1"/>
  <c r="K231" i="2" s="1"/>
  <c r="G228" i="2" a="1"/>
  <c r="G228" i="2" s="1"/>
  <c r="L236" i="2" a="1"/>
  <c r="L236" i="2" s="1"/>
  <c r="M231" i="2" a="1"/>
  <c r="M231" i="2" s="1"/>
  <c r="I233" i="2" a="1"/>
  <c r="I233" i="2" s="1"/>
  <c r="J232" i="2" a="1"/>
  <c r="J232" i="2" s="1"/>
  <c r="I228" i="2" a="1"/>
  <c r="I228" i="2" s="1"/>
  <c r="N236" i="2" a="1"/>
  <c r="N236" i="2" s="1"/>
  <c r="O231" i="2" a="1"/>
  <c r="O231" i="2" s="1"/>
  <c r="N231" i="2" a="1"/>
  <c r="N231" i="2" s="1"/>
  <c r="K233" i="2" a="1"/>
  <c r="K233" i="2" s="1"/>
  <c r="G232" i="2" a="1"/>
  <c r="G232" i="2" s="1"/>
  <c r="K228" i="2" a="1"/>
  <c r="K228" i="2" s="1"/>
  <c r="G236" i="2" a="1"/>
  <c r="G236" i="2" s="1"/>
  <c r="K234" i="2" a="1"/>
  <c r="K234" i="2" s="1"/>
  <c r="G233" i="2" a="1"/>
  <c r="G233" i="2" s="1"/>
  <c r="F231" i="2" a="1"/>
  <c r="F231" i="2" s="1"/>
  <c r="J233" i="2" a="1"/>
  <c r="J233" i="2" s="1"/>
  <c r="L228" i="2" a="1"/>
  <c r="L228" i="2" s="1"/>
  <c r="K232" i="3" a="1"/>
  <c r="K232" i="3" s="1"/>
  <c r="M232" i="3" a="1"/>
  <c r="M232" i="3" s="1"/>
  <c r="L232" i="3" a="1"/>
  <c r="L232" i="3" s="1"/>
  <c r="F232" i="3" a="1"/>
  <c r="F232" i="3" s="1"/>
  <c r="I228" i="3" a="1"/>
  <c r="I228" i="3" s="1"/>
  <c r="N228" i="3" a="1"/>
  <c r="N228" i="3" s="1"/>
  <c r="K228" i="3" a="1"/>
  <c r="K228" i="3" s="1"/>
  <c r="H228" i="3" a="1"/>
  <c r="H228" i="3" s="1"/>
  <c r="O228" i="3" a="1"/>
  <c r="O228" i="3" s="1"/>
  <c r="G228" i="3" a="1"/>
  <c r="G228" i="3" s="1"/>
  <c r="J228" i="3" a="1"/>
  <c r="J228" i="3" s="1"/>
  <c r="M228" i="3" a="1"/>
  <c r="M228" i="3" s="1"/>
  <c r="L228" i="3" a="1"/>
  <c r="L228" i="3" s="1"/>
  <c r="F228" i="3" a="1"/>
  <c r="F228" i="3" s="1"/>
  <c r="F237" i="2" a="1"/>
  <c r="F237" i="2" s="1"/>
  <c r="N237" i="2" a="1"/>
  <c r="N237" i="2" s="1"/>
  <c r="M237" i="2" a="1"/>
  <c r="M237" i="2" s="1"/>
  <c r="L229" i="2" a="1"/>
  <c r="L229" i="2" s="1"/>
  <c r="L234" i="2" a="1"/>
  <c r="L234" i="2" s="1"/>
  <c r="M234" i="2" a="1"/>
  <c r="M234" i="2" s="1"/>
  <c r="H237" i="2" a="1"/>
  <c r="H237" i="2" s="1"/>
  <c r="G237" i="2" a="1"/>
  <c r="G237" i="2" s="1"/>
  <c r="O237" i="2" a="1"/>
  <c r="O237" i="2" s="1"/>
  <c r="G229" i="2" a="1"/>
  <c r="G229" i="2" s="1"/>
  <c r="J237" i="2" a="1"/>
  <c r="J237" i="2" s="1"/>
  <c r="O229" i="2" a="1"/>
  <c r="O229" i="2" s="1"/>
  <c r="J234" i="2" a="1"/>
  <c r="J234" i="2" s="1"/>
  <c r="G234" i="2" a="1"/>
  <c r="G234" i="2" s="1"/>
  <c r="F229" i="2" a="1"/>
  <c r="F229" i="2" s="1"/>
  <c r="I229" i="2" a="1"/>
  <c r="I229" i="2" s="1"/>
  <c r="N229" i="2" a="1"/>
  <c r="N229" i="2" s="1"/>
  <c r="K229" i="2" a="1"/>
  <c r="K229" i="2" s="1"/>
  <c r="J229" i="2" a="1"/>
  <c r="J229" i="2" s="1"/>
  <c r="H229" i="2" a="1"/>
  <c r="H229" i="2" s="1"/>
  <c r="H237" i="1" a="1"/>
  <c r="H237" i="1" s="1"/>
  <c r="G237" i="1" a="1"/>
  <c r="G237" i="1" s="1"/>
  <c r="O237" i="1" a="1"/>
  <c r="O237" i="1" s="1"/>
  <c r="J237" i="1" a="1"/>
  <c r="J237" i="1" s="1"/>
  <c r="I237" i="1" a="1"/>
  <c r="I237" i="1" s="1"/>
  <c r="L237" i="1" a="1"/>
  <c r="L237" i="1" s="1"/>
  <c r="O230" i="1" a="1"/>
  <c r="O230" i="1" s="1"/>
  <c r="M230" i="1" a="1"/>
  <c r="M230" i="1" s="1"/>
  <c r="K230" i="1" a="1"/>
  <c r="K230" i="1" s="1"/>
  <c r="I230" i="1" a="1"/>
  <c r="I230" i="1" s="1"/>
  <c r="G230" i="1" a="1"/>
  <c r="G230" i="1" s="1"/>
  <c r="N230" i="1" a="1"/>
  <c r="N230" i="1" s="1"/>
  <c r="F230" i="1" a="1"/>
  <c r="F230" i="1" s="1"/>
  <c r="L230" i="1" a="1"/>
  <c r="L230" i="1" s="1"/>
  <c r="J230" i="1" a="1"/>
  <c r="J230" i="1" s="1"/>
  <c r="H230" i="1" a="1"/>
  <c r="H230" i="1" s="1"/>
  <c r="O232" i="1" a="1"/>
  <c r="O232" i="1" s="1"/>
  <c r="M232" i="1" a="1"/>
  <c r="M232" i="1" s="1"/>
  <c r="K232" i="1" a="1"/>
  <c r="K232" i="1" s="1"/>
  <c r="I232" i="1" a="1"/>
  <c r="I232" i="1" s="1"/>
  <c r="G232" i="1" a="1"/>
  <c r="G232" i="1" s="1"/>
  <c r="J232" i="1" a="1"/>
  <c r="J232" i="1" s="1"/>
  <c r="H232" i="1" a="1"/>
  <c r="H232" i="1" s="1"/>
  <c r="N232" i="1" a="1"/>
  <c r="N232" i="1" s="1"/>
  <c r="F232" i="1" a="1"/>
  <c r="F232" i="1" s="1"/>
  <c r="L232" i="1" a="1"/>
  <c r="L232" i="1" s="1"/>
  <c r="O228" i="1" a="1"/>
  <c r="O228" i="1" s="1"/>
  <c r="M228" i="1" a="1"/>
  <c r="M228" i="1" s="1"/>
  <c r="K228" i="1" a="1"/>
  <c r="K228" i="1" s="1"/>
  <c r="I228" i="1" a="1"/>
  <c r="I228" i="1" s="1"/>
  <c r="G228" i="1" a="1"/>
  <c r="G228" i="1" s="1"/>
  <c r="J228" i="1" a="1"/>
  <c r="J228" i="1" s="1"/>
  <c r="H228" i="1" a="1"/>
  <c r="H228" i="1" s="1"/>
  <c r="N228" i="1" a="1"/>
  <c r="N228" i="1" s="1"/>
  <c r="F228" i="1" a="1"/>
  <c r="F228" i="1" s="1"/>
  <c r="L228" i="1" a="1"/>
  <c r="L228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<sst xmlns="http://schemas.openxmlformats.org/spreadsheetml/2006/main" count="5275" uniqueCount="563">
  <si>
    <t>Country</t>
  </si>
  <si>
    <t>Afghanistan</t>
  </si>
  <si>
    <t>Angola</t>
  </si>
  <si>
    <t>Albania</t>
  </si>
  <si>
    <t>Argentina</t>
  </si>
  <si>
    <t>Armenia</t>
  </si>
  <si>
    <t>Burundi</t>
  </si>
  <si>
    <t>Benin</t>
  </si>
  <si>
    <t>Burkina Faso</t>
  </si>
  <si>
    <t>Bangladesh</t>
  </si>
  <si>
    <t>Bosnia and Herzegovina</t>
  </si>
  <si>
    <t>Belarus</t>
  </si>
  <si>
    <t>Belize</t>
  </si>
  <si>
    <t>Brazil</t>
  </si>
  <si>
    <t>Barbados</t>
  </si>
  <si>
    <t>Bhutan</t>
  </si>
  <si>
    <t>Botswana</t>
  </si>
  <si>
    <t>Central African Republic</t>
  </si>
  <si>
    <t>Chile</t>
  </si>
  <si>
    <t>China</t>
  </si>
  <si>
    <t>Côte d'Ivoire</t>
  </si>
  <si>
    <t>Cameroon</t>
  </si>
  <si>
    <t>Democratic Republic of the Congo</t>
  </si>
  <si>
    <t>Congo</t>
  </si>
  <si>
    <t>Colombia</t>
  </si>
  <si>
    <t>Comoros</t>
  </si>
  <si>
    <t>Costa Rica</t>
  </si>
  <si>
    <t>Cuba</t>
  </si>
  <si>
    <t>Dominican Republic</t>
  </si>
  <si>
    <t>Algeria</t>
  </si>
  <si>
    <t>Ecuador</t>
  </si>
  <si>
    <t>Egypt</t>
  </si>
  <si>
    <t>Ethiopia</t>
  </si>
  <si>
    <t>Gabon</t>
  </si>
  <si>
    <t>Georgia</t>
  </si>
  <si>
    <t>Ghana</t>
  </si>
  <si>
    <t>Guinea</t>
  </si>
  <si>
    <t>Gambia</t>
  </si>
  <si>
    <t>Guinea-Bissau</t>
  </si>
  <si>
    <t>Guatemala</t>
  </si>
  <si>
    <t>Guyana</t>
  </si>
  <si>
    <t>Honduras</t>
  </si>
  <si>
    <t>Haiti</t>
  </si>
  <si>
    <t>Indonesia</t>
  </si>
  <si>
    <t>India</t>
  </si>
  <si>
    <t>Iraq</t>
  </si>
  <si>
    <t>Jamaica</t>
  </si>
  <si>
    <t>Jordan</t>
  </si>
  <si>
    <t>Kazakhstan</t>
  </si>
  <si>
    <t>Kenya</t>
  </si>
  <si>
    <t>Kyrgyzstan</t>
  </si>
  <si>
    <t>Cambodia</t>
  </si>
  <si>
    <t>Kiribati</t>
  </si>
  <si>
    <t>Lao People's Democratic Republic</t>
  </si>
  <si>
    <t>Liberia</t>
  </si>
  <si>
    <t>Saint Lucia</t>
  </si>
  <si>
    <t>Sri Lanka</t>
  </si>
  <si>
    <t>Lesotho</t>
  </si>
  <si>
    <t>Republic of Moldova</t>
  </si>
  <si>
    <t>Madagascar</t>
  </si>
  <si>
    <t>Mexico</t>
  </si>
  <si>
    <t>North Macedonia</t>
  </si>
  <si>
    <t>Mali</t>
  </si>
  <si>
    <t>Myanmar</t>
  </si>
  <si>
    <t>Montenegro</t>
  </si>
  <si>
    <t>Mongolia</t>
  </si>
  <si>
    <t>Mozambique</t>
  </si>
  <si>
    <t>Mauritania</t>
  </si>
  <si>
    <t>Malawi</t>
  </si>
  <si>
    <t>Namibia</t>
  </si>
  <si>
    <t>Niger</t>
  </si>
  <si>
    <t>Nigeria</t>
  </si>
  <si>
    <t>Nepal</t>
  </si>
  <si>
    <t>Pakistan</t>
  </si>
  <si>
    <t>Panama</t>
  </si>
  <si>
    <t>Peru</t>
  </si>
  <si>
    <t>Philippines</t>
  </si>
  <si>
    <t>Democratic People's Republic of Korea</t>
  </si>
  <si>
    <t>Paraguay</t>
  </si>
  <si>
    <t>State of Palestine</t>
  </si>
  <si>
    <t>Rwanda</t>
  </si>
  <si>
    <t>Sudan</t>
  </si>
  <si>
    <t>Senegal</t>
  </si>
  <si>
    <t>Sierra Leone</t>
  </si>
  <si>
    <t>El Salvador</t>
  </si>
  <si>
    <t>Serbia</t>
  </si>
  <si>
    <t>South Sudan</t>
  </si>
  <si>
    <t>Sao Tome and Principe</t>
  </si>
  <si>
    <t>Suriname</t>
  </si>
  <si>
    <t>Eswatini</t>
  </si>
  <si>
    <t>Chad</t>
  </si>
  <si>
    <t>Togo</t>
  </si>
  <si>
    <t>Thailand</t>
  </si>
  <si>
    <t>Tajikistan</t>
  </si>
  <si>
    <t>Turkmenistan</t>
  </si>
  <si>
    <t>Timor-Leste</t>
  </si>
  <si>
    <t>Tonga</t>
  </si>
  <si>
    <t>Tunisia</t>
  </si>
  <si>
    <t>Turkey</t>
  </si>
  <si>
    <t>United Republic of Tanzania</t>
  </si>
  <si>
    <t>Uganda</t>
  </si>
  <si>
    <t>Ukraine</t>
  </si>
  <si>
    <t>Uruguay</t>
  </si>
  <si>
    <t>Viet Nam</t>
  </si>
  <si>
    <t>Yemen</t>
  </si>
  <si>
    <t>South Africa</t>
  </si>
  <si>
    <t>Zambia</t>
  </si>
  <si>
    <t>Zimbabwe</t>
  </si>
  <si>
    <t>Anguilla</t>
  </si>
  <si>
    <t>Andorra</t>
  </si>
  <si>
    <t>United Arab Emirates</t>
  </si>
  <si>
    <t>Antigua and Barbuda</t>
  </si>
  <si>
    <t>Australia</t>
  </si>
  <si>
    <t>Austria</t>
  </si>
  <si>
    <t>Azerbaijan</t>
  </si>
  <si>
    <t>Belgium</t>
  </si>
  <si>
    <t>Bulgaria</t>
  </si>
  <si>
    <t>Bahrain</t>
  </si>
  <si>
    <t>Bahamas</t>
  </si>
  <si>
    <t>Bolivia (Plurinational State of)</t>
  </si>
  <si>
    <t>Brunei Darussalam</t>
  </si>
  <si>
    <t>Canada</t>
  </si>
  <si>
    <t>Switzerland</t>
  </si>
  <si>
    <t>Cook Islands</t>
  </si>
  <si>
    <t>Cabo Verde</t>
  </si>
  <si>
    <t>Cyprus</t>
  </si>
  <si>
    <t>Czechia</t>
  </si>
  <si>
    <t>Germany</t>
  </si>
  <si>
    <t>Djibouti</t>
  </si>
  <si>
    <t>Dominica</t>
  </si>
  <si>
    <t>Denmark</t>
  </si>
  <si>
    <t>Eritrea</t>
  </si>
  <si>
    <t>Spain</t>
  </si>
  <si>
    <t>Estonia</t>
  </si>
  <si>
    <t>Finland</t>
  </si>
  <si>
    <t>Fiji</t>
  </si>
  <si>
    <t>France</t>
  </si>
  <si>
    <t>Micronesia (Federated States of)</t>
  </si>
  <si>
    <t>United Kingdom</t>
  </si>
  <si>
    <t>Equatorial Guinea</t>
  </si>
  <si>
    <t>Greece</t>
  </si>
  <si>
    <t>Grenada</t>
  </si>
  <si>
    <t>Croatia</t>
  </si>
  <si>
    <t>Hungary</t>
  </si>
  <si>
    <t>Ireland</t>
  </si>
  <si>
    <t>Iran (Islamic Republic of)</t>
  </si>
  <si>
    <t>Iceland</t>
  </si>
  <si>
    <t>Israel</t>
  </si>
  <si>
    <t>Italy</t>
  </si>
  <si>
    <t>Japan</t>
  </si>
  <si>
    <t>Saint Kitts and Nevis</t>
  </si>
  <si>
    <t>Republic of Korea</t>
  </si>
  <si>
    <t>Kuwait</t>
  </si>
  <si>
    <t>Lebanon</t>
  </si>
  <si>
    <t>Libya</t>
  </si>
  <si>
    <t>Liechtenstein</t>
  </si>
  <si>
    <t>Lithuania</t>
  </si>
  <si>
    <t>Luxembourg</t>
  </si>
  <si>
    <t>Latvia</t>
  </si>
  <si>
    <t>Morocco</t>
  </si>
  <si>
    <t>Monaco</t>
  </si>
  <si>
    <t>Maldives</t>
  </si>
  <si>
    <t>Marshall Islands</t>
  </si>
  <si>
    <t>Malta</t>
  </si>
  <si>
    <t>Montserrat</t>
  </si>
  <si>
    <t>Mauritius</t>
  </si>
  <si>
    <t>Malaysia</t>
  </si>
  <si>
    <t>Nicaragua</t>
  </si>
  <si>
    <t>Niue</t>
  </si>
  <si>
    <t>Netherlands</t>
  </si>
  <si>
    <t>Norway</t>
  </si>
  <si>
    <t>Nauru</t>
  </si>
  <si>
    <t>New Zealand</t>
  </si>
  <si>
    <t>Oman</t>
  </si>
  <si>
    <t>Palau</t>
  </si>
  <si>
    <t>Papua New Guinea</t>
  </si>
  <si>
    <t>Poland</t>
  </si>
  <si>
    <t>Portugal</t>
  </si>
  <si>
    <t>Qatar</t>
  </si>
  <si>
    <t>Romania</t>
  </si>
  <si>
    <t>Russian Federation</t>
  </si>
  <si>
    <t>Saudi Arabia</t>
  </si>
  <si>
    <t>Singapore</t>
  </si>
  <si>
    <t>Solomon Islands</t>
  </si>
  <si>
    <t>San Marino</t>
  </si>
  <si>
    <t>Somalia</t>
  </si>
  <si>
    <t>Slovakia</t>
  </si>
  <si>
    <t>Slovenia</t>
  </si>
  <si>
    <t>Sweden</t>
  </si>
  <si>
    <t>Seychelles</t>
  </si>
  <si>
    <t>Syrian Arab Republic</t>
  </si>
  <si>
    <t>Turks and Caicos Islands</t>
  </si>
  <si>
    <t>Tokelau</t>
  </si>
  <si>
    <t>Trinidad and Tobago</t>
  </si>
  <si>
    <t>Tuvalu</t>
  </si>
  <si>
    <t>United States</t>
  </si>
  <si>
    <t>Uzbekistan</t>
  </si>
  <si>
    <t>Holy See</t>
  </si>
  <si>
    <t>Saint Vincent and the Grenadines</t>
  </si>
  <si>
    <t>Venezuela (Bolivarian Republic of)</t>
  </si>
  <si>
    <t>British Virgin Islands</t>
  </si>
  <si>
    <t>Vanuatu</t>
  </si>
  <si>
    <t>Samoa</t>
  </si>
  <si>
    <t>AFG</t>
  </si>
  <si>
    <t>AGO</t>
  </si>
  <si>
    <t>ALB</t>
  </si>
  <si>
    <t>ARG</t>
  </si>
  <si>
    <t>ARM</t>
  </si>
  <si>
    <t>BDI</t>
  </si>
  <si>
    <t>BEN</t>
  </si>
  <si>
    <t>BFA</t>
  </si>
  <si>
    <t>BGD</t>
  </si>
  <si>
    <t>BIH</t>
  </si>
  <si>
    <t>BLR</t>
  </si>
  <si>
    <t>BLZ</t>
  </si>
  <si>
    <t>BRA</t>
  </si>
  <si>
    <t>BRB</t>
  </si>
  <si>
    <t>BTN</t>
  </si>
  <si>
    <t>BWA</t>
  </si>
  <si>
    <t>CAF</t>
  </si>
  <si>
    <t>CHL</t>
  </si>
  <si>
    <t>CHN</t>
  </si>
  <si>
    <t>CIV</t>
  </si>
  <si>
    <t>CMR</t>
  </si>
  <si>
    <t>COD</t>
  </si>
  <si>
    <t>COG</t>
  </si>
  <si>
    <t>COL</t>
  </si>
  <si>
    <t>COM</t>
  </si>
  <si>
    <t>CRI</t>
  </si>
  <si>
    <t>CUB</t>
  </si>
  <si>
    <t>DOM</t>
  </si>
  <si>
    <t>DZA</t>
  </si>
  <si>
    <t>ECU</t>
  </si>
  <si>
    <t>EGY</t>
  </si>
  <si>
    <t>ETH</t>
  </si>
  <si>
    <t>GAB</t>
  </si>
  <si>
    <t>GEO</t>
  </si>
  <si>
    <t>GHA</t>
  </si>
  <si>
    <t>GIN</t>
  </si>
  <si>
    <t>GMB</t>
  </si>
  <si>
    <t>GNB</t>
  </si>
  <si>
    <t>GTM</t>
  </si>
  <si>
    <t>GUY</t>
  </si>
  <si>
    <t>HND</t>
  </si>
  <si>
    <t>HTI</t>
  </si>
  <si>
    <t>IDN</t>
  </si>
  <si>
    <t>IND</t>
  </si>
  <si>
    <t>IRQ</t>
  </si>
  <si>
    <t>JAM</t>
  </si>
  <si>
    <t>JOR</t>
  </si>
  <si>
    <t>KAZ</t>
  </si>
  <si>
    <t>KEN</t>
  </si>
  <si>
    <t>KGZ</t>
  </si>
  <si>
    <t>KHM</t>
  </si>
  <si>
    <t>KIR</t>
  </si>
  <si>
    <t>LAO</t>
  </si>
  <si>
    <t>LBR</t>
  </si>
  <si>
    <t>LCA</t>
  </si>
  <si>
    <t>LKA</t>
  </si>
  <si>
    <t>LSO</t>
  </si>
  <si>
    <t>MDA</t>
  </si>
  <si>
    <t>MDG</t>
  </si>
  <si>
    <t>MEX</t>
  </si>
  <si>
    <t>MKD</t>
  </si>
  <si>
    <t>MLI</t>
  </si>
  <si>
    <t>MMR</t>
  </si>
  <si>
    <t>MNE</t>
  </si>
  <si>
    <t>MNG</t>
  </si>
  <si>
    <t>MOZ</t>
  </si>
  <si>
    <t>MRT</t>
  </si>
  <si>
    <t>MWI</t>
  </si>
  <si>
    <t>NAM</t>
  </si>
  <si>
    <t>NER</t>
  </si>
  <si>
    <t>NGA</t>
  </si>
  <si>
    <t>NPL</t>
  </si>
  <si>
    <t>PAK</t>
  </si>
  <si>
    <t>PAN</t>
  </si>
  <si>
    <t>PER</t>
  </si>
  <si>
    <t>PHL</t>
  </si>
  <si>
    <t>PRK</t>
  </si>
  <si>
    <t>PRY</t>
  </si>
  <si>
    <t>PSE</t>
  </si>
  <si>
    <t>RWA</t>
  </si>
  <si>
    <t>SDN</t>
  </si>
  <si>
    <t>SEN</t>
  </si>
  <si>
    <t>SLE</t>
  </si>
  <si>
    <t>SLV</t>
  </si>
  <si>
    <t>SRB</t>
  </si>
  <si>
    <t>SSD</t>
  </si>
  <si>
    <t>STP</t>
  </si>
  <si>
    <t>SUR</t>
  </si>
  <si>
    <t>SWZ</t>
  </si>
  <si>
    <t>TCD</t>
  </si>
  <si>
    <t>TGO</t>
  </si>
  <si>
    <t>THA</t>
  </si>
  <si>
    <t>TJK</t>
  </si>
  <si>
    <t>TKM</t>
  </si>
  <si>
    <t>TLS</t>
  </si>
  <si>
    <t>TON</t>
  </si>
  <si>
    <t>TUN</t>
  </si>
  <si>
    <t>TUR</t>
  </si>
  <si>
    <t>TZA</t>
  </si>
  <si>
    <t>UGA</t>
  </si>
  <si>
    <t>UKR</t>
  </si>
  <si>
    <t>URY</t>
  </si>
  <si>
    <t>VNM</t>
  </si>
  <si>
    <t>YEM</t>
  </si>
  <si>
    <t>ZAF</t>
  </si>
  <si>
    <t>ZMB</t>
  </si>
  <si>
    <t>ZWE</t>
  </si>
  <si>
    <t>AIA</t>
  </si>
  <si>
    <t>AND</t>
  </si>
  <si>
    <t>ARE</t>
  </si>
  <si>
    <t>ATG</t>
  </si>
  <si>
    <t>AUS</t>
  </si>
  <si>
    <t>AUT</t>
  </si>
  <si>
    <t>AZE</t>
  </si>
  <si>
    <t>BEL</t>
  </si>
  <si>
    <t>BGR</t>
  </si>
  <si>
    <t>BHR</t>
  </si>
  <si>
    <t>BHS</t>
  </si>
  <si>
    <t>BOL</t>
  </si>
  <si>
    <t>BRN</t>
  </si>
  <si>
    <t>CAN</t>
  </si>
  <si>
    <t>CHE</t>
  </si>
  <si>
    <t>COK</t>
  </si>
  <si>
    <t>CPV</t>
  </si>
  <si>
    <t>CYP</t>
  </si>
  <si>
    <t>CZE</t>
  </si>
  <si>
    <t>DEU</t>
  </si>
  <si>
    <t>DJI</t>
  </si>
  <si>
    <t>DMA</t>
  </si>
  <si>
    <t>DNK</t>
  </si>
  <si>
    <t>ERI</t>
  </si>
  <si>
    <t>ESP</t>
  </si>
  <si>
    <t>EST</t>
  </si>
  <si>
    <t>FIN</t>
  </si>
  <si>
    <t>FJI</t>
  </si>
  <si>
    <t>FRA</t>
  </si>
  <si>
    <t>FSM</t>
  </si>
  <si>
    <t>GBR</t>
  </si>
  <si>
    <t>GNQ</t>
  </si>
  <si>
    <t>GRC</t>
  </si>
  <si>
    <t>GRD</t>
  </si>
  <si>
    <t>HRV</t>
  </si>
  <si>
    <t>HUN</t>
  </si>
  <si>
    <t>IRL</t>
  </si>
  <si>
    <t>IRN</t>
  </si>
  <si>
    <t>ISL</t>
  </si>
  <si>
    <t>ISR</t>
  </si>
  <si>
    <t>ITA</t>
  </si>
  <si>
    <t>JPN</t>
  </si>
  <si>
    <t>KNA</t>
  </si>
  <si>
    <t>KOR</t>
  </si>
  <si>
    <t>KWT</t>
  </si>
  <si>
    <t>LBN</t>
  </si>
  <si>
    <t>LBY</t>
  </si>
  <si>
    <t>LIE</t>
  </si>
  <si>
    <t>LTU</t>
  </si>
  <si>
    <t>LUX</t>
  </si>
  <si>
    <t>LVA</t>
  </si>
  <si>
    <t>MAR</t>
  </si>
  <si>
    <t>MCO</t>
  </si>
  <si>
    <t>MDV</t>
  </si>
  <si>
    <t>MHL</t>
  </si>
  <si>
    <t>MLT</t>
  </si>
  <si>
    <t>MSR</t>
  </si>
  <si>
    <t>MUS</t>
  </si>
  <si>
    <t>MYS</t>
  </si>
  <si>
    <t>NIC</t>
  </si>
  <si>
    <t>NIU</t>
  </si>
  <si>
    <t>NLD</t>
  </si>
  <si>
    <t>NOR</t>
  </si>
  <si>
    <t>NRU</t>
  </si>
  <si>
    <t>NZL</t>
  </si>
  <si>
    <t>OMN</t>
  </si>
  <si>
    <t>PLW</t>
  </si>
  <si>
    <t>PNG</t>
  </si>
  <si>
    <t>POL</t>
  </si>
  <si>
    <t>PRT</t>
  </si>
  <si>
    <t>QAT</t>
  </si>
  <si>
    <t>ROU</t>
  </si>
  <si>
    <t>RUS</t>
  </si>
  <si>
    <t>SAU</t>
  </si>
  <si>
    <t>SGP</t>
  </si>
  <si>
    <t>SLB</t>
  </si>
  <si>
    <t>SMR</t>
  </si>
  <si>
    <t>SOM</t>
  </si>
  <si>
    <t>SVK</t>
  </si>
  <si>
    <t>SVN</t>
  </si>
  <si>
    <t>SWE</t>
  </si>
  <si>
    <t>SYC</t>
  </si>
  <si>
    <t>SYR</t>
  </si>
  <si>
    <t>TCA</t>
  </si>
  <si>
    <t>TKL</t>
  </si>
  <si>
    <t>TTO</t>
  </si>
  <si>
    <t>TUV</t>
  </si>
  <si>
    <t>USA</t>
  </si>
  <si>
    <t>UZB</t>
  </si>
  <si>
    <t>VAT</t>
  </si>
  <si>
    <t>VCT</t>
  </si>
  <si>
    <t>VEN</t>
  </si>
  <si>
    <t>VGB</t>
  </si>
  <si>
    <t>VUT</t>
  </si>
  <si>
    <t>WSM</t>
  </si>
  <si>
    <t>SA</t>
  </si>
  <si>
    <t>SSA</t>
  </si>
  <si>
    <t>ECA</t>
  </si>
  <si>
    <t>LAC</t>
  </si>
  <si>
    <t>EAP</t>
  </si>
  <si>
    <t>MENA</t>
  </si>
  <si>
    <t>NA</t>
  </si>
  <si>
    <t>UNICEF Sub-region 1</t>
  </si>
  <si>
    <t>ESA</t>
  </si>
  <si>
    <t>EECA</t>
  </si>
  <si>
    <t>WCA</t>
  </si>
  <si>
    <t>WE</t>
  </si>
  <si>
    <t>Development Regions</t>
  </si>
  <si>
    <t>Least Developed</t>
  </si>
  <si>
    <t>More Developed</t>
  </si>
  <si>
    <t>Less Developed</t>
  </si>
  <si>
    <t>Not Classified</t>
  </si>
  <si>
    <t>DHS 2015</t>
  </si>
  <si>
    <t>DHS 2015-16</t>
  </si>
  <si>
    <t>DHS 2017-18</t>
  </si>
  <si>
    <t>MICS 2011-12</t>
  </si>
  <si>
    <t>DHS 2016-17</t>
  </si>
  <si>
    <t>DHS 2010</t>
  </si>
  <si>
    <t>MICS 2019</t>
  </si>
  <si>
    <t>MICS 2012</t>
  </si>
  <si>
    <t>MICS 2015-16</t>
  </si>
  <si>
    <t>PNAD 2019</t>
  </si>
  <si>
    <t>MICS 2010</t>
  </si>
  <si>
    <t>CASEN 2017</t>
  </si>
  <si>
    <t>National Population Sample Survey 2015</t>
  </si>
  <si>
    <t>MICS 2016</t>
  </si>
  <si>
    <t>DHS 2018</t>
  </si>
  <si>
    <t>MICS 2017-18</t>
  </si>
  <si>
    <t>MICS 2014-15</t>
  </si>
  <si>
    <t>DHS 2012</t>
  </si>
  <si>
    <t>MICS 2018</t>
  </si>
  <si>
    <t>MICS 2014</t>
  </si>
  <si>
    <t>MICS 2012-13</t>
  </si>
  <si>
    <t>GEPH-ENEMDU-DICIEMBRE - 2019</t>
  </si>
  <si>
    <t>DHS 2014</t>
  </si>
  <si>
    <t>DHS 2016</t>
  </si>
  <si>
    <t>DHS 2013</t>
  </si>
  <si>
    <t>MICS 2018-19</t>
  </si>
  <si>
    <t>DHS 2014-15</t>
  </si>
  <si>
    <t>MICS 2011</t>
  </si>
  <si>
    <t>MICS 2015</t>
  </si>
  <si>
    <t>MICS 2017</t>
  </si>
  <si>
    <t>ENIGH 2018</t>
  </si>
  <si>
    <t>DHS 2011</t>
  </si>
  <si>
    <t>MICS 2013</t>
  </si>
  <si>
    <t>DHS 2017</t>
  </si>
  <si>
    <t>Encuesta Permanente de Hogares 2017</t>
  </si>
  <si>
    <t>DHS 2019</t>
  </si>
  <si>
    <t>DHS style 2013</t>
  </si>
  <si>
    <t/>
  </si>
  <si>
    <t>ISO3</t>
    <phoneticPr fontId="3" type="noConversion"/>
  </si>
  <si>
    <t>Region</t>
    <phoneticPr fontId="3" type="noConversion"/>
  </si>
  <si>
    <t>Sub-region</t>
    <phoneticPr fontId="3" type="noConversion"/>
  </si>
  <si>
    <t>Total</t>
    <phoneticPr fontId="3" type="noConversion"/>
  </si>
  <si>
    <t>Gender</t>
  </si>
  <si>
    <t>Residence</t>
  </si>
  <si>
    <t>Wealth quintile</t>
  </si>
  <si>
    <t>Source</t>
    <phoneticPr fontId="3" type="noConversion"/>
  </si>
  <si>
    <t>Poorest</t>
  </si>
  <si>
    <t>Second</t>
  </si>
  <si>
    <t>Middle</t>
  </si>
  <si>
    <t>Fourth</t>
  </si>
  <si>
    <t>Richest</t>
  </si>
  <si>
    <t>Data source</t>
    <phoneticPr fontId="3" type="noConversion"/>
  </si>
  <si>
    <t>Time period</t>
    <phoneticPr fontId="3" type="noConversion"/>
  </si>
  <si>
    <t>Female</t>
    <phoneticPr fontId="3" type="noConversion"/>
  </si>
  <si>
    <t>Male</t>
    <phoneticPr fontId="3" type="noConversion"/>
  </si>
  <si>
    <t>Regional aggregates (unit in %, based on &gt;50% population coverage)</t>
  </si>
  <si>
    <t>East Asia &amp; Pacific</t>
  </si>
  <si>
    <t>Europe &amp; Central Asia</t>
  </si>
  <si>
    <t>Eastern Europe &amp; Central Asia</t>
  </si>
  <si>
    <t>Western Europe</t>
  </si>
  <si>
    <t>Latin America &amp; Caribbean</t>
  </si>
  <si>
    <t>Middle East &amp; North Africa</t>
  </si>
  <si>
    <t>North America</t>
  </si>
  <si>
    <t>South Asia</t>
  </si>
  <si>
    <t>Sub-Saharan Africa</t>
  </si>
  <si>
    <t>Eastern &amp; Southern Africa</t>
  </si>
  <si>
    <t>West &amp; Central Africa</t>
  </si>
  <si>
    <t>Least developed countries</t>
  </si>
  <si>
    <t>LDC</t>
  </si>
  <si>
    <t>World</t>
  </si>
  <si>
    <t>Rural</t>
    <phoneticPr fontId="3" type="noConversion"/>
  </si>
  <si>
    <t>Urban</t>
    <phoneticPr fontId="3" type="noConversion"/>
  </si>
  <si>
    <t>Population coverage</t>
    <phoneticPr fontId="3" type="noConversion"/>
  </si>
  <si>
    <t>Population data</t>
    <phoneticPr fontId="3" type="noConversion"/>
  </si>
  <si>
    <t>Pop, total</t>
    <phoneticPr fontId="3" type="noConversion"/>
  </si>
  <si>
    <t>Pop, female</t>
    <phoneticPr fontId="3" type="noConversion"/>
  </si>
  <si>
    <t>Pop, male</t>
    <phoneticPr fontId="3" type="noConversion"/>
  </si>
  <si>
    <t>Pop, rural</t>
    <phoneticPr fontId="3" type="noConversion"/>
  </si>
  <si>
    <t>Pop, urban</t>
    <phoneticPr fontId="3" type="noConversion"/>
  </si>
  <si>
    <t>Urban percentage</t>
    <phoneticPr fontId="3" type="noConversion"/>
  </si>
  <si>
    <t>MICS 2019-20</t>
  </si>
  <si>
    <t>Encuesta de DemografÃ­a y Salud (EDSA) 2016</t>
  </si>
  <si>
    <t>Population and Housing Census 2011</t>
  </si>
  <si>
    <t>Institute of Educational Sciences and UNICEF 2015-2016</t>
  </si>
  <si>
    <t>DHS-style 2011</t>
  </si>
  <si>
    <t>Core Welfare Indicators Survey 2009-10</t>
  </si>
  <si>
    <t>Eritrean Population and Health Survey 2010</t>
  </si>
  <si>
    <t>Iran's Multiple Indicator Demographic and Health Survey 2010-11</t>
  </si>
  <si>
    <t>Census of Population and Housing 2011</t>
  </si>
  <si>
    <t>Living Standard Survey 2012</t>
  </si>
  <si>
    <t>EnquÃÂªte Djiboutienne AuprÃÂ¨s des MÃÂ©nages pour les Indicateurs Sociaux 2012</t>
  </si>
  <si>
    <t>Indicadores de EducaciÃÂ³n por Departamentos, 2004-14</t>
  </si>
  <si>
    <t>EPHS 2010</t>
  </si>
  <si>
    <t>UNICEF Global database on adjusted net attendance rate</t>
    <phoneticPr fontId="3" type="noConversion"/>
  </si>
  <si>
    <t>Indicator definition</t>
    <phoneticPr fontId="3" type="noConversion"/>
  </si>
  <si>
    <t>Definition</t>
    <phoneticPr fontId="3" type="noConversion"/>
  </si>
  <si>
    <t>Adjusted net attendance rate (ANAR) – Percentage of children of a given age that are attending an education level compatible with their age or attending a higher education level.</t>
    <phoneticPr fontId="3" type="noConversion"/>
  </si>
  <si>
    <t>Methodology</t>
    <phoneticPr fontId="3" type="noConversion"/>
  </si>
  <si>
    <t>Unit of measure</t>
    <phoneticPr fontId="3" type="noConversion"/>
  </si>
  <si>
    <t>Percentage</t>
    <phoneticPr fontId="3" type="noConversion"/>
  </si>
  <si>
    <t>Time frame for survey</t>
    <phoneticPr fontId="3" type="noConversion"/>
  </si>
  <si>
    <t>Household survey data from the past 10 years are used for the calculation of completion rate. For countries with multiple years of data, the most recent dataset is used.</t>
    <phoneticPr fontId="3" type="noConversion"/>
  </si>
  <si>
    <t>Glossary - the database contains the following</t>
    <phoneticPr fontId="3" type="noConversion"/>
  </si>
  <si>
    <t>ISO</t>
  </si>
  <si>
    <t>Three-digit alphabetical codes International Standard ISO 3166-1 assigned by the International Organization for Standardization (ISO). The latest version is available online at http://www.iso.org/iso/home/standards/country_codes.htm. (column A)</t>
    <phoneticPr fontId="3" type="noConversion"/>
  </si>
  <si>
    <t>Countries and areas</t>
    <phoneticPr fontId="3" type="noConversion"/>
  </si>
  <si>
    <t>Data Source</t>
    <phoneticPr fontId="3" type="noConversion"/>
  </si>
  <si>
    <t>Short name for data source, followed by the year(s) in which the data collection (e.g., survey interviews) took place (column P)</t>
    <phoneticPr fontId="3" type="noConversion"/>
  </si>
  <si>
    <t>Represents the year(s) in which the data collection (e.g. survey interviews) took place. (column Q)</t>
  </si>
  <si>
    <t>Region, Sub-region</t>
    <phoneticPr fontId="3" type="noConversion"/>
  </si>
  <si>
    <t>UNICEF regions (column C) and UNICEF Sub-regions (column D)</t>
    <phoneticPr fontId="3" type="noConversion"/>
  </si>
  <si>
    <t>EAP</t>
    <phoneticPr fontId="3" type="noConversion"/>
  </si>
  <si>
    <t>East Asia and the Pacific</t>
    <phoneticPr fontId="3" type="noConversion"/>
  </si>
  <si>
    <t>ECA</t>
    <phoneticPr fontId="3" type="noConversion"/>
  </si>
  <si>
    <t>Europe and Central Asia</t>
    <phoneticPr fontId="3" type="noConversion"/>
  </si>
  <si>
    <t>EECA</t>
    <phoneticPr fontId="3" type="noConversion"/>
  </si>
  <si>
    <t>Eastern Europe and Central Asia</t>
    <phoneticPr fontId="3" type="noConversion"/>
  </si>
  <si>
    <t>ESA</t>
    <phoneticPr fontId="3" type="noConversion"/>
  </si>
  <si>
    <t>Eastern and Southern Africa</t>
    <phoneticPr fontId="3" type="noConversion"/>
  </si>
  <si>
    <t>LAC</t>
    <phoneticPr fontId="3" type="noConversion"/>
  </si>
  <si>
    <t>Latin America and the Caribbean</t>
    <phoneticPr fontId="3" type="noConversion"/>
  </si>
  <si>
    <t>MENA</t>
    <phoneticPr fontId="3" type="noConversion"/>
  </si>
  <si>
    <t>Middle East and North Africa</t>
    <phoneticPr fontId="3" type="noConversion"/>
  </si>
  <si>
    <t>NA</t>
    <phoneticPr fontId="3" type="noConversion"/>
  </si>
  <si>
    <t>North America</t>
    <phoneticPr fontId="3" type="noConversion"/>
  </si>
  <si>
    <t>SA</t>
    <phoneticPr fontId="3" type="noConversion"/>
  </si>
  <si>
    <t>South Asia</t>
    <phoneticPr fontId="3" type="noConversion"/>
  </si>
  <si>
    <t>SSA</t>
    <phoneticPr fontId="3" type="noConversion"/>
  </si>
  <si>
    <t>WCA</t>
    <phoneticPr fontId="3" type="noConversion"/>
  </si>
  <si>
    <t>West and Central Africa</t>
  </si>
  <si>
    <t>Development regions</t>
    <phoneticPr fontId="3" type="noConversion"/>
  </si>
  <si>
    <t>Economies are currently divided into four income groupings: low, lower-middle, upper-middle, and high. Income is measured using gross national income (GNI) per capita, in U.S. dollars, converted from local currency using the World Bank Atlas method (column E).</t>
    <phoneticPr fontId="3" type="noConversion"/>
  </si>
  <si>
    <t>Regional Aggregations</t>
  </si>
  <si>
    <t>Regional aggregates for which 50% or more of the corresponding school-age population are covered are reported.</t>
    <phoneticPr fontId="3" type="noConversion"/>
  </si>
  <si>
    <t>Disclaimer</t>
  </si>
  <si>
    <t>All reasonable precautions have been taken to verify the information in this database. In no event shall UNICEF be liable for damages arising from its use or interpretation</t>
  </si>
  <si>
    <t>Last update: May 2022</t>
  </si>
  <si>
    <t xml:space="preserve">* All references to Kosovo in this dataset should be understood to be in the context of United Nations Security Council resolution 1244 (1999). </t>
  </si>
  <si>
    <t>XKX</t>
  </si>
  <si>
    <t>Kosovo under UNSC res. 1244*</t>
  </si>
  <si>
    <t>The UNICEF Global databases contain a set of 202 countries and Kosovo under UNSC res. 1244* as reported on through the State of the World's Children Statistical Annex 2017 (column 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</si>
</sst>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"/>
    <numFmt numFmtId="166" formatCode="_(* #,##0_);_(* \(#,##0\);_(* &quot;-&quot;??_);_(@_)"/>
  </numFmts>
  <fonts count="21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宋体"/>
      <family val="3"/>
      <charset val="134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sz val="12"/>
      <color theme="1"/>
      <name val="Times New Roman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4"/>
      <color rgb="FF00B0F0"/>
      <name val="Calibri"/>
      <family val="2"/>
    </font>
    <font>
      <u/>
      <sz val="11"/>
      <color theme="10"/>
      <name val="Calibri"/>
      <family val="2"/>
      <scheme val="minor"/>
    </font>
    <font>
      <b/>
      <u/>
      <sz val="11"/>
      <color rgb="FF00B0F0"/>
      <name val="Calibri"/>
      <family val="2"/>
    </font>
    <font>
      <b/>
      <sz val="12"/>
      <color theme="0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0"/>
      <name val="Calibri (Body)"/>
    </font>
    <font>
      <b/>
      <sz val="11"/>
      <color theme="0"/>
      <name val="Calibri"/>
      <family val="2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CABE2"/>
        <bgColor indexed="64"/>
      </patternFill>
    </fill>
    <fill>
      <patternFill patternType="solid">
        <fgColor rgb="FF1DABE3"/>
        <bgColor indexed="64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12">
    <xf numFmtId="0" fontId="0" fillId="0" borderId="0"/>
    <xf numFmtId="0" fontId="2" fillId="0" borderId="1"/>
    <xf numFmtId="0" fontId="1" fillId="0" borderId="1"/>
    <xf numFmtId="164" fontId="1" fillId="0" borderId="1" applyFont="0" applyFill="0" applyBorder="0" applyAlignment="0" applyProtection="0"/>
    <xf numFmtId="0" fontId="7" fillId="0" borderId="1"/>
    <xf numFmtId="164" fontId="6" fillId="0" borderId="1" applyFont="0" applyFill="0" applyBorder="0" applyAlignment="0" applyProtection="0"/>
    <xf numFmtId="9" fontId="6" fillId="0" borderId="1" applyFont="0" applyFill="0" applyBorder="0" applyAlignment="0" applyProtection="0"/>
    <xf numFmtId="16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3" fillId="0" borderId="1" applyNumberFormat="0" applyFill="0" applyBorder="0" applyAlignment="0" applyProtection="0"/>
    <xf numFmtId="0" fontId="10" fillId="0" borderId="1"/>
    <xf numFmtId="0" fontId="1" fillId="0" borderId="1"/>
  </cellStyleXfs>
  <cellXfs count="88">
    <xf numFmtId="0" fontId="0" fillId="0" borderId="0" xfId="0"/>
    <xf numFmtId="0" fontId="0" fillId="0" borderId="8" xfId="0" applyBorder="1"/>
    <xf numFmtId="1" fontId="0" fillId="0" borderId="8" xfId="0" applyNumberFormat="1" applyBorder="1"/>
    <xf numFmtId="0" fontId="0" fillId="0" borderId="9" xfId="0" applyBorder="1"/>
    <xf numFmtId="1" fontId="0" fillId="0" borderId="10" xfId="0" applyNumberFormat="1" applyBorder="1"/>
    <xf numFmtId="0" fontId="0" fillId="0" borderId="5" xfId="0" applyBorder="1"/>
    <xf numFmtId="0" fontId="0" fillId="0" borderId="6" xfId="0" applyBorder="1"/>
    <xf numFmtId="1" fontId="0" fillId="0" borderId="6" xfId="0" applyNumberFormat="1" applyBorder="1"/>
    <xf numFmtId="1" fontId="0" fillId="0" borderId="7" xfId="0" applyNumberFormat="1" applyBorder="1"/>
    <xf numFmtId="0" fontId="7" fillId="0" borderId="9" xfId="4" applyBorder="1" applyAlignment="1">
      <alignment horizontal="left" vertical="center" wrapText="1"/>
    </xf>
    <xf numFmtId="0" fontId="9" fillId="0" borderId="8" xfId="4" applyFont="1" applyBorder="1" applyAlignment="1">
      <alignment horizontal="left" vertical="center" wrapText="1"/>
    </xf>
    <xf numFmtId="9" fontId="9" fillId="0" borderId="8" xfId="6" applyFont="1" applyBorder="1" applyAlignment="1">
      <alignment horizontal="left" vertical="center" wrapText="1"/>
    </xf>
    <xf numFmtId="166" fontId="6" fillId="0" borderId="8" xfId="7" applyNumberFormat="1" applyFont="1" applyBorder="1" applyAlignment="1"/>
    <xf numFmtId="166" fontId="6" fillId="0" borderId="10" xfId="7" applyNumberFormat="1" applyFont="1" applyBorder="1" applyAlignment="1"/>
    <xf numFmtId="0" fontId="7" fillId="0" borderId="5" xfId="4" applyBorder="1" applyAlignment="1">
      <alignment horizontal="left" vertical="center" wrapText="1"/>
    </xf>
    <xf numFmtId="0" fontId="9" fillId="0" borderId="6" xfId="4" applyFont="1" applyBorder="1" applyAlignment="1">
      <alignment horizontal="left" vertical="center" wrapText="1"/>
    </xf>
    <xf numFmtId="9" fontId="9" fillId="0" borderId="6" xfId="6" applyFont="1" applyBorder="1" applyAlignment="1">
      <alignment horizontal="left" vertical="center" wrapText="1"/>
    </xf>
    <xf numFmtId="166" fontId="6" fillId="0" borderId="6" xfId="7" applyNumberFormat="1" applyFont="1" applyBorder="1" applyAlignment="1"/>
    <xf numFmtId="166" fontId="6" fillId="0" borderId="7" xfId="7" applyNumberFormat="1" applyFont="1" applyBorder="1" applyAlignment="1"/>
    <xf numFmtId="1" fontId="0" fillId="0" borderId="3" xfId="0" applyNumberFormat="1" applyBorder="1"/>
    <xf numFmtId="0" fontId="0" fillId="0" borderId="3" xfId="0" applyBorder="1"/>
    <xf numFmtId="9" fontId="0" fillId="0" borderId="4" xfId="8" applyFont="1" applyBorder="1" applyAlignment="1"/>
    <xf numFmtId="9" fontId="0" fillId="0" borderId="10" xfId="8" applyFont="1" applyBorder="1" applyAlignment="1"/>
    <xf numFmtId="9" fontId="0" fillId="0" borderId="7" xfId="8" applyFont="1" applyBorder="1" applyAlignment="1"/>
    <xf numFmtId="1" fontId="0" fillId="0" borderId="0" xfId="0" applyNumberFormat="1"/>
    <xf numFmtId="0" fontId="11" fillId="3" borderId="1" xfId="2" applyFont="1" applyFill="1"/>
    <xf numFmtId="0" fontId="12" fillId="3" borderId="1" xfId="2" applyFont="1" applyFill="1"/>
    <xf numFmtId="0" fontId="14" fillId="3" borderId="1" xfId="9" applyFont="1" applyFill="1" applyAlignment="1">
      <alignment vertical="center"/>
    </xf>
    <xf numFmtId="0" fontId="15" fillId="4" borderId="1" xfId="2" applyFont="1" applyFill="1" applyAlignment="1">
      <alignment vertical="center"/>
    </xf>
    <xf numFmtId="0" fontId="16" fillId="4" borderId="1" xfId="2" applyFont="1" applyFill="1" applyAlignment="1">
      <alignment vertical="center"/>
    </xf>
    <xf numFmtId="0" fontId="4" fillId="3" borderId="1" xfId="9" applyFont="1" applyFill="1" applyAlignment="1">
      <alignment horizontal="left" vertical="center" indent="1"/>
    </xf>
    <xf numFmtId="0" fontId="11" fillId="3" borderId="1" xfId="2" applyFont="1" applyFill="1" applyAlignment="1">
      <alignment wrapText="1"/>
    </xf>
    <xf numFmtId="0" fontId="11" fillId="3" borderId="1" xfId="2" applyFont="1" applyFill="1" applyAlignment="1">
      <alignment horizontal="left" vertical="center" indent="4"/>
    </xf>
    <xf numFmtId="0" fontId="11" fillId="3" borderId="1" xfId="4" applyFont="1" applyFill="1"/>
    <xf numFmtId="0" fontId="11" fillId="3" borderId="1" xfId="4" applyFont="1" applyFill="1" applyAlignment="1">
      <alignment wrapText="1"/>
    </xf>
    <xf numFmtId="0" fontId="17" fillId="3" borderId="1" xfId="10" applyFont="1" applyFill="1" applyAlignment="1">
      <alignment horizontal="left" vertical="center" indent="1"/>
    </xf>
    <xf numFmtId="0" fontId="11" fillId="3" borderId="1" xfId="10" applyFont="1" applyFill="1" applyAlignment="1">
      <alignment horizontal="left" vertical="top" wrapText="1"/>
    </xf>
    <xf numFmtId="0" fontId="17" fillId="3" borderId="1" xfId="10" applyFont="1" applyFill="1" applyAlignment="1">
      <alignment horizontal="left" vertical="top" indent="1"/>
    </xf>
    <xf numFmtId="0" fontId="11" fillId="3" borderId="1" xfId="10" applyFont="1" applyFill="1" applyAlignment="1">
      <alignment wrapText="1"/>
    </xf>
    <xf numFmtId="0" fontId="11" fillId="3" borderId="1" xfId="10" applyFont="1" applyFill="1" applyAlignment="1">
      <alignment horizontal="left" indent="3"/>
    </xf>
    <xf numFmtId="0" fontId="11" fillId="3" borderId="1" xfId="10" applyFont="1" applyFill="1" applyAlignment="1">
      <alignment horizontal="left" wrapText="1" indent="3"/>
    </xf>
    <xf numFmtId="0" fontId="17" fillId="3" borderId="1" xfId="10" applyFont="1" applyFill="1" applyAlignment="1">
      <alignment horizontal="left" indent="1"/>
    </xf>
    <xf numFmtId="0" fontId="11" fillId="3" borderId="1" xfId="10" applyFont="1" applyFill="1"/>
    <xf numFmtId="0" fontId="17" fillId="3" borderId="1" xfId="10" applyFont="1" applyFill="1"/>
    <xf numFmtId="1" fontId="5" fillId="5" borderId="13" xfId="1" applyNumberFormat="1" applyFont="1" applyFill="1" applyBorder="1" applyAlignment="1">
      <alignment horizontal="center" vertical="center" wrapText="1"/>
    </xf>
    <xf numFmtId="1" fontId="5" fillId="5" borderId="11" xfId="1" applyNumberFormat="1" applyFont="1" applyFill="1" applyBorder="1" applyAlignment="1">
      <alignment horizontal="center" vertical="center" wrapText="1"/>
    </xf>
    <xf numFmtId="1" fontId="0" fillId="0" borderId="14" xfId="0" applyNumberFormat="1" applyBorder="1"/>
    <xf numFmtId="1" fontId="18" fillId="5" borderId="8" xfId="1" applyNumberFormat="1" applyFont="1" applyFill="1" applyBorder="1" applyAlignment="1">
      <alignment horizontal="center" vertical="center" wrapText="1"/>
    </xf>
    <xf numFmtId="1" fontId="18" fillId="5" borderId="10" xfId="1" applyNumberFormat="1" applyFont="1" applyFill="1" applyBorder="1" applyAlignment="1">
      <alignment horizontal="center" vertical="center" wrapText="1"/>
    </xf>
    <xf numFmtId="1" fontId="19" fillId="5" borderId="9" xfId="1" applyNumberFormat="1" applyFont="1" applyFill="1" applyBorder="1" applyAlignment="1">
      <alignment horizontal="center" vertical="center" wrapText="1"/>
    </xf>
    <xf numFmtId="1" fontId="19" fillId="5" borderId="8" xfId="1" applyNumberFormat="1" applyFont="1" applyFill="1" applyBorder="1" applyAlignment="1">
      <alignment horizontal="center" vertical="center" wrapText="1"/>
    </xf>
    <xf numFmtId="1" fontId="19" fillId="5" borderId="10" xfId="1" applyNumberFormat="1" applyFont="1" applyFill="1" applyBorder="1" applyAlignment="1">
      <alignment horizontal="center" vertical="center" wrapText="1"/>
    </xf>
    <xf numFmtId="0" fontId="20" fillId="0" borderId="9" xfId="4" applyFont="1" applyBorder="1" applyAlignment="1">
      <alignment horizontal="left" vertical="center" wrapText="1"/>
    </xf>
    <xf numFmtId="0" fontId="20" fillId="0" borderId="5" xfId="4" applyFont="1" applyBorder="1" applyAlignment="1">
      <alignment horizontal="left" vertical="center" wrapText="1"/>
    </xf>
    <xf numFmtId="1" fontId="18" fillId="5" borderId="13" xfId="1" applyNumberFormat="1" applyFont="1" applyFill="1" applyBorder="1" applyAlignment="1">
      <alignment horizontal="center" vertical="center" wrapText="1"/>
    </xf>
    <xf numFmtId="1" fontId="18" fillId="5" borderId="11" xfId="1" applyNumberFormat="1" applyFont="1" applyFill="1" applyBorder="1" applyAlignment="1">
      <alignment horizontal="center" vertical="center" wrapText="1"/>
    </xf>
    <xf numFmtId="1" fontId="0" fillId="0" borderId="15" xfId="0" applyNumberFormat="1" applyBorder="1"/>
    <xf numFmtId="1" fontId="0" fillId="0" borderId="16" xfId="0" applyNumberFormat="1" applyBorder="1"/>
    <xf numFmtId="1" fontId="20" fillId="0" borderId="8" xfId="4" applyNumberFormat="1" applyFont="1" applyBorder="1" applyAlignment="1">
      <alignment horizontal="right" vertical="center" wrapText="1"/>
    </xf>
    <xf numFmtId="1" fontId="20" fillId="0" borderId="10" xfId="4" applyNumberFormat="1" applyFont="1" applyBorder="1" applyAlignment="1">
      <alignment horizontal="right" vertical="center" wrapText="1"/>
    </xf>
    <xf numFmtId="0" fontId="20" fillId="0" borderId="8" xfId="4" applyFont="1" applyBorder="1" applyAlignment="1">
      <alignment horizontal="right"/>
    </xf>
    <xf numFmtId="0" fontId="20" fillId="0" borderId="10" xfId="4" applyFont="1" applyBorder="1" applyAlignment="1">
      <alignment horizontal="right"/>
    </xf>
    <xf numFmtId="1" fontId="20" fillId="0" borderId="6" xfId="4" applyNumberFormat="1" applyFont="1" applyBorder="1" applyAlignment="1">
      <alignment horizontal="right" vertical="center" wrapText="1"/>
    </xf>
    <xf numFmtId="1" fontId="20" fillId="0" borderId="7" xfId="4" applyNumberFormat="1" applyFont="1" applyBorder="1" applyAlignment="1">
      <alignment horizontal="right" vertical="center" wrapText="1"/>
    </xf>
    <xf numFmtId="0" fontId="6" fillId="0" borderId="0" xfId="0" applyFont="1"/>
    <xf numFmtId="0" fontId="11" fillId="0" borderId="1" xfId="10" applyFont="1" applyAlignment="1">
      <alignment vertical="top" wrapText="1"/>
    </xf>
    <xf numFmtId="0" fontId="11" fillId="3" borderId="1" xfId="11" applyFont="1" applyFill="1" applyAlignment="1">
      <alignment horizontal="left" vertical="center"/>
    </xf>
    <xf numFmtId="0" fontId="6" fillId="0" borderId="9" xfId="0" applyFont="1" applyBorder="1"/>
    <xf numFmtId="0" fontId="10" fillId="0" borderId="9" xfId="10" applyBorder="1"/>
    <xf numFmtId="0" fontId="6" fillId="0" borderId="8" xfId="0" applyFont="1" applyBorder="1"/>
    <xf numFmtId="0" fontId="4" fillId="5" borderId="12" xfId="0" applyFont="1" applyFill="1" applyBorder="1" applyAlignment="1">
      <alignment horizontal="center"/>
    </xf>
    <xf numFmtId="0" fontId="4" fillId="2" borderId="2" xfId="4" applyFont="1" applyFill="1" applyBorder="1" applyAlignment="1">
      <alignment horizontal="center" vertical="center" wrapText="1"/>
    </xf>
    <xf numFmtId="0" fontId="4" fillId="2" borderId="3" xfId="4" applyFont="1" applyFill="1" applyBorder="1" applyAlignment="1">
      <alignment horizontal="center" vertical="center" wrapText="1"/>
    </xf>
    <xf numFmtId="0" fontId="4" fillId="2" borderId="4" xfId="4" applyFont="1" applyFill="1" applyBorder="1" applyAlignment="1">
      <alignment horizontal="center" vertical="center" wrapText="1"/>
    </xf>
    <xf numFmtId="0" fontId="18" fillId="5" borderId="2" xfId="0" applyFont="1" applyFill="1" applyBorder="1" applyAlignment="1">
      <alignment horizontal="center" vertical="center"/>
    </xf>
    <xf numFmtId="0" fontId="18" fillId="5" borderId="9" xfId="0" applyFont="1" applyFill="1" applyBorder="1" applyAlignment="1">
      <alignment horizontal="center" vertical="center"/>
    </xf>
    <xf numFmtId="0" fontId="18" fillId="5" borderId="3" xfId="0" applyFont="1" applyFill="1" applyBorder="1" applyAlignment="1">
      <alignment horizontal="center" vertical="center"/>
    </xf>
    <xf numFmtId="0" fontId="18" fillId="5" borderId="8" xfId="0" applyFont="1" applyFill="1" applyBorder="1" applyAlignment="1">
      <alignment horizontal="center" vertical="center"/>
    </xf>
    <xf numFmtId="0" fontId="19" fillId="5" borderId="2" xfId="4" applyFont="1" applyFill="1" applyBorder="1" applyAlignment="1">
      <alignment horizontal="center" vertical="center" wrapText="1"/>
    </xf>
    <xf numFmtId="0" fontId="19" fillId="5" borderId="3" xfId="4" applyFont="1" applyFill="1" applyBorder="1" applyAlignment="1">
      <alignment horizontal="center" vertical="center" wrapText="1"/>
    </xf>
    <xf numFmtId="0" fontId="19" fillId="5" borderId="4" xfId="4" applyFont="1" applyFill="1" applyBorder="1" applyAlignment="1">
      <alignment horizontal="center" vertical="center" wrapText="1"/>
    </xf>
    <xf numFmtId="165" fontId="18" fillId="5" borderId="3" xfId="1" applyNumberFormat="1" applyFont="1" applyFill="1" applyBorder="1" applyAlignment="1">
      <alignment horizontal="center" vertical="center"/>
    </xf>
    <xf numFmtId="165" fontId="18" fillId="5" borderId="4" xfId="1" applyNumberFormat="1" applyFont="1" applyFill="1" applyBorder="1" applyAlignment="1">
      <alignment horizontal="center" vertical="center"/>
    </xf>
    <xf numFmtId="0" fontId="18" fillId="5" borderId="12" xfId="0" applyFont="1" applyFill="1" applyBorder="1" applyAlignment="1">
      <alignment horizontal="center"/>
    </xf>
    <xf numFmtId="0" fontId="19" fillId="5" borderId="2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/>
    </xf>
    <xf numFmtId="0" fontId="19" fillId="5" borderId="3" xfId="0" applyFont="1" applyFill="1" applyBorder="1" applyAlignment="1">
      <alignment horizontal="center" vertical="center"/>
    </xf>
    <xf numFmtId="0" fontId="19" fillId="5" borderId="8" xfId="0" applyFont="1" applyFill="1" applyBorder="1" applyAlignment="1">
      <alignment horizontal="center" vertical="center"/>
    </xf>
  </cellXfs>
  <cellStyles count="12">
    <cellStyle name="Comma 2" xfId="5" xr:uid="{5578AEE5-315D-41BA-BB8A-6F5096A0BE4A}"/>
    <cellStyle name="Comma 3" xfId="3" xr:uid="{B8C6411C-B859-4D2C-A0C7-C899043B58D8}"/>
    <cellStyle name="Hyperlink 2" xfId="9" xr:uid="{2155361A-9375-9F4B-A036-FF263CB56A7B}"/>
    <cellStyle name="Normal" xfId="0" builtinId="0"/>
    <cellStyle name="Normal 2" xfId="4" xr:uid="{9790A678-90E2-4F3F-96CF-69B9B9007765}"/>
    <cellStyle name="Normal 3" xfId="1" xr:uid="{630C2441-FDD4-4BFA-931D-F73FB0D12413}"/>
    <cellStyle name="Normal 4" xfId="2" xr:uid="{ACC7C945-58FA-4EE0-B4C5-A8C2CB067AF4}"/>
    <cellStyle name="Normal 4 2" xfId="11" xr:uid="{C98D0C5C-027E-B642-9C40-8AC98FD8E290}"/>
    <cellStyle name="Normal 5" xfId="10" xr:uid="{71503AAF-7692-BF49-B143-8FCF5DC01945}"/>
    <cellStyle name="Percent 2" xfId="6" xr:uid="{35655A87-0DB0-4B28-BDAE-3720150E6568}"/>
    <cellStyle name="Virgül" xfId="7" builtinId="3"/>
    <cellStyle name="Yüzde" xfId="8" builtinId="5"/>
  </cellStyles>
  <dxfs count="0"/>
  <tableStyles count="0" defaultTableStyle="TableStyleMedium2" defaultPivotStyle="PivotStyleLight16"/>
  <colors>
    <mruColors>
      <color rgb="FF1DAB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85724</xdr:rowOff>
    </xdr:from>
    <xdr:to>
      <xdr:col>0</xdr:col>
      <xdr:colOff>1628775</xdr:colOff>
      <xdr:row>5</xdr:row>
      <xdr:rowOff>73879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3994B1-19CD-2A44-98EC-04537278C5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85724"/>
          <a:ext cx="1543050" cy="9914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8846B-132D-D04D-BFB9-CA818D834655}">
  <dimension ref="A4:B43"/>
  <sheetViews>
    <sheetView zoomScaleNormal="100" workbookViewId="0"/>
  </sheetViews>
  <sheetFormatPr defaultColWidth="9.77734375" defaultRowHeight="14.4"/>
  <cols>
    <col min="1" max="1" width="28.109375" style="25" customWidth="1"/>
    <col min="2" max="2" width="119.77734375" style="25" customWidth="1"/>
    <col min="3" max="16384" width="9.77734375" style="25"/>
  </cols>
  <sheetData>
    <row r="4" spans="1:2" ht="18">
      <c r="B4" s="26" t="s">
        <v>515</v>
      </c>
    </row>
    <row r="5" spans="1:2">
      <c r="A5" s="27"/>
      <c r="B5" s="25" t="s">
        <v>558</v>
      </c>
    </row>
    <row r="6" spans="1:2">
      <c r="A6" s="27"/>
    </row>
    <row r="7" spans="1:2" ht="15.6">
      <c r="A7" s="28" t="s">
        <v>516</v>
      </c>
      <c r="B7" s="29"/>
    </row>
    <row r="8" spans="1:2" ht="28.8">
      <c r="A8" s="30" t="s">
        <v>517</v>
      </c>
      <c r="B8" s="31" t="s">
        <v>518</v>
      </c>
    </row>
    <row r="9" spans="1:2">
      <c r="A9" s="27"/>
    </row>
    <row r="10" spans="1:2" s="33" customFormat="1">
      <c r="A10" s="32"/>
    </row>
    <row r="11" spans="1:2" s="33" customFormat="1" ht="15.6">
      <c r="A11" s="28" t="s">
        <v>519</v>
      </c>
      <c r="B11" s="29"/>
    </row>
    <row r="12" spans="1:2" s="33" customFormat="1">
      <c r="A12" s="30" t="s">
        <v>520</v>
      </c>
      <c r="B12" s="33" t="s">
        <v>521</v>
      </c>
    </row>
    <row r="13" spans="1:2" s="33" customFormat="1" ht="28.8">
      <c r="A13" s="30" t="s">
        <v>522</v>
      </c>
      <c r="B13" s="34" t="s">
        <v>523</v>
      </c>
    </row>
    <row r="14" spans="1:2" s="33" customFormat="1">
      <c r="A14" s="32"/>
    </row>
    <row r="15" spans="1:2" s="33" customFormat="1">
      <c r="A15" s="32"/>
    </row>
    <row r="16" spans="1:2" s="33" customFormat="1" ht="15.6">
      <c r="A16" s="28" t="s">
        <v>524</v>
      </c>
      <c r="B16" s="29"/>
    </row>
    <row r="17" spans="1:2" s="33" customFormat="1" ht="28.8">
      <c r="A17" s="35" t="s">
        <v>525</v>
      </c>
      <c r="B17" s="36" t="s">
        <v>526</v>
      </c>
    </row>
    <row r="18" spans="1:2" s="33" customFormat="1" ht="28.8">
      <c r="A18" s="35" t="s">
        <v>527</v>
      </c>
      <c r="B18" s="65" t="s">
        <v>562</v>
      </c>
    </row>
    <row r="20" spans="1:2" s="33" customFormat="1">
      <c r="A20" s="37" t="s">
        <v>528</v>
      </c>
      <c r="B20" s="38" t="s">
        <v>529</v>
      </c>
    </row>
    <row r="21" spans="1:2" s="33" customFormat="1">
      <c r="A21" s="37" t="s">
        <v>474</v>
      </c>
      <c r="B21" s="38" t="s">
        <v>530</v>
      </c>
    </row>
    <row r="22" spans="1:2" s="33" customFormat="1">
      <c r="A22" s="37"/>
      <c r="B22" s="38"/>
    </row>
    <row r="23" spans="1:2" s="33" customFormat="1">
      <c r="A23" s="37" t="s">
        <v>531</v>
      </c>
      <c r="B23" s="38" t="s">
        <v>532</v>
      </c>
    </row>
    <row r="24" spans="1:2" s="33" customFormat="1">
      <c r="A24" s="39" t="s">
        <v>533</v>
      </c>
      <c r="B24" s="40" t="s">
        <v>534</v>
      </c>
    </row>
    <row r="25" spans="1:2" s="33" customFormat="1">
      <c r="A25" s="39" t="s">
        <v>535</v>
      </c>
      <c r="B25" s="40" t="s">
        <v>536</v>
      </c>
    </row>
    <row r="26" spans="1:2" s="33" customFormat="1">
      <c r="A26" s="39" t="s">
        <v>537</v>
      </c>
      <c r="B26" s="40" t="s">
        <v>538</v>
      </c>
    </row>
    <row r="27" spans="1:2" s="33" customFormat="1">
      <c r="A27" s="39" t="s">
        <v>539</v>
      </c>
      <c r="B27" s="40" t="s">
        <v>540</v>
      </c>
    </row>
    <row r="28" spans="1:2" s="33" customFormat="1">
      <c r="A28" s="39" t="s">
        <v>541</v>
      </c>
      <c r="B28" s="40" t="s">
        <v>542</v>
      </c>
    </row>
    <row r="29" spans="1:2" s="33" customFormat="1">
      <c r="A29" s="39" t="s">
        <v>543</v>
      </c>
      <c r="B29" s="40" t="s">
        <v>544</v>
      </c>
    </row>
    <row r="30" spans="1:2" s="33" customFormat="1">
      <c r="A30" s="39" t="s">
        <v>545</v>
      </c>
      <c r="B30" s="40" t="s">
        <v>546</v>
      </c>
    </row>
    <row r="31" spans="1:2" s="33" customFormat="1">
      <c r="A31" s="39" t="s">
        <v>547</v>
      </c>
      <c r="B31" s="40" t="s">
        <v>548</v>
      </c>
    </row>
    <row r="32" spans="1:2" s="33" customFormat="1">
      <c r="A32" s="39" t="s">
        <v>549</v>
      </c>
      <c r="B32" s="40" t="s">
        <v>486</v>
      </c>
    </row>
    <row r="33" spans="1:2" s="33" customFormat="1">
      <c r="A33" s="39" t="s">
        <v>550</v>
      </c>
      <c r="B33" s="40" t="s">
        <v>551</v>
      </c>
    </row>
    <row r="34" spans="1:2" s="33" customFormat="1" ht="28.8">
      <c r="A34" s="35" t="s">
        <v>552</v>
      </c>
      <c r="B34" s="38" t="s">
        <v>553</v>
      </c>
    </row>
    <row r="35" spans="1:2" s="33" customFormat="1">
      <c r="A35" s="41"/>
      <c r="B35" s="42"/>
    </row>
    <row r="36" spans="1:2" s="33" customFormat="1">
      <c r="A36" s="43" t="s">
        <v>554</v>
      </c>
      <c r="B36" s="42"/>
    </row>
    <row r="37" spans="1:2" s="33" customFormat="1">
      <c r="A37" s="42" t="s">
        <v>555</v>
      </c>
      <c r="B37" s="42"/>
    </row>
    <row r="38" spans="1:2" s="33" customFormat="1">
      <c r="A38" s="42"/>
      <c r="B38" s="42"/>
    </row>
    <row r="39" spans="1:2" s="33" customFormat="1">
      <c r="A39" s="43" t="s">
        <v>556</v>
      </c>
      <c r="B39" s="42"/>
    </row>
    <row r="40" spans="1:2" s="33" customFormat="1">
      <c r="A40" s="42" t="s">
        <v>557</v>
      </c>
      <c r="B40" s="38"/>
    </row>
    <row r="41" spans="1:2" s="33" customFormat="1">
      <c r="A41" s="66" t="s">
        <v>559</v>
      </c>
    </row>
    <row r="42" spans="1:2" s="33" customFormat="1">
      <c r="A42" s="32"/>
    </row>
    <row r="43" spans="1:2" s="33" customFormat="1">
      <c r="A43" s="3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CD932-8FB9-DF46-B8BE-443ECA3A629E}">
  <dimension ref="A1:Y252"/>
  <sheetViews>
    <sheetView workbookViewId="0">
      <pane xSplit="2" ySplit="2" topLeftCell="E178" activePane="bottomRight" state="frozen"/>
      <selection pane="topRight" activeCell="C1" sqref="C1"/>
      <selection pane="bottomLeft" activeCell="A3" sqref="A3"/>
      <selection pane="bottomRight" activeCell="O188" sqref="O188"/>
    </sheetView>
  </sheetViews>
  <sheetFormatPr defaultColWidth="8.77734375" defaultRowHeight="14.4"/>
  <cols>
    <col min="1" max="1" width="6" bestFit="1" customWidth="1"/>
    <col min="2" max="2" width="37.109375" bestFit="1" customWidth="1"/>
    <col min="3" max="3" width="7.44140625" bestFit="1" customWidth="1"/>
    <col min="4" max="4" width="20" customWidth="1"/>
    <col min="5" max="5" width="21.6640625" bestFit="1" customWidth="1"/>
    <col min="6" max="6" width="8.44140625" bestFit="1" customWidth="1"/>
    <col min="7" max="8" width="12.109375" bestFit="1" customWidth="1"/>
    <col min="9" max="9" width="6.44140625" bestFit="1" customWidth="1"/>
    <col min="10" max="10" width="7.44140625" bestFit="1" customWidth="1"/>
    <col min="12" max="12" width="8.44140625" bestFit="1" customWidth="1"/>
    <col min="13" max="13" width="8.109375" bestFit="1" customWidth="1"/>
    <col min="14" max="14" width="7.77734375" bestFit="1" customWidth="1"/>
    <col min="15" max="15" width="8.109375" bestFit="1" customWidth="1"/>
    <col min="16" max="16" width="39" bestFit="1" customWidth="1"/>
    <col min="17" max="17" width="13.33203125" bestFit="1" customWidth="1"/>
    <col min="18" max="18" width="11.77734375" hidden="1" customWidth="1"/>
    <col min="19" max="19" width="10.77734375" hidden="1" customWidth="1"/>
    <col min="20" max="20" width="10.33203125" hidden="1" customWidth="1"/>
    <col min="21" max="21" width="11.6640625" hidden="1" customWidth="1"/>
    <col min="22" max="22" width="12.44140625" hidden="1" customWidth="1"/>
    <col min="23" max="23" width="14.33203125" hidden="1" customWidth="1"/>
    <col min="24" max="25" width="10.6640625" bestFit="1" customWidth="1"/>
  </cols>
  <sheetData>
    <row r="1" spans="1:23">
      <c r="A1" s="74" t="s">
        <v>460</v>
      </c>
      <c r="B1" s="76" t="s">
        <v>0</v>
      </c>
      <c r="C1" s="76" t="s">
        <v>461</v>
      </c>
      <c r="D1" s="76" t="s">
        <v>462</v>
      </c>
      <c r="E1" s="76" t="s">
        <v>417</v>
      </c>
      <c r="F1" s="76" t="s">
        <v>463</v>
      </c>
      <c r="G1" s="81" t="s">
        <v>464</v>
      </c>
      <c r="H1" s="81"/>
      <c r="I1" s="81" t="s">
        <v>465</v>
      </c>
      <c r="J1" s="81"/>
      <c r="K1" s="81" t="s">
        <v>466</v>
      </c>
      <c r="L1" s="81"/>
      <c r="M1" s="81"/>
      <c r="N1" s="81"/>
      <c r="O1" s="81"/>
      <c r="P1" s="81" t="s">
        <v>467</v>
      </c>
      <c r="Q1" s="82"/>
      <c r="R1" s="70">
        <v>0</v>
      </c>
      <c r="S1" s="70"/>
      <c r="T1" s="70"/>
      <c r="U1" s="70"/>
      <c r="V1" s="70"/>
      <c r="W1" s="70"/>
    </row>
    <row r="2" spans="1:23" ht="29.4" thickBot="1">
      <c r="A2" s="75"/>
      <c r="B2" s="77"/>
      <c r="C2" s="77"/>
      <c r="D2" s="77" t="s">
        <v>412</v>
      </c>
      <c r="E2" s="77"/>
      <c r="F2" s="77"/>
      <c r="G2" s="47" t="s">
        <v>475</v>
      </c>
      <c r="H2" s="47" t="s">
        <v>476</v>
      </c>
      <c r="I2" s="47" t="s">
        <v>492</v>
      </c>
      <c r="J2" s="47" t="s">
        <v>493</v>
      </c>
      <c r="K2" s="47" t="s">
        <v>468</v>
      </c>
      <c r="L2" s="47" t="s">
        <v>469</v>
      </c>
      <c r="M2" s="47" t="s">
        <v>470</v>
      </c>
      <c r="N2" s="47" t="s">
        <v>471</v>
      </c>
      <c r="O2" s="47" t="s">
        <v>472</v>
      </c>
      <c r="P2" s="47" t="s">
        <v>473</v>
      </c>
      <c r="Q2" s="48" t="s">
        <v>474</v>
      </c>
      <c r="R2" s="44" t="s">
        <v>496</v>
      </c>
      <c r="S2" s="45" t="s">
        <v>497</v>
      </c>
      <c r="T2" s="45" t="s">
        <v>498</v>
      </c>
      <c r="U2" s="45" t="s">
        <v>499</v>
      </c>
      <c r="V2" s="45" t="s">
        <v>500</v>
      </c>
      <c r="W2" s="45" t="s">
        <v>501</v>
      </c>
    </row>
    <row r="3" spans="1:23" ht="15" thickBot="1">
      <c r="A3" s="3" t="s">
        <v>203</v>
      </c>
      <c r="B3" s="1" t="s">
        <v>1</v>
      </c>
      <c r="C3" s="1" t="s">
        <v>405</v>
      </c>
      <c r="D3" s="1" t="s">
        <v>405</v>
      </c>
      <c r="E3" s="1" t="s">
        <v>418</v>
      </c>
      <c r="F3" s="2">
        <v>34.136058807373047</v>
      </c>
      <c r="G3" s="2">
        <v>29.306060791015625</v>
      </c>
      <c r="H3" s="2">
        <v>38.497470855712891</v>
      </c>
      <c r="I3" s="2">
        <v>34.344318389892578</v>
      </c>
      <c r="J3" s="2">
        <v>33.470691680908203</v>
      </c>
      <c r="K3" s="2">
        <v>37.527439117431641</v>
      </c>
      <c r="L3" s="2">
        <v>33.845390319824219</v>
      </c>
      <c r="M3" s="2">
        <v>31.807920455932617</v>
      </c>
      <c r="N3" s="2">
        <v>32.204509735107422</v>
      </c>
      <c r="O3" s="2">
        <v>35.631660461425781</v>
      </c>
      <c r="P3" s="1" t="s">
        <v>422</v>
      </c>
      <c r="Q3" s="4">
        <v>2015</v>
      </c>
      <c r="R3" s="46">
        <v>1096206</v>
      </c>
      <c r="S3" s="19">
        <v>534029</v>
      </c>
      <c r="T3" s="19">
        <v>562177</v>
      </c>
      <c r="U3" s="19">
        <v>816729.46233905992</v>
      </c>
      <c r="V3" s="20">
        <v>279476.53766094003</v>
      </c>
      <c r="W3" s="21">
        <v>0.25494892169988126</v>
      </c>
    </row>
    <row r="4" spans="1:23" ht="15" thickBot="1">
      <c r="A4" s="3" t="s">
        <v>205</v>
      </c>
      <c r="B4" s="1" t="s">
        <v>3</v>
      </c>
      <c r="C4" s="1" t="s">
        <v>407</v>
      </c>
      <c r="D4" s="1" t="s">
        <v>414</v>
      </c>
      <c r="E4" s="1" t="s">
        <v>419</v>
      </c>
      <c r="F4" s="2"/>
      <c r="G4" s="2"/>
      <c r="H4" s="2"/>
      <c r="I4" s="2"/>
      <c r="J4" s="2"/>
      <c r="K4" s="2"/>
      <c r="L4" s="2"/>
      <c r="M4" s="2"/>
      <c r="N4" s="2"/>
      <c r="O4" s="2"/>
      <c r="P4" s="1" t="s">
        <v>459</v>
      </c>
      <c r="Q4" s="4"/>
      <c r="R4" s="46">
        <v>34333</v>
      </c>
      <c r="S4" s="19">
        <v>16502</v>
      </c>
      <c r="T4" s="19">
        <v>17831</v>
      </c>
      <c r="U4" s="19">
        <v>13623.717721358946</v>
      </c>
      <c r="V4" s="20">
        <v>20709.282278641054</v>
      </c>
      <c r="W4" s="22">
        <v>0.60318883519182864</v>
      </c>
    </row>
    <row r="5" spans="1:23" ht="15" thickBot="1">
      <c r="A5" s="3" t="s">
        <v>231</v>
      </c>
      <c r="B5" s="1" t="s">
        <v>29</v>
      </c>
      <c r="C5" s="1" t="s">
        <v>410</v>
      </c>
      <c r="D5" s="1" t="s">
        <v>410</v>
      </c>
      <c r="E5" s="1" t="s">
        <v>420</v>
      </c>
      <c r="F5" s="2">
        <v>78.145416259765625</v>
      </c>
      <c r="G5" s="2">
        <v>79.78045654296875</v>
      </c>
      <c r="H5" s="2">
        <v>76.693977355957031</v>
      </c>
      <c r="I5" s="2">
        <v>69.636199951171875</v>
      </c>
      <c r="J5" s="2">
        <v>83.378181457519531</v>
      </c>
      <c r="K5" s="2">
        <v>60.954090118408203</v>
      </c>
      <c r="L5" s="2">
        <v>77.053367614746094</v>
      </c>
      <c r="M5" s="2">
        <v>83.201507568359375</v>
      </c>
      <c r="N5" s="2">
        <v>86.856231689453125</v>
      </c>
      <c r="O5" s="2">
        <v>88.299873352050781</v>
      </c>
      <c r="P5" s="1" t="s">
        <v>428</v>
      </c>
      <c r="Q5" s="4">
        <v>2020</v>
      </c>
      <c r="R5" s="46">
        <v>977228</v>
      </c>
      <c r="S5" s="19">
        <v>478249</v>
      </c>
      <c r="T5" s="19">
        <v>498979</v>
      </c>
      <c r="U5" s="19">
        <v>267477.39085138286</v>
      </c>
      <c r="V5" s="20">
        <v>709750.60914861714</v>
      </c>
      <c r="W5" s="22">
        <v>0.72628967768894992</v>
      </c>
    </row>
    <row r="6" spans="1:23" ht="15" thickBot="1">
      <c r="A6" s="3" t="s">
        <v>311</v>
      </c>
      <c r="B6" s="1" t="s">
        <v>109</v>
      </c>
      <c r="C6" s="1" t="s">
        <v>407</v>
      </c>
      <c r="D6" s="1" t="s">
        <v>416</v>
      </c>
      <c r="E6" s="1" t="s">
        <v>419</v>
      </c>
      <c r="F6" s="2"/>
      <c r="G6" s="2"/>
      <c r="H6" s="2"/>
      <c r="I6" s="2"/>
      <c r="J6" s="2"/>
      <c r="K6" s="2"/>
      <c r="L6" s="2"/>
      <c r="M6" s="2"/>
      <c r="N6" s="2"/>
      <c r="O6" s="2"/>
      <c r="P6" s="1" t="s">
        <v>459</v>
      </c>
      <c r="Q6" s="4"/>
      <c r="R6" s="46">
        <v>661</v>
      </c>
      <c r="S6" s="19">
        <v>311</v>
      </c>
      <c r="T6" s="19">
        <v>350</v>
      </c>
      <c r="U6" s="19">
        <v>78.913193767624421</v>
      </c>
      <c r="V6" s="20">
        <v>582.08680623237558</v>
      </c>
      <c r="W6" s="22">
        <v>0.88061544059360908</v>
      </c>
    </row>
    <row r="7" spans="1:23" ht="15" thickBot="1">
      <c r="A7" s="3" t="s">
        <v>204</v>
      </c>
      <c r="B7" s="1" t="s">
        <v>2</v>
      </c>
      <c r="C7" s="1" t="s">
        <v>406</v>
      </c>
      <c r="D7" s="1" t="s">
        <v>413</v>
      </c>
      <c r="E7" s="1" t="s">
        <v>418</v>
      </c>
      <c r="F7" s="2">
        <v>52.865299224853516</v>
      </c>
      <c r="G7" s="2">
        <v>50.535129547119141</v>
      </c>
      <c r="H7" s="2">
        <v>55.051651000976563</v>
      </c>
      <c r="I7" s="2">
        <v>36.095569610595703</v>
      </c>
      <c r="J7" s="2">
        <v>63.525550842285156</v>
      </c>
      <c r="K7" s="2">
        <v>32.001701354980469</v>
      </c>
      <c r="L7" s="2">
        <v>38.563018798828125</v>
      </c>
      <c r="M7" s="2">
        <v>54.190608978271484</v>
      </c>
      <c r="N7" s="2">
        <v>69.648246765136719</v>
      </c>
      <c r="O7" s="2">
        <v>81.246513366699219</v>
      </c>
      <c r="P7" s="1" t="s">
        <v>423</v>
      </c>
      <c r="Q7" s="4">
        <v>2016</v>
      </c>
      <c r="R7" s="46">
        <v>1102635</v>
      </c>
      <c r="S7" s="19">
        <v>546100</v>
      </c>
      <c r="T7" s="19">
        <v>556535</v>
      </c>
      <c r="U7" s="19">
        <v>380250.21531977842</v>
      </c>
      <c r="V7" s="20">
        <v>722384.78468022158</v>
      </c>
      <c r="W7" s="22">
        <v>0.65514407277133557</v>
      </c>
    </row>
    <row r="8" spans="1:23" ht="15" thickBot="1">
      <c r="A8" s="3" t="s">
        <v>310</v>
      </c>
      <c r="B8" s="1" t="s">
        <v>108</v>
      </c>
      <c r="C8" s="1" t="s">
        <v>408</v>
      </c>
      <c r="D8" s="1" t="s">
        <v>408</v>
      </c>
      <c r="E8" s="1" t="s">
        <v>421</v>
      </c>
      <c r="F8" s="2"/>
      <c r="G8" s="2"/>
      <c r="H8" s="2"/>
      <c r="I8" s="2"/>
      <c r="J8" s="2"/>
      <c r="K8" s="2"/>
      <c r="L8" s="2"/>
      <c r="M8" s="2"/>
      <c r="N8" s="2"/>
      <c r="O8" s="2"/>
      <c r="P8" s="1" t="s">
        <v>459</v>
      </c>
      <c r="Q8" s="4"/>
      <c r="R8" s="46">
        <v>198</v>
      </c>
      <c r="S8" s="19">
        <v>97</v>
      </c>
      <c r="T8" s="19">
        <v>101</v>
      </c>
      <c r="U8" s="19">
        <v>0</v>
      </c>
      <c r="V8" s="20">
        <v>198</v>
      </c>
      <c r="W8" s="22">
        <v>1</v>
      </c>
    </row>
    <row r="9" spans="1:23" ht="15" thickBot="1">
      <c r="A9" s="3" t="s">
        <v>313</v>
      </c>
      <c r="B9" s="1" t="s">
        <v>111</v>
      </c>
      <c r="C9" s="1" t="s">
        <v>408</v>
      </c>
      <c r="D9" s="1" t="s">
        <v>408</v>
      </c>
      <c r="E9" s="1" t="s">
        <v>420</v>
      </c>
      <c r="F9" s="2"/>
      <c r="G9" s="2"/>
      <c r="H9" s="2"/>
      <c r="I9" s="2"/>
      <c r="J9" s="2"/>
      <c r="K9" s="2"/>
      <c r="L9" s="2"/>
      <c r="M9" s="2"/>
      <c r="N9" s="2"/>
      <c r="O9" s="2"/>
      <c r="P9" s="1" t="s">
        <v>459</v>
      </c>
      <c r="Q9" s="4"/>
      <c r="R9" s="46">
        <v>1486</v>
      </c>
      <c r="S9" s="19">
        <v>732</v>
      </c>
      <c r="T9" s="19">
        <v>754</v>
      </c>
      <c r="U9" s="19">
        <v>1120.4483260553129</v>
      </c>
      <c r="V9" s="20">
        <v>365.55167394468708</v>
      </c>
      <c r="W9" s="22">
        <v>0.24599708879184864</v>
      </c>
    </row>
    <row r="10" spans="1:23" ht="15" thickBot="1">
      <c r="A10" s="3" t="s">
        <v>206</v>
      </c>
      <c r="B10" s="1" t="s">
        <v>4</v>
      </c>
      <c r="C10" s="1" t="s">
        <v>408</v>
      </c>
      <c r="D10" s="1" t="s">
        <v>408</v>
      </c>
      <c r="E10" s="1" t="s">
        <v>420</v>
      </c>
      <c r="F10" s="2">
        <v>84.045921325683594</v>
      </c>
      <c r="G10" s="2">
        <v>80.490463256835938</v>
      </c>
      <c r="H10" s="2">
        <v>87.571136474609375</v>
      </c>
      <c r="I10" s="2"/>
      <c r="J10" s="2"/>
      <c r="K10" s="2">
        <v>80.16253662109375</v>
      </c>
      <c r="L10" s="2">
        <v>84.932456970214844</v>
      </c>
      <c r="M10" s="2">
        <v>85.413917541503906</v>
      </c>
      <c r="N10" s="2">
        <v>83.476806640625</v>
      </c>
      <c r="O10" s="2">
        <v>89.878463745117188</v>
      </c>
      <c r="P10" s="1" t="s">
        <v>502</v>
      </c>
      <c r="Q10" s="4">
        <v>2020</v>
      </c>
      <c r="R10" s="46">
        <v>749906</v>
      </c>
      <c r="S10" s="19">
        <v>367999</v>
      </c>
      <c r="T10" s="19">
        <v>381907</v>
      </c>
      <c r="U10" s="19">
        <v>60963.873422291595</v>
      </c>
      <c r="V10" s="20">
        <v>688942.1265777084</v>
      </c>
      <c r="W10" s="22">
        <v>0.91870464641929583</v>
      </c>
    </row>
    <row r="11" spans="1:23" ht="15" thickBot="1">
      <c r="A11" s="3" t="s">
        <v>207</v>
      </c>
      <c r="B11" s="1" t="s">
        <v>5</v>
      </c>
      <c r="C11" s="1" t="s">
        <v>407</v>
      </c>
      <c r="D11" s="1" t="s">
        <v>414</v>
      </c>
      <c r="E11" s="1" t="s">
        <v>420</v>
      </c>
      <c r="F11" s="2">
        <v>61.5</v>
      </c>
      <c r="G11" s="2">
        <v>64.800003051757813</v>
      </c>
      <c r="H11" s="2">
        <v>58.900001525878906</v>
      </c>
      <c r="I11" s="2">
        <v>56.5</v>
      </c>
      <c r="J11" s="2">
        <v>64.900001525878906</v>
      </c>
      <c r="K11" s="2">
        <v>53.400001525878906</v>
      </c>
      <c r="L11" s="2">
        <v>55.200000762939453</v>
      </c>
      <c r="M11" s="2">
        <v>69.599998474121094</v>
      </c>
      <c r="N11" s="2">
        <v>64.800003051757813</v>
      </c>
      <c r="O11" s="2">
        <v>63.400001525878906</v>
      </c>
      <c r="P11" s="1" t="s">
        <v>423</v>
      </c>
      <c r="Q11" s="4">
        <v>2016</v>
      </c>
      <c r="R11" s="46">
        <v>43011</v>
      </c>
      <c r="S11" s="19">
        <v>20215</v>
      </c>
      <c r="T11" s="19">
        <v>22796</v>
      </c>
      <c r="U11" s="19">
        <v>15850.139674086415</v>
      </c>
      <c r="V11" s="20">
        <v>27160.860325913585</v>
      </c>
      <c r="W11" s="22">
        <v>0.63148637153085452</v>
      </c>
    </row>
    <row r="12" spans="1:23" ht="15" thickBot="1">
      <c r="A12" s="3" t="s">
        <v>314</v>
      </c>
      <c r="B12" s="1" t="s">
        <v>112</v>
      </c>
      <c r="C12" s="1" t="s">
        <v>409</v>
      </c>
      <c r="D12" s="1" t="s">
        <v>409</v>
      </c>
      <c r="E12" s="1" t="s">
        <v>419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1" t="s">
        <v>459</v>
      </c>
      <c r="Q12" s="4"/>
      <c r="R12" s="46">
        <v>334911</v>
      </c>
      <c r="S12" s="19">
        <v>163004</v>
      </c>
      <c r="T12" s="19">
        <v>171907</v>
      </c>
      <c r="U12" s="19">
        <v>46848.230666237068</v>
      </c>
      <c r="V12" s="20">
        <v>288062.76933376293</v>
      </c>
      <c r="W12" s="22">
        <v>0.86011737247735343</v>
      </c>
    </row>
    <row r="13" spans="1:23" ht="15" thickBot="1">
      <c r="A13" s="3" t="s">
        <v>315</v>
      </c>
      <c r="B13" s="1" t="s">
        <v>113</v>
      </c>
      <c r="C13" s="1" t="s">
        <v>407</v>
      </c>
      <c r="D13" s="1" t="s">
        <v>416</v>
      </c>
      <c r="E13" s="1" t="s">
        <v>419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1" t="s">
        <v>459</v>
      </c>
      <c r="Q13" s="4"/>
      <c r="R13" s="46">
        <v>86491</v>
      </c>
      <c r="S13" s="19">
        <v>41858</v>
      </c>
      <c r="T13" s="19">
        <v>44633</v>
      </c>
      <c r="U13" s="19">
        <v>36069.109541558209</v>
      </c>
      <c r="V13" s="20">
        <v>50421.890458441791</v>
      </c>
      <c r="W13" s="22">
        <v>0.58297268453875883</v>
      </c>
    </row>
    <row r="14" spans="1:23" ht="15" thickBot="1">
      <c r="A14" s="3" t="s">
        <v>316</v>
      </c>
      <c r="B14" s="1" t="s">
        <v>114</v>
      </c>
      <c r="C14" s="1" t="s">
        <v>407</v>
      </c>
      <c r="D14" s="1" t="s">
        <v>414</v>
      </c>
      <c r="E14" s="1" t="s">
        <v>420</v>
      </c>
      <c r="F14" s="2">
        <v>67.699996948242188</v>
      </c>
      <c r="G14" s="2">
        <v>66.699996948242188</v>
      </c>
      <c r="H14" s="2">
        <v>68.599998474121094</v>
      </c>
      <c r="I14" s="2">
        <v>67</v>
      </c>
      <c r="J14" s="2">
        <v>68.300003051757813</v>
      </c>
      <c r="K14" s="2">
        <v>66.699996948242188</v>
      </c>
      <c r="L14" s="2">
        <v>63.700000762939453</v>
      </c>
      <c r="M14" s="2">
        <v>67.400001525878906</v>
      </c>
      <c r="N14" s="2">
        <v>71.400001525878906</v>
      </c>
      <c r="O14" s="2">
        <v>70</v>
      </c>
      <c r="P14" s="1" t="s">
        <v>506</v>
      </c>
      <c r="Q14" s="4">
        <v>2011</v>
      </c>
      <c r="R14" s="46">
        <v>168103</v>
      </c>
      <c r="S14" s="19">
        <v>78137</v>
      </c>
      <c r="T14" s="19">
        <v>89966</v>
      </c>
      <c r="U14" s="19">
        <v>74503.068608212459</v>
      </c>
      <c r="V14" s="20">
        <v>93599.931391787541</v>
      </c>
      <c r="W14" s="22">
        <v>0.55680107667196621</v>
      </c>
    </row>
    <row r="15" spans="1:23" ht="15" thickBot="1">
      <c r="A15" s="3" t="s">
        <v>320</v>
      </c>
      <c r="B15" s="1" t="s">
        <v>118</v>
      </c>
      <c r="C15" s="1" t="s">
        <v>408</v>
      </c>
      <c r="D15" s="1" t="s">
        <v>408</v>
      </c>
      <c r="E15" s="1" t="s">
        <v>420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1" t="s">
        <v>459</v>
      </c>
      <c r="Q15" s="4"/>
      <c r="R15" s="46">
        <v>5057</v>
      </c>
      <c r="S15" s="19">
        <v>2435</v>
      </c>
      <c r="T15" s="19">
        <v>2622</v>
      </c>
      <c r="U15" s="19">
        <v>858.43045193283069</v>
      </c>
      <c r="V15" s="20">
        <v>4198.5695480671693</v>
      </c>
      <c r="W15" s="22">
        <v>0.83024907021300565</v>
      </c>
    </row>
    <row r="16" spans="1:23" ht="15" thickBot="1">
      <c r="A16" s="3" t="s">
        <v>319</v>
      </c>
      <c r="B16" s="1" t="s">
        <v>117</v>
      </c>
      <c r="C16" s="1" t="s">
        <v>410</v>
      </c>
      <c r="D16" s="1" t="s">
        <v>410</v>
      </c>
      <c r="E16" s="1" t="s">
        <v>420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1" t="s">
        <v>459</v>
      </c>
      <c r="Q16" s="4"/>
      <c r="R16" s="46">
        <v>22931</v>
      </c>
      <c r="S16" s="19">
        <v>10575</v>
      </c>
      <c r="T16" s="19">
        <v>12356</v>
      </c>
      <c r="U16" s="19">
        <v>2456.525445231724</v>
      </c>
      <c r="V16" s="20">
        <v>20474.474554768276</v>
      </c>
      <c r="W16" s="22">
        <v>0.89287316535555694</v>
      </c>
    </row>
    <row r="17" spans="1:23" ht="15" thickBot="1">
      <c r="A17" s="3" t="s">
        <v>211</v>
      </c>
      <c r="B17" s="1" t="s">
        <v>9</v>
      </c>
      <c r="C17" s="1" t="s">
        <v>405</v>
      </c>
      <c r="D17" s="1" t="s">
        <v>405</v>
      </c>
      <c r="E17" s="1" t="s">
        <v>418</v>
      </c>
      <c r="F17" s="2">
        <v>77.400001525878906</v>
      </c>
      <c r="G17" s="2">
        <v>78.800003051757813</v>
      </c>
      <c r="H17" s="2">
        <v>76.099998474121094</v>
      </c>
      <c r="I17" s="2">
        <v>76.800003051757813</v>
      </c>
      <c r="J17" s="2">
        <v>79.900001525878906</v>
      </c>
      <c r="K17" s="2">
        <v>69.300003051757813</v>
      </c>
      <c r="L17" s="2">
        <v>74.400001525878906</v>
      </c>
      <c r="M17" s="2">
        <v>78.800003051757813</v>
      </c>
      <c r="N17" s="2">
        <v>82</v>
      </c>
      <c r="O17" s="2">
        <v>84.099998474121094</v>
      </c>
      <c r="P17" s="1" t="s">
        <v>428</v>
      </c>
      <c r="Q17" s="4">
        <v>2019</v>
      </c>
      <c r="R17" s="46">
        <v>2884820</v>
      </c>
      <c r="S17" s="19">
        <v>1411604</v>
      </c>
      <c r="T17" s="19">
        <v>1473216</v>
      </c>
      <c r="U17" s="19">
        <v>1828048.1484306229</v>
      </c>
      <c r="V17" s="20">
        <v>1056771.8515693771</v>
      </c>
      <c r="W17" s="22">
        <v>0.36632159079921001</v>
      </c>
    </row>
    <row r="18" spans="1:23" ht="15" thickBot="1">
      <c r="A18" s="3" t="s">
        <v>216</v>
      </c>
      <c r="B18" s="1" t="s">
        <v>14</v>
      </c>
      <c r="C18" s="1" t="s">
        <v>408</v>
      </c>
      <c r="D18" s="1" t="s">
        <v>408</v>
      </c>
      <c r="E18" s="1" t="s">
        <v>420</v>
      </c>
      <c r="F18" s="2">
        <v>67.53668212890625</v>
      </c>
      <c r="G18" s="2">
        <v>72.2236328125</v>
      </c>
      <c r="H18" s="2">
        <v>63.096771240234375</v>
      </c>
      <c r="I18" s="2">
        <v>71.500633239746094</v>
      </c>
      <c r="J18" s="2">
        <v>65.801170349121094</v>
      </c>
      <c r="K18" s="2"/>
      <c r="L18" s="2"/>
      <c r="M18" s="2"/>
      <c r="N18" s="2"/>
      <c r="O18" s="2"/>
      <c r="P18" s="1" t="s">
        <v>429</v>
      </c>
      <c r="Q18" s="4">
        <v>2012</v>
      </c>
      <c r="R18" s="46">
        <v>2960</v>
      </c>
      <c r="S18" s="19">
        <v>1454</v>
      </c>
      <c r="T18" s="19">
        <v>1506</v>
      </c>
      <c r="U18" s="19">
        <v>2038.0515943405451</v>
      </c>
      <c r="V18" s="20">
        <v>921.94840565945492</v>
      </c>
      <c r="W18" s="22">
        <v>0.31146905596603208</v>
      </c>
    </row>
    <row r="19" spans="1:23" ht="15" thickBot="1">
      <c r="A19" s="3" t="s">
        <v>213</v>
      </c>
      <c r="B19" s="1" t="s">
        <v>11</v>
      </c>
      <c r="C19" s="1" t="s">
        <v>407</v>
      </c>
      <c r="D19" s="1" t="s">
        <v>414</v>
      </c>
      <c r="E19" s="1" t="s">
        <v>419</v>
      </c>
      <c r="F19" s="2">
        <v>93.977027893066406</v>
      </c>
      <c r="G19" s="2">
        <v>93.739669799804688</v>
      </c>
      <c r="H19" s="2">
        <v>94.208747863769531</v>
      </c>
      <c r="I19" s="2">
        <v>90.121147155761719</v>
      </c>
      <c r="J19" s="2">
        <v>94.983680725097656</v>
      </c>
      <c r="K19" s="2">
        <v>88.357246398925781</v>
      </c>
      <c r="L19" s="2">
        <v>94.779792785644531</v>
      </c>
      <c r="M19" s="2">
        <v>98.328468322753906</v>
      </c>
      <c r="N19" s="2">
        <v>91.9139404296875</v>
      </c>
      <c r="O19" s="2">
        <v>95.001510620117188</v>
      </c>
      <c r="P19" s="1" t="s">
        <v>428</v>
      </c>
      <c r="Q19" s="4">
        <v>2020</v>
      </c>
      <c r="R19" s="46">
        <v>123661</v>
      </c>
      <c r="S19" s="19">
        <v>60039</v>
      </c>
      <c r="T19" s="19">
        <v>63622</v>
      </c>
      <c r="U19" s="19">
        <v>26469.862237364272</v>
      </c>
      <c r="V19" s="20">
        <v>97191.137762635728</v>
      </c>
      <c r="W19" s="22">
        <v>0.78594817899447467</v>
      </c>
    </row>
    <row r="20" spans="1:23" ht="15" thickBot="1">
      <c r="A20" s="3" t="s">
        <v>317</v>
      </c>
      <c r="B20" s="1" t="s">
        <v>115</v>
      </c>
      <c r="C20" s="1" t="s">
        <v>407</v>
      </c>
      <c r="D20" s="1" t="s">
        <v>416</v>
      </c>
      <c r="E20" s="1" t="s">
        <v>419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1" t="s">
        <v>459</v>
      </c>
      <c r="Q20" s="4"/>
      <c r="R20" s="46">
        <v>132032</v>
      </c>
      <c r="S20" s="19">
        <v>63803</v>
      </c>
      <c r="T20" s="19">
        <v>68229</v>
      </c>
      <c r="U20" s="19">
        <v>2639.1888388409134</v>
      </c>
      <c r="V20" s="20">
        <v>129392.81116115909</v>
      </c>
      <c r="W20" s="22">
        <v>0.98001099098066446</v>
      </c>
    </row>
    <row r="21" spans="1:23" ht="15" thickBot="1">
      <c r="A21" s="3" t="s">
        <v>214</v>
      </c>
      <c r="B21" s="1" t="s">
        <v>12</v>
      </c>
      <c r="C21" s="1" t="s">
        <v>408</v>
      </c>
      <c r="D21" s="1" t="s">
        <v>408</v>
      </c>
      <c r="E21" s="1" t="s">
        <v>420</v>
      </c>
      <c r="F21" s="2">
        <v>26.157939910888672</v>
      </c>
      <c r="G21" s="2">
        <v>26.581579208374023</v>
      </c>
      <c r="H21" s="2">
        <v>25.690790176391602</v>
      </c>
      <c r="I21" s="2">
        <v>23.229259490966797</v>
      </c>
      <c r="J21" s="2">
        <v>30.975120544433594</v>
      </c>
      <c r="K21" s="2">
        <v>16.751419067382813</v>
      </c>
      <c r="L21" s="2">
        <v>20.039670944213867</v>
      </c>
      <c r="M21" s="2">
        <v>32.34722900390625</v>
      </c>
      <c r="N21" s="2">
        <v>33.666648864746094</v>
      </c>
      <c r="O21" s="2">
        <v>36.565280914306641</v>
      </c>
      <c r="P21" s="1" t="s">
        <v>449</v>
      </c>
      <c r="Q21" s="4">
        <v>2011</v>
      </c>
      <c r="R21" s="46">
        <v>7865</v>
      </c>
      <c r="S21" s="19">
        <v>3893</v>
      </c>
      <c r="T21" s="19">
        <v>3972</v>
      </c>
      <c r="U21" s="19">
        <v>4268.7599883904568</v>
      </c>
      <c r="V21" s="20">
        <v>3596.2400116095432</v>
      </c>
      <c r="W21" s="22">
        <v>0.45724602817667426</v>
      </c>
    </row>
    <row r="22" spans="1:23" ht="15" thickBot="1">
      <c r="A22" s="3" t="s">
        <v>209</v>
      </c>
      <c r="B22" s="1" t="s">
        <v>7</v>
      </c>
      <c r="C22" s="1" t="s">
        <v>406</v>
      </c>
      <c r="D22" s="1" t="s">
        <v>415</v>
      </c>
      <c r="E22" s="1" t="s">
        <v>418</v>
      </c>
      <c r="F22" s="2">
        <v>48.099998474121094</v>
      </c>
      <c r="G22" s="2">
        <v>47</v>
      </c>
      <c r="H22" s="2">
        <v>49.099998474121094</v>
      </c>
      <c r="I22" s="2">
        <v>38.5</v>
      </c>
      <c r="J22" s="2">
        <v>64.800003051757813</v>
      </c>
      <c r="K22" s="2">
        <v>21</v>
      </c>
      <c r="L22" s="2">
        <v>35.5</v>
      </c>
      <c r="M22" s="2">
        <v>44.200000762939453</v>
      </c>
      <c r="N22" s="2">
        <v>64.5</v>
      </c>
      <c r="O22" s="2">
        <v>88</v>
      </c>
      <c r="P22" s="1" t="s">
        <v>424</v>
      </c>
      <c r="Q22" s="4">
        <v>2018</v>
      </c>
      <c r="R22" s="46">
        <v>354468</v>
      </c>
      <c r="S22" s="19">
        <v>174662</v>
      </c>
      <c r="T22" s="19">
        <v>179806</v>
      </c>
      <c r="U22" s="19">
        <v>186761.29999232088</v>
      </c>
      <c r="V22" s="20">
        <v>167706.70000767912</v>
      </c>
      <c r="W22" s="22">
        <v>0.47312225647358608</v>
      </c>
    </row>
    <row r="23" spans="1:23" ht="15" thickBot="1">
      <c r="A23" s="3" t="s">
        <v>217</v>
      </c>
      <c r="B23" s="1" t="s">
        <v>15</v>
      </c>
      <c r="C23" s="1" t="s">
        <v>405</v>
      </c>
      <c r="D23" s="1" t="s">
        <v>405</v>
      </c>
      <c r="E23" s="1" t="s">
        <v>418</v>
      </c>
      <c r="F23" s="2">
        <v>50.784080505371094</v>
      </c>
      <c r="G23" s="2">
        <v>47.212879180908203</v>
      </c>
      <c r="H23" s="2">
        <v>54.393970489501953</v>
      </c>
      <c r="I23" s="2">
        <v>42.633640289306641</v>
      </c>
      <c r="J23" s="2">
        <v>68.10711669921875</v>
      </c>
      <c r="K23" s="2">
        <v>30.635480880737305</v>
      </c>
      <c r="L23" s="2">
        <v>36.828201293945313</v>
      </c>
      <c r="M23" s="2">
        <v>38.856899261474609</v>
      </c>
      <c r="N23" s="2">
        <v>60.305068969726563</v>
      </c>
      <c r="O23" s="2">
        <v>86.056770324707031</v>
      </c>
      <c r="P23" s="1" t="s">
        <v>432</v>
      </c>
      <c r="Q23" s="4">
        <v>2010</v>
      </c>
      <c r="R23" s="46">
        <v>12344</v>
      </c>
      <c r="S23" s="19">
        <v>6067</v>
      </c>
      <c r="T23" s="19">
        <v>6277</v>
      </c>
      <c r="U23" s="19">
        <v>7295.8642929353509</v>
      </c>
      <c r="V23" s="20">
        <v>5048.1357070646491</v>
      </c>
      <c r="W23" s="22">
        <v>0.40895461009921008</v>
      </c>
    </row>
    <row r="24" spans="1:23" ht="15" thickBot="1">
      <c r="A24" s="3" t="s">
        <v>321</v>
      </c>
      <c r="B24" s="1" t="s">
        <v>119</v>
      </c>
      <c r="C24" s="1" t="s">
        <v>408</v>
      </c>
      <c r="D24" s="1" t="s">
        <v>408</v>
      </c>
      <c r="E24" s="1" t="s">
        <v>420</v>
      </c>
      <c r="F24" s="2">
        <v>68.700958251953125</v>
      </c>
      <c r="G24" s="2">
        <v>72.359291076660156</v>
      </c>
      <c r="H24" s="2">
        <v>64.950363159179688</v>
      </c>
      <c r="I24" s="2">
        <v>57.625999450683594</v>
      </c>
      <c r="J24" s="2">
        <v>74.2548828125</v>
      </c>
      <c r="K24" s="2"/>
      <c r="L24" s="2"/>
      <c r="M24" s="2"/>
      <c r="N24" s="2"/>
      <c r="O24" s="2"/>
      <c r="P24" s="1" t="s">
        <v>503</v>
      </c>
      <c r="Q24" s="4">
        <v>2016</v>
      </c>
      <c r="R24" s="46">
        <v>236467</v>
      </c>
      <c r="S24" s="19">
        <v>115651</v>
      </c>
      <c r="T24" s="19">
        <v>120816</v>
      </c>
      <c r="U24" s="19">
        <v>72299.651885566593</v>
      </c>
      <c r="V24" s="20">
        <v>164167.34811443341</v>
      </c>
      <c r="W24" s="22">
        <v>0.69425056398750529</v>
      </c>
    </row>
    <row r="25" spans="1:23" ht="15" thickBot="1">
      <c r="A25" s="3" t="s">
        <v>212</v>
      </c>
      <c r="B25" s="1" t="s">
        <v>10</v>
      </c>
      <c r="C25" s="1" t="s">
        <v>407</v>
      </c>
      <c r="D25" s="1" t="s">
        <v>414</v>
      </c>
      <c r="E25" s="1" t="s">
        <v>419</v>
      </c>
      <c r="F25" s="2">
        <v>96.063163757324219</v>
      </c>
      <c r="G25" s="2">
        <v>95.102737426757813</v>
      </c>
      <c r="H25" s="2">
        <v>96.785507202148438</v>
      </c>
      <c r="I25" s="2">
        <v>96.648246765136719</v>
      </c>
      <c r="J25" s="2">
        <v>94.790550231933594</v>
      </c>
      <c r="K25" s="2">
        <v>93.374313354492188</v>
      </c>
      <c r="L25" s="2">
        <v>98.242568969726563</v>
      </c>
      <c r="M25" s="2">
        <v>96.629371643066406</v>
      </c>
      <c r="N25" s="2">
        <v>97.752647399902344</v>
      </c>
      <c r="O25" s="2">
        <v>93.820770263671875</v>
      </c>
      <c r="P25" s="1" t="s">
        <v>425</v>
      </c>
      <c r="Q25" s="4">
        <v>2012</v>
      </c>
      <c r="R25" s="46">
        <v>30022</v>
      </c>
      <c r="S25" s="19">
        <v>14588</v>
      </c>
      <c r="T25" s="19">
        <v>15434</v>
      </c>
      <c r="U25" s="19">
        <v>15537.840061263503</v>
      </c>
      <c r="V25" s="20">
        <v>14484.159938736497</v>
      </c>
      <c r="W25" s="22">
        <v>0.48245153349998321</v>
      </c>
    </row>
    <row r="26" spans="1:23" ht="15" thickBot="1">
      <c r="A26" s="3" t="s">
        <v>218</v>
      </c>
      <c r="B26" s="1" t="s">
        <v>16</v>
      </c>
      <c r="C26" s="1" t="s">
        <v>406</v>
      </c>
      <c r="D26" s="1" t="s">
        <v>413</v>
      </c>
      <c r="E26" s="1" t="s">
        <v>420</v>
      </c>
      <c r="F26" s="2">
        <v>90</v>
      </c>
      <c r="G26" s="2"/>
      <c r="H26" s="2"/>
      <c r="I26" s="2"/>
      <c r="J26" s="2"/>
      <c r="K26" s="2"/>
      <c r="L26" s="2"/>
      <c r="M26" s="2"/>
      <c r="N26" s="2"/>
      <c r="O26" s="2"/>
      <c r="P26" s="1" t="s">
        <v>507</v>
      </c>
      <c r="Q26" s="4">
        <v>2010</v>
      </c>
      <c r="R26" s="46">
        <v>54733</v>
      </c>
      <c r="S26" s="19">
        <v>27051</v>
      </c>
      <c r="T26" s="19">
        <v>27682</v>
      </c>
      <c r="U26" s="19">
        <v>16722.857299906864</v>
      </c>
      <c r="V26" s="20">
        <v>38010.142700093136</v>
      </c>
      <c r="W26" s="22">
        <v>0.694464814647345</v>
      </c>
    </row>
    <row r="27" spans="1:23" ht="15" thickBot="1">
      <c r="A27" s="3" t="s">
        <v>215</v>
      </c>
      <c r="B27" s="1" t="s">
        <v>13</v>
      </c>
      <c r="C27" s="1" t="s">
        <v>408</v>
      </c>
      <c r="D27" s="1" t="s">
        <v>408</v>
      </c>
      <c r="E27" s="1" t="s">
        <v>420</v>
      </c>
      <c r="F27" s="2">
        <v>95.005363464355469</v>
      </c>
      <c r="G27" s="2">
        <v>95.779403686523438</v>
      </c>
      <c r="H27" s="2">
        <v>94.287391662597656</v>
      </c>
      <c r="I27" s="2">
        <v>93.560676574707031</v>
      </c>
      <c r="J27" s="2">
        <v>95.284629821777344</v>
      </c>
      <c r="K27" s="2">
        <v>92.147560119628906</v>
      </c>
      <c r="L27" s="2">
        <v>95.937187194824219</v>
      </c>
      <c r="M27" s="2">
        <v>96.796607971191406</v>
      </c>
      <c r="N27" s="2">
        <v>96.689743041992188</v>
      </c>
      <c r="O27" s="2">
        <v>97.556488037109375</v>
      </c>
      <c r="P27" s="1" t="s">
        <v>431</v>
      </c>
      <c r="Q27" s="4">
        <v>2019</v>
      </c>
      <c r="R27" s="46">
        <v>2665445</v>
      </c>
      <c r="S27" s="19">
        <v>1311418</v>
      </c>
      <c r="T27" s="19">
        <v>1354027</v>
      </c>
      <c r="U27" s="19">
        <v>357993.6439288212</v>
      </c>
      <c r="V27" s="20">
        <v>2307451.3560711788</v>
      </c>
      <c r="W27" s="22">
        <v>0.86569085314879091</v>
      </c>
    </row>
    <row r="28" spans="1:23" ht="15" thickBot="1">
      <c r="A28" s="3" t="s">
        <v>402</v>
      </c>
      <c r="B28" s="1" t="s">
        <v>200</v>
      </c>
      <c r="C28" s="1" t="s">
        <v>408</v>
      </c>
      <c r="D28" s="1" t="s">
        <v>408</v>
      </c>
      <c r="E28" s="1" t="s">
        <v>421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1" t="s">
        <v>459</v>
      </c>
      <c r="Q28" s="4"/>
      <c r="R28" s="46">
        <v>262</v>
      </c>
      <c r="S28" s="19">
        <v>129</v>
      </c>
      <c r="T28" s="19">
        <v>133</v>
      </c>
      <c r="U28" s="19">
        <v>136.96787414483433</v>
      </c>
      <c r="V28" s="20">
        <v>125.03212585516567</v>
      </c>
      <c r="W28" s="22">
        <v>0.47722185440902931</v>
      </c>
    </row>
    <row r="29" spans="1:23" ht="15" thickBot="1">
      <c r="A29" s="3" t="s">
        <v>322</v>
      </c>
      <c r="B29" s="1" t="s">
        <v>120</v>
      </c>
      <c r="C29" s="1" t="s">
        <v>409</v>
      </c>
      <c r="D29" s="1" t="s">
        <v>409</v>
      </c>
      <c r="E29" s="1" t="s">
        <v>420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1" t="s">
        <v>459</v>
      </c>
      <c r="Q29" s="4"/>
      <c r="R29" s="46">
        <v>6939</v>
      </c>
      <c r="S29" s="19">
        <v>3364</v>
      </c>
      <c r="T29" s="19">
        <v>3575</v>
      </c>
      <c r="U29" s="19">
        <v>1552.3054349929498</v>
      </c>
      <c r="V29" s="20">
        <v>5386.6945650070502</v>
      </c>
      <c r="W29" s="22">
        <v>0.77629263078354949</v>
      </c>
    </row>
    <row r="30" spans="1:23" ht="15" thickBot="1">
      <c r="A30" s="3" t="s">
        <v>318</v>
      </c>
      <c r="B30" s="1" t="s">
        <v>116</v>
      </c>
      <c r="C30" s="1" t="s">
        <v>407</v>
      </c>
      <c r="D30" s="1" t="s">
        <v>414</v>
      </c>
      <c r="E30" s="1" t="s">
        <v>419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1" t="s">
        <v>459</v>
      </c>
      <c r="Q30" s="4"/>
      <c r="R30" s="46">
        <v>65338</v>
      </c>
      <c r="S30" s="19">
        <v>31748</v>
      </c>
      <c r="T30" s="19">
        <v>33590</v>
      </c>
      <c r="U30" s="19">
        <v>16329.216764949306</v>
      </c>
      <c r="V30" s="20">
        <v>49008.783235050694</v>
      </c>
      <c r="W30" s="22">
        <v>0.75008086006689356</v>
      </c>
    </row>
    <row r="31" spans="1:23" ht="15" thickBot="1">
      <c r="A31" s="3" t="s">
        <v>210</v>
      </c>
      <c r="B31" s="1" t="s">
        <v>8</v>
      </c>
      <c r="C31" s="1" t="s">
        <v>406</v>
      </c>
      <c r="D31" s="1" t="s">
        <v>415</v>
      </c>
      <c r="E31" s="1" t="s">
        <v>418</v>
      </c>
      <c r="F31" s="2">
        <v>51.900001525878906</v>
      </c>
      <c r="G31" s="2">
        <v>50</v>
      </c>
      <c r="H31" s="2">
        <v>53.700000762939453</v>
      </c>
      <c r="I31" s="2">
        <v>45.299999237060547</v>
      </c>
      <c r="J31" s="2">
        <v>82.699996948242188</v>
      </c>
      <c r="K31" s="2">
        <v>30.799999237060547</v>
      </c>
      <c r="L31" s="2">
        <v>42.099998474121094</v>
      </c>
      <c r="M31" s="2">
        <v>50.5</v>
      </c>
      <c r="N31" s="2">
        <v>60.400001525878906</v>
      </c>
      <c r="O31" s="2">
        <v>85.199996948242188</v>
      </c>
      <c r="P31" s="1" t="s">
        <v>427</v>
      </c>
      <c r="Q31" s="4">
        <v>2010</v>
      </c>
      <c r="R31" s="46">
        <v>644860</v>
      </c>
      <c r="S31" s="19">
        <v>316794</v>
      </c>
      <c r="T31" s="19">
        <v>328066</v>
      </c>
      <c r="U31" s="19">
        <v>455539.37955161312</v>
      </c>
      <c r="V31" s="20">
        <v>189320.62044838685</v>
      </c>
      <c r="W31" s="22">
        <v>0.29358406545356641</v>
      </c>
    </row>
    <row r="32" spans="1:23" ht="15" thickBot="1">
      <c r="A32" s="3" t="s">
        <v>208</v>
      </c>
      <c r="B32" s="1" t="s">
        <v>6</v>
      </c>
      <c r="C32" s="1" t="s">
        <v>406</v>
      </c>
      <c r="D32" s="1" t="s">
        <v>413</v>
      </c>
      <c r="E32" s="1" t="s">
        <v>418</v>
      </c>
      <c r="F32" s="2">
        <v>38.386600494384766</v>
      </c>
      <c r="G32" s="2">
        <v>37.064968109130859</v>
      </c>
      <c r="H32" s="2">
        <v>39.7581787109375</v>
      </c>
      <c r="I32" s="2">
        <v>34.330680847167969</v>
      </c>
      <c r="J32" s="2">
        <v>73.924026489257813</v>
      </c>
      <c r="K32" s="2">
        <v>17.561389923095703</v>
      </c>
      <c r="L32" s="2">
        <v>28.054779052734375</v>
      </c>
      <c r="M32" s="2">
        <v>33.513359069824219</v>
      </c>
      <c r="N32" s="2">
        <v>44.191688537597656</v>
      </c>
      <c r="O32" s="2">
        <v>73.749198913574219</v>
      </c>
      <c r="P32" s="1" t="s">
        <v>426</v>
      </c>
      <c r="Q32" s="4">
        <v>2017</v>
      </c>
      <c r="R32" s="46">
        <v>375682</v>
      </c>
      <c r="S32" s="19">
        <v>186304</v>
      </c>
      <c r="T32" s="19">
        <v>189378</v>
      </c>
      <c r="U32" s="19">
        <v>326723.91770765261</v>
      </c>
      <c r="V32" s="20">
        <v>48958.082292347397</v>
      </c>
      <c r="W32" s="22">
        <v>0.13031788132608801</v>
      </c>
    </row>
    <row r="33" spans="1:23" ht="15" thickBot="1">
      <c r="A33" s="3" t="s">
        <v>326</v>
      </c>
      <c r="B33" s="1" t="s">
        <v>124</v>
      </c>
      <c r="C33" s="1" t="s">
        <v>406</v>
      </c>
      <c r="D33" s="1" t="s">
        <v>415</v>
      </c>
      <c r="E33" s="1" t="s">
        <v>420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1" t="s">
        <v>459</v>
      </c>
      <c r="Q33" s="4"/>
      <c r="R33" s="46">
        <v>10684</v>
      </c>
      <c r="S33" s="19">
        <v>5260</v>
      </c>
      <c r="T33" s="19">
        <v>5424</v>
      </c>
      <c r="U33" s="19">
        <v>3661.2541769452509</v>
      </c>
      <c r="V33" s="20">
        <v>7022.7458230547491</v>
      </c>
      <c r="W33" s="22">
        <v>0.65731428519793611</v>
      </c>
    </row>
    <row r="34" spans="1:23" ht="15" thickBot="1">
      <c r="A34" s="3" t="s">
        <v>253</v>
      </c>
      <c r="B34" s="1" t="s">
        <v>51</v>
      </c>
      <c r="C34" s="1" t="s">
        <v>409</v>
      </c>
      <c r="D34" s="1" t="s">
        <v>409</v>
      </c>
      <c r="E34" s="1" t="s">
        <v>418</v>
      </c>
      <c r="F34" s="2">
        <v>75.532211303710938</v>
      </c>
      <c r="G34" s="2">
        <v>79.591346740722656</v>
      </c>
      <c r="H34" s="2">
        <v>71.76495361328125</v>
      </c>
      <c r="I34" s="2">
        <v>73.664726257324219</v>
      </c>
      <c r="J34" s="2">
        <v>87.903190612792969</v>
      </c>
      <c r="K34" s="2">
        <v>61.970928192138672</v>
      </c>
      <c r="L34" s="2">
        <v>71.270050048828125</v>
      </c>
      <c r="M34" s="2">
        <v>76.255912780761719</v>
      </c>
      <c r="N34" s="2">
        <v>84.447341918945313</v>
      </c>
      <c r="O34" s="2">
        <v>89.770431518554688</v>
      </c>
      <c r="P34" s="1" t="s">
        <v>444</v>
      </c>
      <c r="Q34" s="4">
        <v>2014</v>
      </c>
      <c r="R34" s="46">
        <v>355459</v>
      </c>
      <c r="S34" s="19">
        <v>174616</v>
      </c>
      <c r="T34" s="19">
        <v>180843</v>
      </c>
      <c r="U34" s="19">
        <v>272324.90764015575</v>
      </c>
      <c r="V34" s="20">
        <v>83134.09235984426</v>
      </c>
      <c r="W34" s="22">
        <v>0.23387814729643716</v>
      </c>
    </row>
    <row r="35" spans="1:23" ht="15" thickBot="1">
      <c r="A35" s="3" t="s">
        <v>223</v>
      </c>
      <c r="B35" s="1" t="s">
        <v>21</v>
      </c>
      <c r="C35" s="1" t="s">
        <v>406</v>
      </c>
      <c r="D35" s="1" t="s">
        <v>415</v>
      </c>
      <c r="E35" s="1" t="s">
        <v>420</v>
      </c>
      <c r="F35" s="2">
        <v>65.030326843261719</v>
      </c>
      <c r="G35" s="2">
        <v>62.862140655517578</v>
      </c>
      <c r="H35" s="2">
        <v>67.165390014648438</v>
      </c>
      <c r="I35" s="2">
        <v>48.28533935546875</v>
      </c>
      <c r="J35" s="2">
        <v>86.1253662109375</v>
      </c>
      <c r="K35" s="2">
        <v>29.501110076904297</v>
      </c>
      <c r="L35" s="2">
        <v>55.010669708251953</v>
      </c>
      <c r="M35" s="2">
        <v>74.184776306152344</v>
      </c>
      <c r="N35" s="2">
        <v>91.474899291992188</v>
      </c>
      <c r="O35" s="2">
        <v>93.327476501464844</v>
      </c>
      <c r="P35" s="1" t="s">
        <v>436</v>
      </c>
      <c r="Q35" s="4">
        <v>2018</v>
      </c>
      <c r="R35" s="46">
        <v>765822</v>
      </c>
      <c r="S35" s="19">
        <v>379320</v>
      </c>
      <c r="T35" s="19">
        <v>386502</v>
      </c>
      <c r="U35" s="19">
        <v>334096.74962333206</v>
      </c>
      <c r="V35" s="20">
        <v>431725.25037666794</v>
      </c>
      <c r="W35" s="22">
        <v>0.56374098730079303</v>
      </c>
    </row>
    <row r="36" spans="1:23" ht="15" thickBot="1">
      <c r="A36" s="3" t="s">
        <v>323</v>
      </c>
      <c r="B36" s="1" t="s">
        <v>121</v>
      </c>
      <c r="C36" s="1" t="s">
        <v>411</v>
      </c>
      <c r="D36" s="1" t="s">
        <v>411</v>
      </c>
      <c r="E36" s="1" t="s">
        <v>419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1" t="s">
        <v>459</v>
      </c>
      <c r="Q36" s="4"/>
      <c r="R36" s="46">
        <v>395833</v>
      </c>
      <c r="S36" s="19">
        <v>193278</v>
      </c>
      <c r="T36" s="19">
        <v>202555</v>
      </c>
      <c r="U36" s="19">
        <v>73580.685380149982</v>
      </c>
      <c r="V36" s="20">
        <v>322252.31461985002</v>
      </c>
      <c r="W36" s="22">
        <v>0.81411179618639684</v>
      </c>
    </row>
    <row r="37" spans="1:23" ht="15" thickBot="1">
      <c r="A37" s="3" t="s">
        <v>219</v>
      </c>
      <c r="B37" s="1" t="s">
        <v>17</v>
      </c>
      <c r="C37" s="1" t="s">
        <v>406</v>
      </c>
      <c r="D37" s="1" t="s">
        <v>415</v>
      </c>
      <c r="E37" s="1" t="s">
        <v>418</v>
      </c>
      <c r="F37" s="2">
        <v>42.857128143310547</v>
      </c>
      <c r="G37" s="2">
        <v>38.216220855712891</v>
      </c>
      <c r="H37" s="2">
        <v>47.266868591308594</v>
      </c>
      <c r="I37" s="2">
        <v>32.561260223388672</v>
      </c>
      <c r="J37" s="2">
        <v>66.004966735839844</v>
      </c>
      <c r="K37" s="2">
        <v>25.867660522460938</v>
      </c>
      <c r="L37" s="2">
        <v>32.236301422119141</v>
      </c>
      <c r="M37" s="2">
        <v>39.508800506591797</v>
      </c>
      <c r="N37" s="2">
        <v>50.897499084472656</v>
      </c>
      <c r="O37" s="2">
        <v>79.735641479492188</v>
      </c>
      <c r="P37" s="1" t="s">
        <v>447</v>
      </c>
      <c r="Q37" s="4">
        <v>2019</v>
      </c>
      <c r="R37" s="46">
        <v>141662</v>
      </c>
      <c r="S37" s="19">
        <v>70379</v>
      </c>
      <c r="T37" s="19">
        <v>71283</v>
      </c>
      <c r="U37" s="19">
        <v>83064.949748418061</v>
      </c>
      <c r="V37" s="20">
        <v>58597.050251581932</v>
      </c>
      <c r="W37" s="22">
        <v>0.41363986285370763</v>
      </c>
    </row>
    <row r="38" spans="1:23" ht="15" thickBot="1">
      <c r="A38" s="3" t="s">
        <v>292</v>
      </c>
      <c r="B38" s="1" t="s">
        <v>90</v>
      </c>
      <c r="C38" s="1" t="s">
        <v>406</v>
      </c>
      <c r="D38" s="1" t="s">
        <v>415</v>
      </c>
      <c r="E38" s="1" t="s">
        <v>418</v>
      </c>
      <c r="F38" s="2">
        <v>20.281719207763672</v>
      </c>
      <c r="G38" s="2">
        <v>19.724430084228516</v>
      </c>
      <c r="H38" s="2">
        <v>20.814659118652344</v>
      </c>
      <c r="I38" s="2">
        <v>17.405649185180664</v>
      </c>
      <c r="J38" s="2">
        <v>35.079128265380859</v>
      </c>
      <c r="K38" s="2">
        <v>10.445910453796387</v>
      </c>
      <c r="L38" s="2">
        <v>12.631440162658691</v>
      </c>
      <c r="M38" s="2">
        <v>17.426670074462891</v>
      </c>
      <c r="N38" s="2">
        <v>24.151149749755859</v>
      </c>
      <c r="O38" s="2">
        <v>40.127120971679688</v>
      </c>
      <c r="P38" s="1" t="s">
        <v>428</v>
      </c>
      <c r="Q38" s="4">
        <v>2019</v>
      </c>
      <c r="R38" s="46">
        <v>533970</v>
      </c>
      <c r="S38" s="19">
        <v>265799</v>
      </c>
      <c r="T38" s="19">
        <v>268171</v>
      </c>
      <c r="U38" s="19">
        <v>410842.26456544781</v>
      </c>
      <c r="V38" s="20">
        <v>123127.7354345522</v>
      </c>
      <c r="W38" s="22">
        <v>0.23058923803687886</v>
      </c>
    </row>
    <row r="39" spans="1:23" ht="15" thickBot="1">
      <c r="A39" s="3" t="s">
        <v>220</v>
      </c>
      <c r="B39" s="1" t="s">
        <v>18</v>
      </c>
      <c r="C39" s="1" t="s">
        <v>408</v>
      </c>
      <c r="D39" s="1" t="s">
        <v>408</v>
      </c>
      <c r="E39" s="1" t="s">
        <v>420</v>
      </c>
      <c r="F39" s="2">
        <v>96.300003051757813</v>
      </c>
      <c r="G39" s="2">
        <v>95.800003051757813</v>
      </c>
      <c r="H39" s="2">
        <v>96.900001525878906</v>
      </c>
      <c r="I39" s="2">
        <v>92.699996948242188</v>
      </c>
      <c r="J39" s="2">
        <v>96.800003051757813</v>
      </c>
      <c r="K39" s="2"/>
      <c r="L39" s="2"/>
      <c r="M39" s="2"/>
      <c r="N39" s="2"/>
      <c r="O39" s="2"/>
      <c r="P39" s="1" t="s">
        <v>433</v>
      </c>
      <c r="Q39" s="4">
        <v>2017</v>
      </c>
      <c r="R39" s="46">
        <v>246362</v>
      </c>
      <c r="S39" s="19">
        <v>120951</v>
      </c>
      <c r="T39" s="19">
        <v>125411</v>
      </c>
      <c r="U39" s="19">
        <v>30637.444137175102</v>
      </c>
      <c r="V39" s="20">
        <v>215724.5558628249</v>
      </c>
      <c r="W39" s="22">
        <v>0.87564054465715047</v>
      </c>
    </row>
    <row r="40" spans="1:23" ht="15" thickBot="1">
      <c r="A40" s="3" t="s">
        <v>221</v>
      </c>
      <c r="B40" s="1" t="s">
        <v>19</v>
      </c>
      <c r="C40" s="1" t="s">
        <v>409</v>
      </c>
      <c r="D40" s="1" t="s">
        <v>409</v>
      </c>
      <c r="E40" s="1" t="s">
        <v>420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1" t="s">
        <v>459</v>
      </c>
      <c r="Q40" s="4"/>
      <c r="R40" s="46">
        <v>17400000</v>
      </c>
      <c r="S40" s="19">
        <v>8133087</v>
      </c>
      <c r="T40" s="19">
        <v>9242441</v>
      </c>
      <c r="U40" s="19">
        <v>7107624.2086468879</v>
      </c>
      <c r="V40" s="20">
        <v>10292375.791353112</v>
      </c>
      <c r="W40" s="22">
        <v>0.59151585007776508</v>
      </c>
    </row>
    <row r="41" spans="1:23" ht="15" thickBot="1">
      <c r="A41" s="3" t="s">
        <v>226</v>
      </c>
      <c r="B41" s="1" t="s">
        <v>24</v>
      </c>
      <c r="C41" s="1" t="s">
        <v>408</v>
      </c>
      <c r="D41" s="1" t="s">
        <v>408</v>
      </c>
      <c r="E41" s="1" t="s">
        <v>420</v>
      </c>
      <c r="F41" s="2">
        <v>98.181022644042969</v>
      </c>
      <c r="G41" s="2">
        <v>98.190101623535156</v>
      </c>
      <c r="H41" s="2">
        <v>98.172706604003906</v>
      </c>
      <c r="I41" s="2">
        <v>97.646942138671875</v>
      </c>
      <c r="J41" s="2">
        <v>98.394500732421875</v>
      </c>
      <c r="K41" s="2">
        <v>96.606773376464844</v>
      </c>
      <c r="L41" s="2">
        <v>97.957717895507813</v>
      </c>
      <c r="M41" s="2">
        <v>99.084709167480469</v>
      </c>
      <c r="N41" s="2">
        <v>99.161033630371094</v>
      </c>
      <c r="O41" s="2">
        <v>98.925880432128906</v>
      </c>
      <c r="P41" s="1" t="s">
        <v>422</v>
      </c>
      <c r="Q41" s="4">
        <v>2015</v>
      </c>
      <c r="R41" s="46">
        <v>737796</v>
      </c>
      <c r="S41" s="19">
        <v>360310</v>
      </c>
      <c r="T41" s="19">
        <v>377486</v>
      </c>
      <c r="U41" s="19">
        <v>141821.66239536996</v>
      </c>
      <c r="V41" s="20">
        <v>595974.33760463004</v>
      </c>
      <c r="W41" s="22">
        <v>0.80777659082541786</v>
      </c>
    </row>
    <row r="42" spans="1:23" ht="15" thickBot="1">
      <c r="A42" s="3" t="s">
        <v>227</v>
      </c>
      <c r="B42" s="1" t="s">
        <v>25</v>
      </c>
      <c r="C42" s="1" t="s">
        <v>406</v>
      </c>
      <c r="D42" s="1" t="s">
        <v>413</v>
      </c>
      <c r="E42" s="1" t="s">
        <v>418</v>
      </c>
      <c r="F42" s="2">
        <v>66.053993225097656</v>
      </c>
      <c r="G42" s="2">
        <v>68.216537475585938</v>
      </c>
      <c r="H42" s="2">
        <v>63.612789154052734</v>
      </c>
      <c r="I42" s="2">
        <v>62.224258422851563</v>
      </c>
      <c r="J42" s="2">
        <v>75.821327209472656</v>
      </c>
      <c r="K42" s="2">
        <v>48.400730133056641</v>
      </c>
      <c r="L42" s="2">
        <v>54.416450500488281</v>
      </c>
      <c r="M42" s="2">
        <v>76.571128845214844</v>
      </c>
      <c r="N42" s="2">
        <v>79.181503295898438</v>
      </c>
      <c r="O42" s="2">
        <v>91.8165283203125</v>
      </c>
      <c r="P42" s="1" t="s">
        <v>439</v>
      </c>
      <c r="Q42" s="4">
        <v>2012</v>
      </c>
      <c r="R42" s="46">
        <v>23724</v>
      </c>
      <c r="S42" s="19">
        <v>11647</v>
      </c>
      <c r="T42" s="19">
        <v>12077</v>
      </c>
      <c r="U42" s="19">
        <v>16852.266686850555</v>
      </c>
      <c r="V42" s="20">
        <v>6871.7333131494433</v>
      </c>
      <c r="W42" s="22">
        <v>0.2896532335672502</v>
      </c>
    </row>
    <row r="43" spans="1:23" ht="15" thickBot="1">
      <c r="A43" s="3" t="s">
        <v>225</v>
      </c>
      <c r="B43" s="1" t="s">
        <v>23</v>
      </c>
      <c r="C43" s="1" t="s">
        <v>406</v>
      </c>
      <c r="D43" s="1" t="s">
        <v>415</v>
      </c>
      <c r="E43" s="1" t="s">
        <v>420</v>
      </c>
      <c r="F43" s="2">
        <v>76.727493286132813</v>
      </c>
      <c r="G43" s="2">
        <v>77.397239685058594</v>
      </c>
      <c r="H43" s="2">
        <v>75.996871948242188</v>
      </c>
      <c r="I43" s="2">
        <v>58.008029937744141</v>
      </c>
      <c r="J43" s="2">
        <v>87.536308288574219</v>
      </c>
      <c r="K43" s="2">
        <v>51.696128845214844</v>
      </c>
      <c r="L43" s="2">
        <v>68.282058715820313</v>
      </c>
      <c r="M43" s="2">
        <v>86.39996337890625</v>
      </c>
      <c r="N43" s="2">
        <v>90.969833374023438</v>
      </c>
      <c r="O43" s="2">
        <v>93.866729736328125</v>
      </c>
      <c r="P43" s="1" t="s">
        <v>438</v>
      </c>
      <c r="Q43" s="4">
        <v>2015</v>
      </c>
      <c r="R43" s="46">
        <v>159386</v>
      </c>
      <c r="S43" s="19">
        <v>78926</v>
      </c>
      <c r="T43" s="19">
        <v>80460</v>
      </c>
      <c r="U43" s="19">
        <v>52731.079413581188</v>
      </c>
      <c r="V43" s="20">
        <v>106654.92058641881</v>
      </c>
      <c r="W43" s="22">
        <v>0.66916115961514067</v>
      </c>
    </row>
    <row r="44" spans="1:23" ht="15" thickBot="1">
      <c r="A44" s="3" t="s">
        <v>325</v>
      </c>
      <c r="B44" s="1" t="s">
        <v>123</v>
      </c>
      <c r="C44" s="1" t="s">
        <v>409</v>
      </c>
      <c r="D44" s="1" t="s">
        <v>409</v>
      </c>
      <c r="E44" s="1" t="s">
        <v>420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1" t="s">
        <v>459</v>
      </c>
      <c r="Q44" s="4"/>
      <c r="R44" s="46">
        <v>256</v>
      </c>
      <c r="S44" s="19">
        <v>124</v>
      </c>
      <c r="T44" s="19">
        <v>132</v>
      </c>
      <c r="U44" s="19">
        <v>63.871345700993629</v>
      </c>
      <c r="V44" s="20">
        <v>192.12865429900637</v>
      </c>
      <c r="W44" s="22">
        <v>0.75050255585549364</v>
      </c>
    </row>
    <row r="45" spans="1:23" ht="15" thickBot="1">
      <c r="A45" s="3" t="s">
        <v>228</v>
      </c>
      <c r="B45" s="1" t="s">
        <v>26</v>
      </c>
      <c r="C45" s="1" t="s">
        <v>408</v>
      </c>
      <c r="D45" s="1" t="s">
        <v>408</v>
      </c>
      <c r="E45" s="1" t="s">
        <v>420</v>
      </c>
      <c r="F45" s="2">
        <v>95.78887939453125</v>
      </c>
      <c r="G45" s="2">
        <v>95.763526916503906</v>
      </c>
      <c r="H45" s="2">
        <v>95.817527770996094</v>
      </c>
      <c r="I45" s="2">
        <v>96.960372924804688</v>
      </c>
      <c r="J45" s="2">
        <v>95.228553771972656</v>
      </c>
      <c r="K45" s="2">
        <v>94.079856872558594</v>
      </c>
      <c r="L45" s="2">
        <v>94.068122863769531</v>
      </c>
      <c r="M45" s="2">
        <v>94.243766784667969</v>
      </c>
      <c r="N45" s="2">
        <v>99.168060302734375</v>
      </c>
      <c r="O45" s="2">
        <v>100</v>
      </c>
      <c r="P45" s="1" t="s">
        <v>440</v>
      </c>
      <c r="Q45" s="4">
        <v>2018</v>
      </c>
      <c r="R45" s="46">
        <v>71097</v>
      </c>
      <c r="S45" s="19">
        <v>34718</v>
      </c>
      <c r="T45" s="19">
        <v>36379</v>
      </c>
      <c r="U45" s="19">
        <v>14688.971579377292</v>
      </c>
      <c r="V45" s="20">
        <v>56408.028420622708</v>
      </c>
      <c r="W45" s="22">
        <v>0.79339533905260007</v>
      </c>
    </row>
    <row r="46" spans="1:23" ht="15" thickBot="1">
      <c r="A46" s="3" t="s">
        <v>344</v>
      </c>
      <c r="B46" s="1" t="s">
        <v>142</v>
      </c>
      <c r="C46" s="1" t="s">
        <v>407</v>
      </c>
      <c r="D46" s="1" t="s">
        <v>414</v>
      </c>
      <c r="E46" s="1" t="s">
        <v>419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1" t="s">
        <v>459</v>
      </c>
      <c r="Q46" s="4"/>
      <c r="R46" s="46">
        <v>39688</v>
      </c>
      <c r="S46" s="19">
        <v>19167</v>
      </c>
      <c r="T46" s="19">
        <v>20521</v>
      </c>
      <c r="U46" s="19">
        <v>17086.998284424422</v>
      </c>
      <c r="V46" s="20">
        <v>22601.001715575578</v>
      </c>
      <c r="W46" s="22">
        <v>0.56946688458918504</v>
      </c>
    </row>
    <row r="47" spans="1:23" ht="15" thickBot="1">
      <c r="A47" s="3" t="s">
        <v>229</v>
      </c>
      <c r="B47" s="1" t="s">
        <v>27</v>
      </c>
      <c r="C47" s="1" t="s">
        <v>408</v>
      </c>
      <c r="D47" s="1" t="s">
        <v>408</v>
      </c>
      <c r="E47" s="1" t="s">
        <v>420</v>
      </c>
      <c r="F47" s="2">
        <v>95.554267883300781</v>
      </c>
      <c r="G47" s="2">
        <v>98.49786376953125</v>
      </c>
      <c r="H47" s="2">
        <v>93.197456359863281</v>
      </c>
      <c r="I47" s="2">
        <v>92.534919738769531</v>
      </c>
      <c r="J47" s="2">
        <v>97.528610229492188</v>
      </c>
      <c r="K47" s="2">
        <v>98.075218200683594</v>
      </c>
      <c r="L47" s="2">
        <v>85.371452331542969</v>
      </c>
      <c r="M47" s="2">
        <v>95.653182983398438</v>
      </c>
      <c r="N47" s="2">
        <v>99.453536987304688</v>
      </c>
      <c r="O47" s="2">
        <v>98.86419677734375</v>
      </c>
      <c r="P47" s="1" t="s">
        <v>428</v>
      </c>
      <c r="Q47" s="4">
        <v>2019</v>
      </c>
      <c r="R47" s="46">
        <v>125741</v>
      </c>
      <c r="S47" s="19">
        <v>61159</v>
      </c>
      <c r="T47" s="19">
        <v>64582</v>
      </c>
      <c r="U47" s="19">
        <v>28874.202426703909</v>
      </c>
      <c r="V47" s="20">
        <v>96866.797573296091</v>
      </c>
      <c r="W47" s="22">
        <v>0.77036764120928014</v>
      </c>
    </row>
    <row r="48" spans="1:23" ht="15" thickBot="1">
      <c r="A48" s="3" t="s">
        <v>327</v>
      </c>
      <c r="B48" s="1" t="s">
        <v>125</v>
      </c>
      <c r="C48" s="1" t="s">
        <v>407</v>
      </c>
      <c r="D48" s="1" t="s">
        <v>416</v>
      </c>
      <c r="E48" s="1" t="s">
        <v>419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1" t="s">
        <v>459</v>
      </c>
      <c r="Q48" s="4"/>
      <c r="R48" s="46">
        <v>9453</v>
      </c>
      <c r="S48" s="19">
        <v>4517</v>
      </c>
      <c r="T48" s="19">
        <v>4936</v>
      </c>
      <c r="U48" s="19">
        <v>3137.4084745833989</v>
      </c>
      <c r="V48" s="20">
        <v>6315.5915254166011</v>
      </c>
      <c r="W48" s="22">
        <v>0.66810446687999592</v>
      </c>
    </row>
    <row r="49" spans="1:23" ht="15" thickBot="1">
      <c r="A49" s="3" t="s">
        <v>328</v>
      </c>
      <c r="B49" s="1" t="s">
        <v>126</v>
      </c>
      <c r="C49" s="1" t="s">
        <v>407</v>
      </c>
      <c r="D49" s="1" t="s">
        <v>416</v>
      </c>
      <c r="E49" s="1" t="s">
        <v>419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1" t="s">
        <v>459</v>
      </c>
      <c r="Q49" s="4"/>
      <c r="R49" s="46">
        <v>108722</v>
      </c>
      <c r="S49" s="19">
        <v>52851</v>
      </c>
      <c r="T49" s="19">
        <v>55871</v>
      </c>
      <c r="U49" s="19">
        <v>28493.907601232917</v>
      </c>
      <c r="V49" s="20">
        <v>80228.092398767083</v>
      </c>
      <c r="W49" s="22">
        <v>0.73791957836286204</v>
      </c>
    </row>
    <row r="50" spans="1:23" ht="15" thickBot="1">
      <c r="A50" s="3" t="s">
        <v>222</v>
      </c>
      <c r="B50" s="1" t="s">
        <v>20</v>
      </c>
      <c r="C50" s="1" t="s">
        <v>406</v>
      </c>
      <c r="D50" s="1" t="s">
        <v>415</v>
      </c>
      <c r="E50" s="1" t="s">
        <v>420</v>
      </c>
      <c r="F50" s="2">
        <v>48.020050048828125</v>
      </c>
      <c r="G50" s="2">
        <v>47.56488037109375</v>
      </c>
      <c r="H50" s="2">
        <v>48.490470886230469</v>
      </c>
      <c r="I50" s="2">
        <v>35.742481231689453</v>
      </c>
      <c r="J50" s="2">
        <v>67.530036926269531</v>
      </c>
      <c r="K50" s="2">
        <v>26.527679443359375</v>
      </c>
      <c r="L50" s="2">
        <v>34.462501525878906</v>
      </c>
      <c r="M50" s="2">
        <v>44.271049499511719</v>
      </c>
      <c r="N50" s="2">
        <v>71.711082458496094</v>
      </c>
      <c r="O50" s="2">
        <v>82.000633239746094</v>
      </c>
      <c r="P50" s="1" t="s">
        <v>435</v>
      </c>
      <c r="Q50" s="4">
        <v>2016</v>
      </c>
      <c r="R50" s="46">
        <v>746613</v>
      </c>
      <c r="S50" s="19">
        <v>371355</v>
      </c>
      <c r="T50" s="19">
        <v>375258</v>
      </c>
      <c r="U50" s="19">
        <v>367493.92257467459</v>
      </c>
      <c r="V50" s="20">
        <v>379119.07742532541</v>
      </c>
      <c r="W50" s="22">
        <v>0.50778526147458647</v>
      </c>
    </row>
    <row r="51" spans="1:23" ht="15" thickBot="1">
      <c r="A51" s="3" t="s">
        <v>279</v>
      </c>
      <c r="B51" s="1" t="s">
        <v>77</v>
      </c>
      <c r="C51" s="1" t="s">
        <v>409</v>
      </c>
      <c r="D51" s="1" t="s">
        <v>409</v>
      </c>
      <c r="E51" s="1" t="s">
        <v>420</v>
      </c>
      <c r="F51" s="2">
        <v>97.099998474121094</v>
      </c>
      <c r="G51" s="2">
        <v>96.300003051757813</v>
      </c>
      <c r="H51" s="2">
        <v>97.900001525878906</v>
      </c>
      <c r="I51" s="2">
        <v>96</v>
      </c>
      <c r="J51" s="2">
        <v>97.800003051757813</v>
      </c>
      <c r="K51" s="2"/>
      <c r="L51" s="2"/>
      <c r="M51" s="2"/>
      <c r="N51" s="2"/>
      <c r="O51" s="2"/>
      <c r="P51" s="1" t="s">
        <v>451</v>
      </c>
      <c r="Q51" s="4">
        <v>2017</v>
      </c>
      <c r="R51" s="46">
        <v>336011</v>
      </c>
      <c r="S51" s="19">
        <v>164119</v>
      </c>
      <c r="T51" s="19">
        <v>171892</v>
      </c>
      <c r="U51" s="19">
        <v>128022.68337261904</v>
      </c>
      <c r="V51" s="20">
        <v>207988.31662738096</v>
      </c>
      <c r="W51" s="22">
        <v>0.61899258246718403</v>
      </c>
    </row>
    <row r="52" spans="1:23" ht="15" thickBot="1">
      <c r="A52" s="3" t="s">
        <v>224</v>
      </c>
      <c r="B52" s="1" t="s">
        <v>22</v>
      </c>
      <c r="C52" s="1" t="s">
        <v>406</v>
      </c>
      <c r="D52" s="1" t="s">
        <v>415</v>
      </c>
      <c r="E52" s="1" t="s">
        <v>418</v>
      </c>
      <c r="F52" s="2">
        <v>42.969619750976563</v>
      </c>
      <c r="G52" s="2">
        <v>42.914131164550781</v>
      </c>
      <c r="H52" s="2">
        <v>43.028369903564453</v>
      </c>
      <c r="I52" s="2">
        <v>30.641279220581055</v>
      </c>
      <c r="J52" s="2">
        <v>61.667701721191406</v>
      </c>
      <c r="K52" s="2">
        <v>24.035589218139648</v>
      </c>
      <c r="L52" s="2">
        <v>31.0087890625</v>
      </c>
      <c r="M52" s="2">
        <v>39.268760681152344</v>
      </c>
      <c r="N52" s="2">
        <v>58.983238220214844</v>
      </c>
      <c r="O52" s="2">
        <v>71.925193786621094</v>
      </c>
      <c r="P52" s="1" t="s">
        <v>437</v>
      </c>
      <c r="Q52" s="4">
        <v>2018</v>
      </c>
      <c r="R52" s="46">
        <v>2904859</v>
      </c>
      <c r="S52" s="19">
        <v>1439335</v>
      </c>
      <c r="T52" s="19">
        <v>1465524</v>
      </c>
      <c r="U52" s="19">
        <v>1613347.5923310937</v>
      </c>
      <c r="V52" s="20">
        <v>1291511.4076689063</v>
      </c>
      <c r="W52" s="22">
        <v>0.44460381989931569</v>
      </c>
    </row>
    <row r="53" spans="1:23" ht="15" thickBot="1">
      <c r="A53" s="3" t="s">
        <v>332</v>
      </c>
      <c r="B53" s="1" t="s">
        <v>130</v>
      </c>
      <c r="C53" s="1" t="s">
        <v>407</v>
      </c>
      <c r="D53" s="1" t="s">
        <v>416</v>
      </c>
      <c r="E53" s="1" t="s">
        <v>419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1" t="s">
        <v>459</v>
      </c>
      <c r="Q53" s="4"/>
      <c r="R53" s="46">
        <v>57480</v>
      </c>
      <c r="S53" s="19">
        <v>28036</v>
      </c>
      <c r="T53" s="19">
        <v>29444</v>
      </c>
      <c r="U53" s="19">
        <v>6969.9827608858322</v>
      </c>
      <c r="V53" s="20">
        <v>50510.017239114168</v>
      </c>
      <c r="W53" s="22">
        <v>0.87874073136941833</v>
      </c>
    </row>
    <row r="54" spans="1:23" ht="15" thickBot="1">
      <c r="A54" s="3" t="s">
        <v>330</v>
      </c>
      <c r="B54" s="1" t="s">
        <v>128</v>
      </c>
      <c r="C54" s="1" t="s">
        <v>406</v>
      </c>
      <c r="D54" s="1" t="s">
        <v>413</v>
      </c>
      <c r="E54" s="1" t="s">
        <v>418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1" t="s">
        <v>459</v>
      </c>
      <c r="Q54" s="4"/>
      <c r="R54" s="46">
        <v>20234</v>
      </c>
      <c r="S54" s="19">
        <v>10231</v>
      </c>
      <c r="T54" s="19">
        <v>10003</v>
      </c>
      <c r="U54" s="19">
        <v>4496.5809937739887</v>
      </c>
      <c r="V54" s="20">
        <v>15737.419006226011</v>
      </c>
      <c r="W54" s="22">
        <v>0.777771029268855</v>
      </c>
    </row>
    <row r="55" spans="1:23" ht="15" thickBot="1">
      <c r="A55" s="3" t="s">
        <v>331</v>
      </c>
      <c r="B55" s="1" t="s">
        <v>129</v>
      </c>
      <c r="C55" s="1" t="s">
        <v>408</v>
      </c>
      <c r="D55" s="1" t="s">
        <v>408</v>
      </c>
      <c r="E55" s="1" t="s">
        <v>420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1" t="s">
        <v>459</v>
      </c>
      <c r="Q55" s="4"/>
      <c r="R55" s="46">
        <v>879</v>
      </c>
      <c r="S55" s="19">
        <v>432</v>
      </c>
      <c r="T55" s="19">
        <v>447</v>
      </c>
      <c r="U55" s="19">
        <v>259.44860580287457</v>
      </c>
      <c r="V55" s="20">
        <v>619.55139419712543</v>
      </c>
      <c r="W55" s="22">
        <v>0.70483662593529628</v>
      </c>
    </row>
    <row r="56" spans="1:23" ht="15" thickBot="1">
      <c r="A56" s="3" t="s">
        <v>230</v>
      </c>
      <c r="B56" s="1" t="s">
        <v>28</v>
      </c>
      <c r="C56" s="1" t="s">
        <v>408</v>
      </c>
      <c r="D56" s="1" t="s">
        <v>408</v>
      </c>
      <c r="E56" s="1" t="s">
        <v>420</v>
      </c>
      <c r="F56" s="2">
        <v>92.484199523925781</v>
      </c>
      <c r="G56" s="2">
        <v>92.959358215332031</v>
      </c>
      <c r="H56" s="2">
        <v>91.986976623535156</v>
      </c>
      <c r="I56" s="2">
        <v>89.555000305175781</v>
      </c>
      <c r="J56" s="2">
        <v>93.5228271484375</v>
      </c>
      <c r="K56" s="2">
        <v>86.068862915039063</v>
      </c>
      <c r="L56" s="2">
        <v>91.042686462402344</v>
      </c>
      <c r="M56" s="2">
        <v>95.078697204589844</v>
      </c>
      <c r="N56" s="2">
        <v>94.586883544921875</v>
      </c>
      <c r="O56" s="2">
        <v>97.0684814453125</v>
      </c>
      <c r="P56" s="1" t="s">
        <v>428</v>
      </c>
      <c r="Q56" s="4">
        <v>2019</v>
      </c>
      <c r="R56" s="46">
        <v>192806</v>
      </c>
      <c r="S56" s="19">
        <v>94525</v>
      </c>
      <c r="T56" s="19">
        <v>98281</v>
      </c>
      <c r="U56" s="19">
        <v>36490.059222478798</v>
      </c>
      <c r="V56" s="20">
        <v>156315.9407775212</v>
      </c>
      <c r="W56" s="22">
        <v>0.81074209712105016</v>
      </c>
    </row>
    <row r="57" spans="1:23" ht="15" thickBot="1">
      <c r="A57" s="3" t="s">
        <v>232</v>
      </c>
      <c r="B57" s="1" t="s">
        <v>30</v>
      </c>
      <c r="C57" s="1" t="s">
        <v>408</v>
      </c>
      <c r="D57" s="1" t="s">
        <v>408</v>
      </c>
      <c r="E57" s="1" t="s">
        <v>420</v>
      </c>
      <c r="F57" s="2">
        <v>82.699996948242188</v>
      </c>
      <c r="G57" s="2">
        <v>85.300003051757813</v>
      </c>
      <c r="H57" s="2">
        <v>79.900001525878906</v>
      </c>
      <c r="I57" s="2">
        <v>84.599998474121094</v>
      </c>
      <c r="J57" s="2">
        <v>81.699996948242188</v>
      </c>
      <c r="K57" s="2"/>
      <c r="L57" s="2"/>
      <c r="M57" s="2"/>
      <c r="N57" s="2"/>
      <c r="O57" s="2"/>
      <c r="P57" s="1" t="s">
        <v>443</v>
      </c>
      <c r="Q57" s="4">
        <v>2019</v>
      </c>
      <c r="R57" s="46">
        <v>327491</v>
      </c>
      <c r="S57" s="19">
        <v>160137</v>
      </c>
      <c r="T57" s="19">
        <v>167354</v>
      </c>
      <c r="U57" s="19">
        <v>118483.67712994243</v>
      </c>
      <c r="V57" s="20">
        <v>209007.32287005757</v>
      </c>
      <c r="W57" s="22">
        <v>0.6382078373758594</v>
      </c>
    </row>
    <row r="58" spans="1:23" ht="15" thickBot="1">
      <c r="A58" s="3" t="s">
        <v>233</v>
      </c>
      <c r="B58" s="1" t="s">
        <v>31</v>
      </c>
      <c r="C58" s="1" t="s">
        <v>410</v>
      </c>
      <c r="D58" s="1" t="s">
        <v>410</v>
      </c>
      <c r="E58" s="1" t="s">
        <v>420</v>
      </c>
      <c r="F58" s="2">
        <v>59.046619415283203</v>
      </c>
      <c r="G58" s="2">
        <v>59.200660705566406</v>
      </c>
      <c r="H58" s="2">
        <v>58.908599853515625</v>
      </c>
      <c r="I58" s="2">
        <v>59.350688934326172</v>
      </c>
      <c r="J58" s="2">
        <v>58.488128662109375</v>
      </c>
      <c r="K58" s="2">
        <v>54.475460052490234</v>
      </c>
      <c r="L58" s="2">
        <v>56.581169128417969</v>
      </c>
      <c r="M58" s="2">
        <v>63.571140289306641</v>
      </c>
      <c r="N58" s="2">
        <v>57.092128753662109</v>
      </c>
      <c r="O58" s="2">
        <v>63.680820465087891</v>
      </c>
      <c r="P58" s="1" t="s">
        <v>444</v>
      </c>
      <c r="Q58" s="4">
        <v>2014</v>
      </c>
      <c r="R58" s="46">
        <v>2625337</v>
      </c>
      <c r="S58" s="19">
        <v>1272662</v>
      </c>
      <c r="T58" s="19">
        <v>1352675</v>
      </c>
      <c r="U58" s="19">
        <v>1504210.113788676</v>
      </c>
      <c r="V58" s="20">
        <v>1121126.886211324</v>
      </c>
      <c r="W58" s="22">
        <v>0.42704113270461053</v>
      </c>
    </row>
    <row r="59" spans="1:23" ht="15" thickBot="1">
      <c r="A59" s="3" t="s">
        <v>286</v>
      </c>
      <c r="B59" s="1" t="s">
        <v>84</v>
      </c>
      <c r="C59" s="1" t="s">
        <v>408</v>
      </c>
      <c r="D59" s="1" t="s">
        <v>408</v>
      </c>
      <c r="E59" s="1" t="s">
        <v>420</v>
      </c>
      <c r="F59" s="2">
        <v>92.888587951660156</v>
      </c>
      <c r="G59" s="2">
        <v>92.548187255859375</v>
      </c>
      <c r="H59" s="2">
        <v>93.181007385253906</v>
      </c>
      <c r="I59" s="2">
        <v>88.656890869140625</v>
      </c>
      <c r="J59" s="2">
        <v>95.632980346679688</v>
      </c>
      <c r="K59" s="2">
        <v>84.0003662109375</v>
      </c>
      <c r="L59" s="2">
        <v>94.268180847167969</v>
      </c>
      <c r="M59" s="2">
        <v>94.09783935546875</v>
      </c>
      <c r="N59" s="2">
        <v>94.100021362304688</v>
      </c>
      <c r="O59" s="2">
        <v>100</v>
      </c>
      <c r="P59" s="1" t="s">
        <v>441</v>
      </c>
      <c r="Q59" s="4">
        <v>2014</v>
      </c>
      <c r="R59" s="46">
        <v>113645</v>
      </c>
      <c r="S59" s="19">
        <v>55494</v>
      </c>
      <c r="T59" s="19">
        <v>58151</v>
      </c>
      <c r="U59" s="19">
        <v>31794.274089854618</v>
      </c>
      <c r="V59" s="20">
        <v>81850.725910145382</v>
      </c>
      <c r="W59" s="22">
        <v>0.72023165040384862</v>
      </c>
    </row>
    <row r="60" spans="1:23" ht="15" thickBot="1">
      <c r="A60" s="3" t="s">
        <v>341</v>
      </c>
      <c r="B60" s="1" t="s">
        <v>139</v>
      </c>
      <c r="C60" s="1" t="s">
        <v>406</v>
      </c>
      <c r="D60" s="1" t="s">
        <v>415</v>
      </c>
      <c r="E60" s="1" t="s">
        <v>420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1" t="s">
        <v>459</v>
      </c>
      <c r="Q60" s="4"/>
      <c r="R60" s="46">
        <v>35542</v>
      </c>
      <c r="S60" s="19">
        <v>17541</v>
      </c>
      <c r="T60" s="19">
        <v>18001</v>
      </c>
      <c r="U60" s="19">
        <v>9900.9768261366553</v>
      </c>
      <c r="V60" s="20">
        <v>25641.023173863345</v>
      </c>
      <c r="W60" s="22">
        <v>0.72142882150310461</v>
      </c>
    </row>
    <row r="61" spans="1:23" ht="15" thickBot="1">
      <c r="A61" s="3" t="s">
        <v>333</v>
      </c>
      <c r="B61" s="1" t="s">
        <v>131</v>
      </c>
      <c r="C61" s="1" t="s">
        <v>406</v>
      </c>
      <c r="D61" s="1" t="s">
        <v>413</v>
      </c>
      <c r="E61" s="1" t="s">
        <v>418</v>
      </c>
      <c r="F61" s="2">
        <v>81</v>
      </c>
      <c r="G61" s="2">
        <v>78.860000610351563</v>
      </c>
      <c r="H61" s="2">
        <v>82.94000244140625</v>
      </c>
      <c r="I61" s="2">
        <v>76.75</v>
      </c>
      <c r="J61" s="2">
        <v>91.339996337890625</v>
      </c>
      <c r="K61" s="2">
        <v>71.459999084472656</v>
      </c>
      <c r="L61" s="2">
        <v>74.260002136230469</v>
      </c>
      <c r="M61" s="2">
        <v>80.849998474121094</v>
      </c>
      <c r="N61" s="2">
        <v>91.25</v>
      </c>
      <c r="O61" s="2">
        <v>96.120002746582031</v>
      </c>
      <c r="P61" s="1" t="s">
        <v>508</v>
      </c>
      <c r="Q61" s="4">
        <v>2010</v>
      </c>
      <c r="R61" s="46">
        <v>93726</v>
      </c>
      <c r="S61" s="19">
        <v>45810</v>
      </c>
      <c r="T61" s="19">
        <v>47916</v>
      </c>
      <c r="U61" s="19">
        <v>56160.900279648144</v>
      </c>
      <c r="V61" s="20">
        <v>37565.099720351856</v>
      </c>
      <c r="W61" s="22">
        <v>0.40079700104935512</v>
      </c>
    </row>
    <row r="62" spans="1:23" ht="15" thickBot="1">
      <c r="A62" s="3" t="s">
        <v>335</v>
      </c>
      <c r="B62" s="1" t="s">
        <v>133</v>
      </c>
      <c r="C62" s="1" t="s">
        <v>407</v>
      </c>
      <c r="D62" s="1" t="s">
        <v>416</v>
      </c>
      <c r="E62" s="1" t="s">
        <v>419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1" t="s">
        <v>459</v>
      </c>
      <c r="Q62" s="4"/>
      <c r="R62" s="46">
        <v>14723</v>
      </c>
      <c r="S62" s="19">
        <v>7206</v>
      </c>
      <c r="T62" s="19">
        <v>7517</v>
      </c>
      <c r="U62" s="19">
        <v>4581.7815383979669</v>
      </c>
      <c r="V62" s="20">
        <v>10141.218461602033</v>
      </c>
      <c r="W62" s="22">
        <v>0.68880109091910835</v>
      </c>
    </row>
    <row r="63" spans="1:23" ht="15" thickBot="1">
      <c r="A63" s="3" t="s">
        <v>291</v>
      </c>
      <c r="B63" s="1" t="s">
        <v>89</v>
      </c>
      <c r="C63" s="1" t="s">
        <v>406</v>
      </c>
      <c r="D63" s="1" t="s">
        <v>413</v>
      </c>
      <c r="E63" s="1" t="s">
        <v>420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1" t="s">
        <v>459</v>
      </c>
      <c r="Q63" s="4"/>
      <c r="R63" s="46">
        <v>28024</v>
      </c>
      <c r="S63" s="19">
        <v>13869</v>
      </c>
      <c r="T63" s="19">
        <v>14155</v>
      </c>
      <c r="U63" s="19">
        <v>28024</v>
      </c>
      <c r="V63" s="20">
        <v>0</v>
      </c>
      <c r="W63" s="22">
        <v>0</v>
      </c>
    </row>
    <row r="64" spans="1:23" ht="15" thickBot="1">
      <c r="A64" s="3" t="s">
        <v>234</v>
      </c>
      <c r="B64" s="1" t="s">
        <v>32</v>
      </c>
      <c r="C64" s="1" t="s">
        <v>406</v>
      </c>
      <c r="D64" s="1" t="s">
        <v>413</v>
      </c>
      <c r="E64" s="1" t="s">
        <v>418</v>
      </c>
      <c r="F64" s="2">
        <v>51.490550994873047</v>
      </c>
      <c r="G64" s="2">
        <v>50.610610961914063</v>
      </c>
      <c r="H64" s="2">
        <v>52.39385986328125</v>
      </c>
      <c r="I64" s="2">
        <v>48.333900451660156</v>
      </c>
      <c r="J64" s="2">
        <v>82.80584716796875</v>
      </c>
      <c r="K64" s="2">
        <v>39.952980041503906</v>
      </c>
      <c r="L64" s="2">
        <v>45.196479797363281</v>
      </c>
      <c r="M64" s="2">
        <v>44.242221832275391</v>
      </c>
      <c r="N64" s="2">
        <v>58.9322509765625</v>
      </c>
      <c r="O64" s="2">
        <v>81.373809814453125</v>
      </c>
      <c r="P64" s="1" t="s">
        <v>445</v>
      </c>
      <c r="Q64" s="4">
        <v>2016</v>
      </c>
      <c r="R64" s="46">
        <v>3110272</v>
      </c>
      <c r="S64" s="19">
        <v>1534561</v>
      </c>
      <c r="T64" s="19">
        <v>1575711</v>
      </c>
      <c r="U64" s="19">
        <v>2464477.5056779808</v>
      </c>
      <c r="V64" s="20">
        <v>645794.49432201928</v>
      </c>
      <c r="W64" s="22">
        <v>0.20763280327959074</v>
      </c>
    </row>
    <row r="65" spans="1:23" ht="15" thickBot="1">
      <c r="A65" s="3" t="s">
        <v>337</v>
      </c>
      <c r="B65" s="1" t="s">
        <v>135</v>
      </c>
      <c r="C65" s="1" t="s">
        <v>409</v>
      </c>
      <c r="D65" s="1" t="s">
        <v>409</v>
      </c>
      <c r="E65" s="1" t="s">
        <v>420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1" t="s">
        <v>459</v>
      </c>
      <c r="Q65" s="4"/>
      <c r="R65" s="46">
        <v>17817</v>
      </c>
      <c r="S65" s="19">
        <v>8681</v>
      </c>
      <c r="T65" s="19">
        <v>9136</v>
      </c>
      <c r="U65" s="19">
        <v>7795.3195756384539</v>
      </c>
      <c r="V65" s="20">
        <v>10021.680424361546</v>
      </c>
      <c r="W65" s="22">
        <v>0.56247855555713899</v>
      </c>
    </row>
    <row r="66" spans="1:23" ht="15" thickBot="1">
      <c r="A66" s="3" t="s">
        <v>336</v>
      </c>
      <c r="B66" s="1" t="s">
        <v>134</v>
      </c>
      <c r="C66" s="1" t="s">
        <v>407</v>
      </c>
      <c r="D66" s="1" t="s">
        <v>416</v>
      </c>
      <c r="E66" s="1" t="s">
        <v>419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1" t="s">
        <v>459</v>
      </c>
      <c r="Q66" s="4"/>
      <c r="R66" s="46">
        <v>60241</v>
      </c>
      <c r="S66" s="19">
        <v>29403</v>
      </c>
      <c r="T66" s="19">
        <v>30838</v>
      </c>
      <c r="U66" s="19">
        <v>8806.1583387114515</v>
      </c>
      <c r="V66" s="20">
        <v>51434.841661288548</v>
      </c>
      <c r="W66" s="22">
        <v>0.85381785928667431</v>
      </c>
    </row>
    <row r="67" spans="1:23" ht="15" thickBot="1">
      <c r="A67" s="3" t="s">
        <v>338</v>
      </c>
      <c r="B67" s="1" t="s">
        <v>136</v>
      </c>
      <c r="C67" s="1" t="s">
        <v>407</v>
      </c>
      <c r="D67" s="1" t="s">
        <v>416</v>
      </c>
      <c r="E67" s="1" t="s">
        <v>419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1" t="s">
        <v>459</v>
      </c>
      <c r="Q67" s="4"/>
      <c r="R67" s="46">
        <v>800220</v>
      </c>
      <c r="S67" s="19">
        <v>393791</v>
      </c>
      <c r="T67" s="19">
        <v>406429</v>
      </c>
      <c r="U67" s="19">
        <v>156489.64344161132</v>
      </c>
      <c r="V67" s="20">
        <v>643730.35655838868</v>
      </c>
      <c r="W67" s="22">
        <v>0.80444172422382432</v>
      </c>
    </row>
    <row r="68" spans="1:23" ht="15" thickBot="1">
      <c r="A68" s="3" t="s">
        <v>235</v>
      </c>
      <c r="B68" s="1" t="s">
        <v>33</v>
      </c>
      <c r="C68" s="1" t="s">
        <v>406</v>
      </c>
      <c r="D68" s="1" t="s">
        <v>415</v>
      </c>
      <c r="E68" s="1" t="s">
        <v>420</v>
      </c>
      <c r="F68" s="2">
        <v>81.090652465820313</v>
      </c>
      <c r="G68" s="2">
        <v>77.916519165039063</v>
      </c>
      <c r="H68" s="2">
        <v>84.646270751953125</v>
      </c>
      <c r="I68" s="2">
        <v>62.923759460449219</v>
      </c>
      <c r="J68" s="2">
        <v>84.972602844238281</v>
      </c>
      <c r="K68" s="2">
        <v>58.376480102539063</v>
      </c>
      <c r="L68" s="2">
        <v>77.900306701660156</v>
      </c>
      <c r="M68" s="2">
        <v>85.146919250488281</v>
      </c>
      <c r="N68" s="2">
        <v>94.569038391113281</v>
      </c>
      <c r="O68" s="2">
        <v>94.674461364746094</v>
      </c>
      <c r="P68" s="1" t="s">
        <v>439</v>
      </c>
      <c r="Q68" s="4">
        <v>2012</v>
      </c>
      <c r="R68" s="46">
        <v>59831</v>
      </c>
      <c r="S68" s="19">
        <v>29631</v>
      </c>
      <c r="T68" s="19">
        <v>30200</v>
      </c>
      <c r="U68" s="19">
        <v>6360.1298026998993</v>
      </c>
      <c r="V68" s="20">
        <v>53470.870197300101</v>
      </c>
      <c r="W68" s="22">
        <v>0.89369842050609383</v>
      </c>
    </row>
    <row r="69" spans="1:23" ht="15" thickBot="1">
      <c r="A69" s="3" t="s">
        <v>239</v>
      </c>
      <c r="B69" s="1" t="s">
        <v>37</v>
      </c>
      <c r="C69" s="1" t="s">
        <v>406</v>
      </c>
      <c r="D69" s="1" t="s">
        <v>415</v>
      </c>
      <c r="E69" s="1" t="s">
        <v>418</v>
      </c>
      <c r="F69" s="2">
        <v>74.599998474121094</v>
      </c>
      <c r="G69" s="2">
        <v>74.599998474121094</v>
      </c>
      <c r="H69" s="2">
        <v>74.5</v>
      </c>
      <c r="I69" s="2">
        <v>67.099998474121094</v>
      </c>
      <c r="J69" s="2">
        <v>78.800003051757813</v>
      </c>
      <c r="K69" s="2">
        <v>61.069999694824219</v>
      </c>
      <c r="L69" s="2">
        <v>68.599998474121094</v>
      </c>
      <c r="M69" s="2">
        <v>77.5</v>
      </c>
      <c r="N69" s="2">
        <v>78.599998474121094</v>
      </c>
      <c r="O69" s="2">
        <v>90.900001525878906</v>
      </c>
      <c r="P69" s="1" t="s">
        <v>440</v>
      </c>
      <c r="Q69" s="4">
        <v>2018</v>
      </c>
      <c r="R69" s="46">
        <v>72792</v>
      </c>
      <c r="S69" s="19">
        <v>36029</v>
      </c>
      <c r="T69" s="19">
        <v>36763</v>
      </c>
      <c r="U69" s="19">
        <v>28192.638165419994</v>
      </c>
      <c r="V69" s="20">
        <v>44599.361834580006</v>
      </c>
      <c r="W69" s="22">
        <v>0.61269592585146726</v>
      </c>
    </row>
    <row r="70" spans="1:23" ht="15" thickBot="1">
      <c r="A70" s="3" t="s">
        <v>236</v>
      </c>
      <c r="B70" s="1" t="s">
        <v>34</v>
      </c>
      <c r="C70" s="1" t="s">
        <v>407</v>
      </c>
      <c r="D70" s="1" t="s">
        <v>414</v>
      </c>
      <c r="E70" s="1" t="s">
        <v>420</v>
      </c>
      <c r="F70" s="2">
        <v>89.599998474121094</v>
      </c>
      <c r="G70" s="2">
        <v>92.217216491699219</v>
      </c>
      <c r="H70" s="2">
        <v>87.454513549804688</v>
      </c>
      <c r="I70" s="2">
        <v>81.221420288085938</v>
      </c>
      <c r="J70" s="2">
        <v>95.358131408691406</v>
      </c>
      <c r="K70" s="2">
        <v>74.419151306152344</v>
      </c>
      <c r="L70" s="2">
        <v>86.416343688964844</v>
      </c>
      <c r="M70" s="2">
        <v>95.297416687011719</v>
      </c>
      <c r="N70" s="2">
        <v>96.284683227539063</v>
      </c>
      <c r="O70" s="2">
        <v>93.536109924316406</v>
      </c>
      <c r="P70" s="1" t="s">
        <v>440</v>
      </c>
      <c r="Q70" s="4">
        <v>2018</v>
      </c>
      <c r="R70" s="46">
        <v>57800</v>
      </c>
      <c r="S70" s="19">
        <v>27951</v>
      </c>
      <c r="T70" s="19">
        <v>29849</v>
      </c>
      <c r="U70" s="19">
        <v>23910.60115465799</v>
      </c>
      <c r="V70" s="20">
        <v>33889.39884534201</v>
      </c>
      <c r="W70" s="22">
        <v>0.58632177933117668</v>
      </c>
    </row>
    <row r="71" spans="1:23" ht="15" thickBot="1">
      <c r="A71" s="3" t="s">
        <v>329</v>
      </c>
      <c r="B71" s="1" t="s">
        <v>127</v>
      </c>
      <c r="C71" s="1" t="s">
        <v>407</v>
      </c>
      <c r="D71" s="1" t="s">
        <v>416</v>
      </c>
      <c r="E71" s="1" t="s">
        <v>419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1" t="s">
        <v>459</v>
      </c>
      <c r="Q71" s="4"/>
      <c r="R71" s="46">
        <v>777458</v>
      </c>
      <c r="S71" s="19">
        <v>377713</v>
      </c>
      <c r="T71" s="19">
        <v>399745</v>
      </c>
      <c r="U71" s="19">
        <v>176393.1805154084</v>
      </c>
      <c r="V71" s="20">
        <v>601064.8194845916</v>
      </c>
      <c r="W71" s="22">
        <v>0.77311548596141733</v>
      </c>
    </row>
    <row r="72" spans="1:23" ht="15" thickBot="1">
      <c r="A72" s="3" t="s">
        <v>237</v>
      </c>
      <c r="B72" s="1" t="s">
        <v>35</v>
      </c>
      <c r="C72" s="1" t="s">
        <v>406</v>
      </c>
      <c r="D72" s="1" t="s">
        <v>415</v>
      </c>
      <c r="E72" s="1" t="s">
        <v>420</v>
      </c>
      <c r="F72" s="2">
        <v>88.089569091796875</v>
      </c>
      <c r="G72" s="2">
        <v>90.127311706542969</v>
      </c>
      <c r="H72" s="2">
        <v>86.046493530273438</v>
      </c>
      <c r="I72" s="2">
        <v>83.350738525390625</v>
      </c>
      <c r="J72" s="2">
        <v>94.036468505859375</v>
      </c>
      <c r="K72" s="2">
        <v>71.965530395507813</v>
      </c>
      <c r="L72" s="2">
        <v>85.001243591308594</v>
      </c>
      <c r="M72" s="2">
        <v>95.515213012695313</v>
      </c>
      <c r="N72" s="2">
        <v>95.875267028808594</v>
      </c>
      <c r="O72" s="2">
        <v>97.194091796875</v>
      </c>
      <c r="P72" s="1" t="s">
        <v>437</v>
      </c>
      <c r="Q72" s="4">
        <v>2018</v>
      </c>
      <c r="R72" s="46">
        <v>807030</v>
      </c>
      <c r="S72" s="19">
        <v>394989</v>
      </c>
      <c r="T72" s="19">
        <v>412041</v>
      </c>
      <c r="U72" s="19">
        <v>354611.67356969399</v>
      </c>
      <c r="V72" s="20">
        <v>452418.32643030601</v>
      </c>
      <c r="W72" s="22">
        <v>0.56059666484555226</v>
      </c>
    </row>
    <row r="73" spans="1:23" ht="15" thickBot="1">
      <c r="A73" s="3" t="s">
        <v>342</v>
      </c>
      <c r="B73" s="1" t="s">
        <v>140</v>
      </c>
      <c r="C73" s="1" t="s">
        <v>407</v>
      </c>
      <c r="D73" s="1" t="s">
        <v>416</v>
      </c>
      <c r="E73" s="1" t="s">
        <v>419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1" t="s">
        <v>459</v>
      </c>
      <c r="Q73" s="4"/>
      <c r="R73" s="46">
        <v>87728</v>
      </c>
      <c r="S73" s="19">
        <v>42424</v>
      </c>
      <c r="T73" s="19">
        <v>45304</v>
      </c>
      <c r="U73" s="19">
        <v>18371.987078628634</v>
      </c>
      <c r="V73" s="20">
        <v>69356.012921371366</v>
      </c>
      <c r="W73" s="22">
        <v>0.79058012175555537</v>
      </c>
    </row>
    <row r="74" spans="1:23" ht="15" thickBot="1">
      <c r="A74" s="3" t="s">
        <v>343</v>
      </c>
      <c r="B74" s="1" t="s">
        <v>141</v>
      </c>
      <c r="C74" s="1" t="s">
        <v>408</v>
      </c>
      <c r="D74" s="1" t="s">
        <v>408</v>
      </c>
      <c r="E74" s="1" t="s">
        <v>420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1" t="s">
        <v>459</v>
      </c>
      <c r="Q74" s="4"/>
      <c r="R74" s="46">
        <v>1830</v>
      </c>
      <c r="S74" s="19">
        <v>896</v>
      </c>
      <c r="T74" s="19">
        <v>934</v>
      </c>
      <c r="U74" s="19">
        <v>1166.2177055354027</v>
      </c>
      <c r="V74" s="20">
        <v>663.78229446459727</v>
      </c>
      <c r="W74" s="22">
        <v>0.36272256528120067</v>
      </c>
    </row>
    <row r="75" spans="1:23" ht="15" thickBot="1">
      <c r="A75" s="3" t="s">
        <v>241</v>
      </c>
      <c r="B75" s="1" t="s">
        <v>39</v>
      </c>
      <c r="C75" s="1" t="s">
        <v>408</v>
      </c>
      <c r="D75" s="1" t="s">
        <v>408</v>
      </c>
      <c r="E75" s="1" t="s">
        <v>420</v>
      </c>
      <c r="F75" s="2">
        <v>91.131767272949219</v>
      </c>
      <c r="G75" s="2">
        <v>91.281562805175781</v>
      </c>
      <c r="H75" s="2">
        <v>90.983810424804688</v>
      </c>
      <c r="I75" s="2">
        <v>89.85418701171875</v>
      </c>
      <c r="J75" s="2">
        <v>93.157012939453125</v>
      </c>
      <c r="K75" s="2">
        <v>84.935066223144531</v>
      </c>
      <c r="L75" s="2">
        <v>87.627342224121094</v>
      </c>
      <c r="M75" s="2">
        <v>93.888839721679688</v>
      </c>
      <c r="N75" s="2">
        <v>95.160247802734375</v>
      </c>
      <c r="O75" s="2">
        <v>99.101882934570313</v>
      </c>
      <c r="P75" s="1" t="s">
        <v>448</v>
      </c>
      <c r="Q75" s="4">
        <v>2015</v>
      </c>
      <c r="R75" s="46">
        <v>402651</v>
      </c>
      <c r="S75" s="19">
        <v>196954</v>
      </c>
      <c r="T75" s="19">
        <v>205697</v>
      </c>
      <c r="U75" s="19">
        <v>197083.02816713566</v>
      </c>
      <c r="V75" s="20">
        <v>205567.97183286434</v>
      </c>
      <c r="W75" s="22">
        <v>0.51053634992304586</v>
      </c>
    </row>
    <row r="76" spans="1:23" ht="15" thickBot="1">
      <c r="A76" s="3" t="s">
        <v>238</v>
      </c>
      <c r="B76" s="1" t="s">
        <v>36</v>
      </c>
      <c r="C76" s="1" t="s">
        <v>406</v>
      </c>
      <c r="D76" s="1" t="s">
        <v>415</v>
      </c>
      <c r="E76" s="1" t="s">
        <v>418</v>
      </c>
      <c r="F76" s="2">
        <v>51.942970275878906</v>
      </c>
      <c r="G76" s="2">
        <v>50.441089630126953</v>
      </c>
      <c r="H76" s="2">
        <v>53.436119079589844</v>
      </c>
      <c r="I76" s="2">
        <v>42.88677978515625</v>
      </c>
      <c r="J76" s="2">
        <v>74.314483642578125</v>
      </c>
      <c r="K76" s="2">
        <v>35.514991760253906</v>
      </c>
      <c r="L76" s="2">
        <v>42.906040191650391</v>
      </c>
      <c r="M76" s="2">
        <v>46.671970367431641</v>
      </c>
      <c r="N76" s="2">
        <v>67.065223693847656</v>
      </c>
      <c r="O76" s="2">
        <v>80.202957153320313</v>
      </c>
      <c r="P76" s="1" t="s">
        <v>436</v>
      </c>
      <c r="Q76" s="4">
        <v>2018</v>
      </c>
      <c r="R76" s="46">
        <v>380673</v>
      </c>
      <c r="S76" s="19">
        <v>189096</v>
      </c>
      <c r="T76" s="19">
        <v>191577</v>
      </c>
      <c r="U76" s="19">
        <v>243098.98903736324</v>
      </c>
      <c r="V76" s="20">
        <v>137574.01096263676</v>
      </c>
      <c r="W76" s="22">
        <v>0.36139681816844577</v>
      </c>
    </row>
    <row r="77" spans="1:23" ht="15" thickBot="1">
      <c r="A77" s="3" t="s">
        <v>240</v>
      </c>
      <c r="B77" s="1" t="s">
        <v>38</v>
      </c>
      <c r="C77" s="1" t="s">
        <v>406</v>
      </c>
      <c r="D77" s="1" t="s">
        <v>415</v>
      </c>
      <c r="E77" s="1" t="s">
        <v>418</v>
      </c>
      <c r="F77" s="2">
        <v>44.987091064453125</v>
      </c>
      <c r="G77" s="2">
        <v>44.447338104248047</v>
      </c>
      <c r="H77" s="2">
        <v>45.494060516357422</v>
      </c>
      <c r="I77" s="2">
        <v>31.46697998046875</v>
      </c>
      <c r="J77" s="2">
        <v>77.162879943847656</v>
      </c>
      <c r="K77" s="2">
        <v>24.42732048034668</v>
      </c>
      <c r="L77" s="2">
        <v>29.337520599365234</v>
      </c>
      <c r="M77" s="2">
        <v>38.18463134765625</v>
      </c>
      <c r="N77" s="2">
        <v>58.216941833496094</v>
      </c>
      <c r="O77" s="2">
        <v>88.476638793945313</v>
      </c>
      <c r="P77" s="1" t="s">
        <v>447</v>
      </c>
      <c r="Q77" s="4">
        <v>2019</v>
      </c>
      <c r="R77" s="46">
        <v>57967</v>
      </c>
      <c r="S77" s="19">
        <v>28755</v>
      </c>
      <c r="T77" s="19">
        <v>29212</v>
      </c>
      <c r="U77" s="19">
        <v>32832.429924897813</v>
      </c>
      <c r="V77" s="20">
        <v>25134.570075102187</v>
      </c>
      <c r="W77" s="22">
        <v>0.43360136068974048</v>
      </c>
    </row>
    <row r="78" spans="1:23" ht="15" thickBot="1">
      <c r="A78" s="3" t="s">
        <v>242</v>
      </c>
      <c r="B78" s="1" t="s">
        <v>40</v>
      </c>
      <c r="C78" s="1" t="s">
        <v>408</v>
      </c>
      <c r="D78" s="1" t="s">
        <v>408</v>
      </c>
      <c r="E78" s="1" t="s">
        <v>420</v>
      </c>
      <c r="F78" s="2">
        <v>97.699623107910156</v>
      </c>
      <c r="G78" s="2">
        <v>98.0509033203125</v>
      </c>
      <c r="H78" s="2">
        <v>97.335159301757813</v>
      </c>
      <c r="I78" s="2">
        <v>97.402587890625</v>
      </c>
      <c r="J78" s="2">
        <v>98.362373352050781</v>
      </c>
      <c r="K78" s="2">
        <v>95.248016357421875</v>
      </c>
      <c r="L78" s="2">
        <v>99.358726501464844</v>
      </c>
      <c r="M78" s="2">
        <v>99.566596984863281</v>
      </c>
      <c r="N78" s="2">
        <v>97.675453186035156</v>
      </c>
      <c r="O78" s="2">
        <v>97.946510314941406</v>
      </c>
      <c r="P78" s="1" t="s">
        <v>502</v>
      </c>
      <c r="Q78" s="4">
        <v>2020</v>
      </c>
      <c r="R78" s="46">
        <v>15017</v>
      </c>
      <c r="S78" s="19">
        <v>7272</v>
      </c>
      <c r="T78" s="19">
        <v>7745</v>
      </c>
      <c r="U78" s="19">
        <v>11021.496032471476</v>
      </c>
      <c r="V78" s="20">
        <v>3995.5039675285238</v>
      </c>
      <c r="W78" s="22">
        <v>0.26606539039278976</v>
      </c>
    </row>
    <row r="79" spans="1:23" ht="15" thickBot="1">
      <c r="A79" s="3" t="s">
        <v>244</v>
      </c>
      <c r="B79" s="1" t="s">
        <v>42</v>
      </c>
      <c r="C79" s="1" t="s">
        <v>408</v>
      </c>
      <c r="D79" s="1" t="s">
        <v>408</v>
      </c>
      <c r="E79" s="1" t="s">
        <v>418</v>
      </c>
      <c r="F79" s="2">
        <v>85.544776916503906</v>
      </c>
      <c r="G79" s="2">
        <v>87.0611572265625</v>
      </c>
      <c r="H79" s="2">
        <v>84.197357177734375</v>
      </c>
      <c r="I79" s="2">
        <v>82.906486511230469</v>
      </c>
      <c r="J79" s="2">
        <v>90.935127258300781</v>
      </c>
      <c r="K79" s="2">
        <v>67.044868469238281</v>
      </c>
      <c r="L79" s="2">
        <v>85.967201232910156</v>
      </c>
      <c r="M79" s="2">
        <v>91.465751647949219</v>
      </c>
      <c r="N79" s="2">
        <v>93.598983764648438</v>
      </c>
      <c r="O79" s="2">
        <v>95.987960815429688</v>
      </c>
      <c r="P79" s="1" t="s">
        <v>426</v>
      </c>
      <c r="Q79" s="4">
        <v>2017</v>
      </c>
      <c r="R79" s="46">
        <v>249756</v>
      </c>
      <c r="S79" s="19">
        <v>122667</v>
      </c>
      <c r="T79" s="19">
        <v>127089</v>
      </c>
      <c r="U79" s="19">
        <v>111696.00725748215</v>
      </c>
      <c r="V79" s="20">
        <v>138059.99274251785</v>
      </c>
      <c r="W79" s="22">
        <v>0.55277948374620767</v>
      </c>
    </row>
    <row r="80" spans="1:23" ht="15" thickBot="1">
      <c r="A80" s="3" t="s">
        <v>399</v>
      </c>
      <c r="B80" s="1" t="s">
        <v>197</v>
      </c>
      <c r="C80" s="1" t="s">
        <v>407</v>
      </c>
      <c r="D80" s="1" t="s">
        <v>416</v>
      </c>
      <c r="E80" s="1" t="s">
        <v>421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1" t="s">
        <v>459</v>
      </c>
      <c r="Q80" s="4"/>
      <c r="R80" s="46">
        <v>0</v>
      </c>
      <c r="S80" s="19">
        <v>0</v>
      </c>
      <c r="T80" s="19">
        <v>0</v>
      </c>
      <c r="U80" s="19">
        <v>0</v>
      </c>
      <c r="V80" s="20">
        <v>0</v>
      </c>
      <c r="W80" s="22">
        <v>1</v>
      </c>
    </row>
    <row r="81" spans="1:23" ht="15" thickBot="1">
      <c r="A81" s="3" t="s">
        <v>243</v>
      </c>
      <c r="B81" s="1" t="s">
        <v>41</v>
      </c>
      <c r="C81" s="1" t="s">
        <v>408</v>
      </c>
      <c r="D81" s="1" t="s">
        <v>408</v>
      </c>
      <c r="E81" s="1" t="s">
        <v>420</v>
      </c>
      <c r="F81" s="2">
        <v>91.146636962890625</v>
      </c>
      <c r="G81" s="2">
        <v>91.70599365234375</v>
      </c>
      <c r="H81" s="2">
        <v>90.658988952636719</v>
      </c>
      <c r="I81" s="2">
        <v>89.640266418457031</v>
      </c>
      <c r="J81" s="2">
        <v>93.326171875</v>
      </c>
      <c r="K81" s="2">
        <v>83.712173461914063</v>
      </c>
      <c r="L81" s="2">
        <v>92.396377563476563</v>
      </c>
      <c r="M81" s="2">
        <v>92.304801940917969</v>
      </c>
      <c r="N81" s="2">
        <v>95.02752685546875</v>
      </c>
      <c r="O81" s="2">
        <v>94.849113464355469</v>
      </c>
      <c r="P81" s="1" t="s">
        <v>428</v>
      </c>
      <c r="Q81" s="4">
        <v>2019</v>
      </c>
      <c r="R81" s="46">
        <v>197992</v>
      </c>
      <c r="S81" s="19">
        <v>96757</v>
      </c>
      <c r="T81" s="19">
        <v>101235</v>
      </c>
      <c r="U81" s="19">
        <v>84946.985338584316</v>
      </c>
      <c r="V81" s="20">
        <v>113045.01466141568</v>
      </c>
      <c r="W81" s="22">
        <v>0.57095748647124978</v>
      </c>
    </row>
    <row r="82" spans="1:23" ht="15" thickBot="1">
      <c r="A82" s="3" t="s">
        <v>345</v>
      </c>
      <c r="B82" s="1" t="s">
        <v>143</v>
      </c>
      <c r="C82" s="1" t="s">
        <v>407</v>
      </c>
      <c r="D82" s="1" t="s">
        <v>416</v>
      </c>
      <c r="E82" s="1" t="s">
        <v>419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1" t="s">
        <v>459</v>
      </c>
      <c r="Q82" s="4"/>
      <c r="R82" s="46">
        <v>88177</v>
      </c>
      <c r="S82" s="19">
        <v>42961</v>
      </c>
      <c r="T82" s="19">
        <v>45216</v>
      </c>
      <c r="U82" s="19">
        <v>25262.076482887998</v>
      </c>
      <c r="V82" s="20">
        <v>62914.923517112002</v>
      </c>
      <c r="W82" s="22">
        <v>0.71350719027764609</v>
      </c>
    </row>
    <row r="83" spans="1:23" ht="15" thickBot="1">
      <c r="A83" s="3" t="s">
        <v>348</v>
      </c>
      <c r="B83" s="1" t="s">
        <v>146</v>
      </c>
      <c r="C83" s="1" t="s">
        <v>407</v>
      </c>
      <c r="D83" s="1" t="s">
        <v>416</v>
      </c>
      <c r="E83" s="1" t="s">
        <v>419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1" t="s">
        <v>459</v>
      </c>
      <c r="Q83" s="4"/>
      <c r="R83" s="46">
        <v>4392</v>
      </c>
      <c r="S83" s="19">
        <v>2173</v>
      </c>
      <c r="T83" s="19">
        <v>2219</v>
      </c>
      <c r="U83" s="19">
        <v>271.74020960388407</v>
      </c>
      <c r="V83" s="20">
        <v>4120.2597903961159</v>
      </c>
      <c r="W83" s="22">
        <v>0.93812836757652907</v>
      </c>
    </row>
    <row r="84" spans="1:23" ht="15" thickBot="1">
      <c r="A84" s="3" t="s">
        <v>246</v>
      </c>
      <c r="B84" s="1" t="s">
        <v>44</v>
      </c>
      <c r="C84" s="1" t="s">
        <v>405</v>
      </c>
      <c r="D84" s="1" t="s">
        <v>405</v>
      </c>
      <c r="E84" s="1" t="s">
        <v>420</v>
      </c>
      <c r="F84" s="2">
        <v>88.520248413085938</v>
      </c>
      <c r="G84" s="2">
        <v>88.223152160644531</v>
      </c>
      <c r="H84" s="2">
        <v>88.7943115234375</v>
      </c>
      <c r="I84" s="2">
        <v>86.885963439941406</v>
      </c>
      <c r="J84" s="2">
        <v>92.716117858886719</v>
      </c>
      <c r="K84" s="2">
        <v>78.07958984375</v>
      </c>
      <c r="L84" s="2">
        <v>88.319343566894531</v>
      </c>
      <c r="M84" s="2">
        <v>92.122879028320313</v>
      </c>
      <c r="N84" s="2">
        <v>93.994239807128906</v>
      </c>
      <c r="O84" s="2">
        <v>97.854660034179688</v>
      </c>
      <c r="P84" s="1" t="s">
        <v>423</v>
      </c>
      <c r="Q84" s="4">
        <v>2016</v>
      </c>
      <c r="R84" s="46">
        <v>23100000</v>
      </c>
      <c r="S84" s="19">
        <v>11000000</v>
      </c>
      <c r="T84" s="19">
        <v>12100000</v>
      </c>
      <c r="U84" s="19">
        <v>15239139.637114666</v>
      </c>
      <c r="V84" s="20">
        <v>7860860.3628853345</v>
      </c>
      <c r="W84" s="22">
        <v>0.34029698540629155</v>
      </c>
    </row>
    <row r="85" spans="1:23" ht="15" thickBot="1">
      <c r="A85" s="3" t="s">
        <v>245</v>
      </c>
      <c r="B85" s="1" t="s">
        <v>43</v>
      </c>
      <c r="C85" s="1" t="s">
        <v>409</v>
      </c>
      <c r="D85" s="1" t="s">
        <v>409</v>
      </c>
      <c r="E85" s="1" t="s">
        <v>420</v>
      </c>
      <c r="F85" s="2">
        <v>77.523162841796875</v>
      </c>
      <c r="G85" s="2">
        <v>79.933189392089844</v>
      </c>
      <c r="H85" s="2">
        <v>75.308929443359375</v>
      </c>
      <c r="I85" s="2">
        <v>78.870437622070313</v>
      </c>
      <c r="J85" s="2">
        <v>76.073516845703125</v>
      </c>
      <c r="K85" s="2">
        <v>77.28948974609375</v>
      </c>
      <c r="L85" s="2">
        <v>76.967506408691406</v>
      </c>
      <c r="M85" s="2">
        <v>77.423492431640625</v>
      </c>
      <c r="N85" s="2">
        <v>78.427093505859375</v>
      </c>
      <c r="O85" s="2">
        <v>77.502937316894531</v>
      </c>
      <c r="P85" s="1" t="s">
        <v>455</v>
      </c>
      <c r="Q85" s="4">
        <v>2017</v>
      </c>
      <c r="R85" s="46">
        <v>4909720</v>
      </c>
      <c r="S85" s="19">
        <v>2404371</v>
      </c>
      <c r="T85" s="19">
        <v>2505349</v>
      </c>
      <c r="U85" s="19">
        <v>2193441.64042097</v>
      </c>
      <c r="V85" s="20">
        <v>2716278.35957903</v>
      </c>
      <c r="W85" s="22">
        <v>0.55324506480594204</v>
      </c>
    </row>
    <row r="86" spans="1:23" ht="15" thickBot="1">
      <c r="A86" s="3" t="s">
        <v>347</v>
      </c>
      <c r="B86" s="1" t="s">
        <v>145</v>
      </c>
      <c r="C86" s="1" t="s">
        <v>410</v>
      </c>
      <c r="D86" s="1" t="s">
        <v>410</v>
      </c>
      <c r="E86" s="1" t="s">
        <v>420</v>
      </c>
      <c r="F86" s="2">
        <v>96.680000305175781</v>
      </c>
      <c r="G86" s="2">
        <v>96.94000244140625</v>
      </c>
      <c r="H86" s="2">
        <v>96.44000244140625</v>
      </c>
      <c r="I86" s="2">
        <v>95.419998168945313</v>
      </c>
      <c r="J86" s="2">
        <v>97.339996337890625</v>
      </c>
      <c r="K86" s="2"/>
      <c r="L86" s="2"/>
      <c r="M86" s="2"/>
      <c r="N86" s="2"/>
      <c r="O86" s="2"/>
      <c r="P86" s="1" t="s">
        <v>509</v>
      </c>
      <c r="Q86" s="4">
        <v>2011</v>
      </c>
      <c r="R86" s="46">
        <v>1442773</v>
      </c>
      <c r="S86" s="19">
        <v>699757</v>
      </c>
      <c r="T86" s="19">
        <v>743016</v>
      </c>
      <c r="U86" s="19">
        <v>362166.53706496977</v>
      </c>
      <c r="V86" s="20">
        <v>1080606.4629350302</v>
      </c>
      <c r="W86" s="22">
        <v>0.74897885040476231</v>
      </c>
    </row>
    <row r="87" spans="1:23" ht="15" thickBot="1">
      <c r="A87" s="3" t="s">
        <v>247</v>
      </c>
      <c r="B87" s="1" t="s">
        <v>45</v>
      </c>
      <c r="C87" s="1" t="s">
        <v>410</v>
      </c>
      <c r="D87" s="1" t="s">
        <v>410</v>
      </c>
      <c r="E87" s="1" t="s">
        <v>420</v>
      </c>
      <c r="F87" s="2">
        <v>31.984439849853516</v>
      </c>
      <c r="G87" s="2">
        <v>31.838380813598633</v>
      </c>
      <c r="H87" s="2">
        <v>32.12628173828125</v>
      </c>
      <c r="I87" s="2">
        <v>21.398809432983398</v>
      </c>
      <c r="J87" s="2">
        <v>36.757560729980469</v>
      </c>
      <c r="K87" s="2">
        <v>19.324069976806641</v>
      </c>
      <c r="L87" s="2">
        <v>28.227199554443359</v>
      </c>
      <c r="M87" s="2">
        <v>32.513290405273438</v>
      </c>
      <c r="N87" s="2">
        <v>38.498390197753906</v>
      </c>
      <c r="O87" s="2">
        <v>49.105670928955078</v>
      </c>
      <c r="P87" s="1" t="s">
        <v>440</v>
      </c>
      <c r="Q87" s="4">
        <v>2018</v>
      </c>
      <c r="R87" s="46">
        <v>1085926</v>
      </c>
      <c r="S87" s="19">
        <v>527731</v>
      </c>
      <c r="T87" s="19">
        <v>558195</v>
      </c>
      <c r="U87" s="19">
        <v>320644.0512220806</v>
      </c>
      <c r="V87" s="20">
        <v>765281.9487779194</v>
      </c>
      <c r="W87" s="22">
        <v>0.70472753095323204</v>
      </c>
    </row>
    <row r="88" spans="1:23" ht="15" thickBot="1">
      <c r="A88" s="3" t="s">
        <v>346</v>
      </c>
      <c r="B88" s="1" t="s">
        <v>144</v>
      </c>
      <c r="C88" s="1" t="s">
        <v>407</v>
      </c>
      <c r="D88" s="1" t="s">
        <v>416</v>
      </c>
      <c r="E88" s="1" t="s">
        <v>419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1" t="s">
        <v>459</v>
      </c>
      <c r="Q88" s="4"/>
      <c r="R88" s="46">
        <v>63564</v>
      </c>
      <c r="S88" s="19">
        <v>30857</v>
      </c>
      <c r="T88" s="19">
        <v>32707</v>
      </c>
      <c r="U88" s="19">
        <v>23410.616060625995</v>
      </c>
      <c r="V88" s="20">
        <v>40153.383939374005</v>
      </c>
      <c r="W88" s="22">
        <v>0.63170008085353357</v>
      </c>
    </row>
    <row r="89" spans="1:23" ht="15" thickBot="1">
      <c r="A89" s="3" t="s">
        <v>349</v>
      </c>
      <c r="B89" s="1" t="s">
        <v>147</v>
      </c>
      <c r="C89" s="1" t="s">
        <v>410</v>
      </c>
      <c r="D89" s="1" t="s">
        <v>410</v>
      </c>
      <c r="E89" s="1" t="s">
        <v>419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1" t="s">
        <v>459</v>
      </c>
      <c r="Q89" s="4"/>
      <c r="R89" s="46">
        <v>169676</v>
      </c>
      <c r="S89" s="19">
        <v>82574</v>
      </c>
      <c r="T89" s="19">
        <v>87102</v>
      </c>
      <c r="U89" s="19">
        <v>12865.388248992298</v>
      </c>
      <c r="V89" s="20">
        <v>156810.6117510077</v>
      </c>
      <c r="W89" s="22">
        <v>0.92417673537216638</v>
      </c>
    </row>
    <row r="90" spans="1:23" ht="15" thickBot="1">
      <c r="A90" s="3" t="s">
        <v>350</v>
      </c>
      <c r="B90" s="1" t="s">
        <v>148</v>
      </c>
      <c r="C90" s="1" t="s">
        <v>407</v>
      </c>
      <c r="D90" s="1" t="s">
        <v>416</v>
      </c>
      <c r="E90" s="1" t="s">
        <v>419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1" t="s">
        <v>459</v>
      </c>
      <c r="Q90" s="4"/>
      <c r="R90" s="46">
        <v>511345</v>
      </c>
      <c r="S90" s="19">
        <v>247958</v>
      </c>
      <c r="T90" s="19">
        <v>263387</v>
      </c>
      <c r="U90" s="19">
        <v>151166.16976103053</v>
      </c>
      <c r="V90" s="20">
        <v>360178.83023896947</v>
      </c>
      <c r="W90" s="22">
        <v>0.70437538303683322</v>
      </c>
    </row>
    <row r="91" spans="1:23" ht="15" thickBot="1">
      <c r="A91" s="3" t="s">
        <v>248</v>
      </c>
      <c r="B91" s="1" t="s">
        <v>46</v>
      </c>
      <c r="C91" s="1" t="s">
        <v>408</v>
      </c>
      <c r="D91" s="1" t="s">
        <v>408</v>
      </c>
      <c r="E91" s="1" t="s">
        <v>420</v>
      </c>
      <c r="F91" s="2">
        <v>98</v>
      </c>
      <c r="G91" s="2">
        <v>98.699996948242188</v>
      </c>
      <c r="H91" s="2">
        <v>97.199996948242188</v>
      </c>
      <c r="I91" s="2">
        <v>97.900001525878906</v>
      </c>
      <c r="J91" s="2">
        <v>98</v>
      </c>
      <c r="K91" s="2">
        <v>97.5</v>
      </c>
      <c r="L91" s="2">
        <v>98.300003051757813</v>
      </c>
      <c r="M91" s="2">
        <v>97.099998474121094</v>
      </c>
      <c r="N91" s="2">
        <v>98.5</v>
      </c>
      <c r="O91" s="2">
        <v>98.800003051757813</v>
      </c>
      <c r="P91" s="1" t="s">
        <v>449</v>
      </c>
      <c r="Q91" s="4">
        <v>2011</v>
      </c>
      <c r="R91" s="46">
        <v>47303</v>
      </c>
      <c r="S91" s="19">
        <v>23116</v>
      </c>
      <c r="T91" s="19">
        <v>24187</v>
      </c>
      <c r="U91" s="19">
        <v>20967.436932780023</v>
      </c>
      <c r="V91" s="20">
        <v>26335.563067219977</v>
      </c>
      <c r="W91" s="22">
        <v>0.55674192053823179</v>
      </c>
    </row>
    <row r="92" spans="1:23" ht="15" thickBot="1">
      <c r="A92" s="3" t="s">
        <v>351</v>
      </c>
      <c r="B92" s="1" t="s">
        <v>149</v>
      </c>
      <c r="C92" s="1" t="s">
        <v>409</v>
      </c>
      <c r="D92" s="1" t="s">
        <v>409</v>
      </c>
      <c r="E92" s="1" t="s">
        <v>419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1" t="s">
        <v>459</v>
      </c>
      <c r="Q92" s="4"/>
      <c r="R92" s="46">
        <v>1051441</v>
      </c>
      <c r="S92" s="19">
        <v>511549</v>
      </c>
      <c r="T92" s="19">
        <v>539892</v>
      </c>
      <c r="U92" s="19">
        <v>88157.680760600604</v>
      </c>
      <c r="V92" s="20">
        <v>963283.3192393994</v>
      </c>
      <c r="W92" s="22">
        <v>0.91615537080958365</v>
      </c>
    </row>
    <row r="93" spans="1:23" ht="15" thickBot="1">
      <c r="A93" s="3" t="s">
        <v>249</v>
      </c>
      <c r="B93" s="1" t="s">
        <v>47</v>
      </c>
      <c r="C93" s="1" t="s">
        <v>410</v>
      </c>
      <c r="D93" s="1" t="s">
        <v>410</v>
      </c>
      <c r="E93" s="1" t="s">
        <v>420</v>
      </c>
      <c r="F93" s="2">
        <v>45.076908111572266</v>
      </c>
      <c r="G93" s="2">
        <v>45.948619842529297</v>
      </c>
      <c r="H93" s="2">
        <v>44.310829162597656</v>
      </c>
      <c r="I93" s="2">
        <v>43.336238861083984</v>
      </c>
      <c r="J93" s="2">
        <v>45.297779083251953</v>
      </c>
      <c r="K93" s="2">
        <v>34.066318511962891</v>
      </c>
      <c r="L93" s="2">
        <v>43.759929656982422</v>
      </c>
      <c r="M93" s="2">
        <v>56.880580902099609</v>
      </c>
      <c r="N93" s="2">
        <v>58.361129760742188</v>
      </c>
      <c r="O93" s="2">
        <v>35.651409149169922</v>
      </c>
      <c r="P93" s="1" t="s">
        <v>424</v>
      </c>
      <c r="Q93" s="4">
        <v>2018</v>
      </c>
      <c r="R93" s="46">
        <v>227127</v>
      </c>
      <c r="S93" s="19">
        <v>111053</v>
      </c>
      <c r="T93" s="19">
        <v>116074</v>
      </c>
      <c r="U93" s="19">
        <v>20489.287698098167</v>
      </c>
      <c r="V93" s="20">
        <v>206637.71230190183</v>
      </c>
      <c r="W93" s="22">
        <v>0.9097892910217712</v>
      </c>
    </row>
    <row r="94" spans="1:23" ht="15" thickBot="1">
      <c r="A94" s="3" t="s">
        <v>250</v>
      </c>
      <c r="B94" s="1" t="s">
        <v>48</v>
      </c>
      <c r="C94" s="1" t="s">
        <v>407</v>
      </c>
      <c r="D94" s="1" t="s">
        <v>414</v>
      </c>
      <c r="E94" s="1" t="s">
        <v>420</v>
      </c>
      <c r="F94" s="2">
        <v>96.350189208984375</v>
      </c>
      <c r="G94" s="2">
        <v>96.713287353515625</v>
      </c>
      <c r="H94" s="2">
        <v>96.040298461914063</v>
      </c>
      <c r="I94" s="2">
        <v>98.041801452636719</v>
      </c>
      <c r="J94" s="2">
        <v>94.309776306152344</v>
      </c>
      <c r="K94" s="2">
        <v>96.79559326171875</v>
      </c>
      <c r="L94" s="2">
        <v>98.077842712402344</v>
      </c>
      <c r="M94" s="2">
        <v>97.57611083984375</v>
      </c>
      <c r="N94" s="2">
        <v>94.878227233886719</v>
      </c>
      <c r="O94" s="2">
        <v>93.662071228027344</v>
      </c>
      <c r="P94" s="1" t="s">
        <v>450</v>
      </c>
      <c r="Q94" s="4">
        <v>2015</v>
      </c>
      <c r="R94" s="46">
        <v>402500</v>
      </c>
      <c r="S94" s="19">
        <v>195547</v>
      </c>
      <c r="T94" s="19">
        <v>206953</v>
      </c>
      <c r="U94" s="19">
        <v>171352.05331924936</v>
      </c>
      <c r="V94" s="20">
        <v>231147.94668075064</v>
      </c>
      <c r="W94" s="22">
        <v>0.57428061287143017</v>
      </c>
    </row>
    <row r="95" spans="1:23" ht="15" thickBot="1">
      <c r="A95" s="3" t="s">
        <v>251</v>
      </c>
      <c r="B95" s="1" t="s">
        <v>49</v>
      </c>
      <c r="C95" s="1" t="s">
        <v>406</v>
      </c>
      <c r="D95" s="1" t="s">
        <v>413</v>
      </c>
      <c r="E95" s="1" t="s">
        <v>420</v>
      </c>
      <c r="F95" s="2">
        <v>90.322090148925781</v>
      </c>
      <c r="G95" s="2">
        <v>90.645477294921875</v>
      </c>
      <c r="H95" s="2">
        <v>90.010848999023438</v>
      </c>
      <c r="I95" s="2">
        <v>88.47601318359375</v>
      </c>
      <c r="J95" s="2">
        <v>95.258979797363281</v>
      </c>
      <c r="K95" s="2">
        <v>72.717849731445313</v>
      </c>
      <c r="L95" s="2">
        <v>95.824577331542969</v>
      </c>
      <c r="M95" s="2">
        <v>94.805343627929688</v>
      </c>
      <c r="N95" s="2">
        <v>97.551048278808594</v>
      </c>
      <c r="O95" s="2">
        <v>98.599662780761719</v>
      </c>
      <c r="P95" s="1" t="s">
        <v>444</v>
      </c>
      <c r="Q95" s="4">
        <v>2014</v>
      </c>
      <c r="R95" s="46">
        <v>1400084</v>
      </c>
      <c r="S95" s="19">
        <v>694841</v>
      </c>
      <c r="T95" s="19">
        <v>705243</v>
      </c>
      <c r="U95" s="19">
        <v>1021647.2740777642</v>
      </c>
      <c r="V95" s="20">
        <v>378436.72592223581</v>
      </c>
      <c r="W95" s="22">
        <v>0.27029572934355067</v>
      </c>
    </row>
    <row r="96" spans="1:23" ht="15" thickBot="1">
      <c r="A96" s="3" t="s">
        <v>254</v>
      </c>
      <c r="B96" s="1" t="s">
        <v>52</v>
      </c>
      <c r="C96" s="1" t="s">
        <v>409</v>
      </c>
      <c r="D96" s="1" t="s">
        <v>409</v>
      </c>
      <c r="E96" s="1" t="s">
        <v>418</v>
      </c>
      <c r="F96" s="2">
        <v>96.199836730957031</v>
      </c>
      <c r="G96" s="2">
        <v>97.342483520507813</v>
      </c>
      <c r="H96" s="2">
        <v>95.220123291015625</v>
      </c>
      <c r="I96" s="2">
        <v>95.264472961425781</v>
      </c>
      <c r="J96" s="2">
        <v>97.333343505859375</v>
      </c>
      <c r="K96" s="2">
        <v>94.629463195800781</v>
      </c>
      <c r="L96" s="2">
        <v>95.647789001464844</v>
      </c>
      <c r="M96" s="2">
        <v>94.897392272949219</v>
      </c>
      <c r="N96" s="2">
        <v>96.583106994628906</v>
      </c>
      <c r="O96" s="2">
        <v>100</v>
      </c>
      <c r="P96" s="1" t="s">
        <v>447</v>
      </c>
      <c r="Q96" s="4">
        <v>2019</v>
      </c>
      <c r="R96" s="46">
        <v>2921</v>
      </c>
      <c r="S96" s="19">
        <v>1393</v>
      </c>
      <c r="T96" s="19">
        <v>1528</v>
      </c>
      <c r="U96" s="19">
        <v>1341.9964108973604</v>
      </c>
      <c r="V96" s="20">
        <v>1579.0035891026396</v>
      </c>
      <c r="W96" s="22">
        <v>0.54056952725184515</v>
      </c>
    </row>
    <row r="97" spans="1:23" ht="15" thickBot="1">
      <c r="A97" s="67" t="s">
        <v>560</v>
      </c>
      <c r="B97" s="68" t="s">
        <v>561</v>
      </c>
      <c r="C97" s="69" t="s">
        <v>407</v>
      </c>
      <c r="D97" s="1"/>
      <c r="E97" s="1"/>
      <c r="F97" s="2">
        <v>83.8</v>
      </c>
      <c r="G97" s="2">
        <v>86.2</v>
      </c>
      <c r="H97" s="2">
        <v>81.8</v>
      </c>
      <c r="I97" s="2">
        <v>80.2</v>
      </c>
      <c r="J97" s="2">
        <v>88.4</v>
      </c>
      <c r="K97" s="2">
        <v>69.599999999999994</v>
      </c>
      <c r="L97" s="2">
        <v>86.8</v>
      </c>
      <c r="M97" s="2">
        <v>88.4</v>
      </c>
      <c r="N97" s="2">
        <v>82</v>
      </c>
      <c r="O97" s="2">
        <v>96.5</v>
      </c>
      <c r="P97" s="69" t="s">
        <v>502</v>
      </c>
      <c r="Q97" s="4">
        <v>2020</v>
      </c>
      <c r="R97" s="46"/>
      <c r="S97" s="19"/>
      <c r="T97" s="19"/>
      <c r="U97" s="19"/>
      <c r="V97" s="20"/>
      <c r="W97" s="22"/>
    </row>
    <row r="98" spans="1:23" ht="15" thickBot="1">
      <c r="A98" s="3" t="s">
        <v>354</v>
      </c>
      <c r="B98" s="1" t="s">
        <v>152</v>
      </c>
      <c r="C98" s="1" t="s">
        <v>410</v>
      </c>
      <c r="D98" s="1" t="s">
        <v>410</v>
      </c>
      <c r="E98" s="1" t="s">
        <v>420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1" t="s">
        <v>459</v>
      </c>
      <c r="Q98" s="4"/>
      <c r="R98" s="46">
        <v>62189</v>
      </c>
      <c r="S98" s="19">
        <v>29657</v>
      </c>
      <c r="T98" s="19">
        <v>32532</v>
      </c>
      <c r="U98" s="19">
        <v>0</v>
      </c>
      <c r="V98" s="20">
        <v>62189</v>
      </c>
      <c r="W98" s="22">
        <v>1</v>
      </c>
    </row>
    <row r="99" spans="1:23" ht="15" thickBot="1">
      <c r="A99" s="3" t="s">
        <v>252</v>
      </c>
      <c r="B99" s="1" t="s">
        <v>50</v>
      </c>
      <c r="C99" s="1" t="s">
        <v>407</v>
      </c>
      <c r="D99" s="1" t="s">
        <v>414</v>
      </c>
      <c r="E99" s="1" t="s">
        <v>420</v>
      </c>
      <c r="F99" s="2">
        <v>91.300003051757813</v>
      </c>
      <c r="G99" s="2">
        <v>90.199996948242188</v>
      </c>
      <c r="H99" s="2">
        <v>92.199996948242188</v>
      </c>
      <c r="I99" s="2">
        <v>93.699996948242188</v>
      </c>
      <c r="J99" s="2">
        <v>86</v>
      </c>
      <c r="K99" s="2">
        <v>88.5</v>
      </c>
      <c r="L99" s="2">
        <v>98.400001525878906</v>
      </c>
      <c r="M99" s="2">
        <v>87.5</v>
      </c>
      <c r="N99" s="2">
        <v>93.300003051757813</v>
      </c>
      <c r="O99" s="2">
        <v>85.900001525878906</v>
      </c>
      <c r="P99" s="1" t="s">
        <v>440</v>
      </c>
      <c r="Q99" s="4">
        <v>2018</v>
      </c>
      <c r="R99" s="46">
        <v>159706</v>
      </c>
      <c r="S99" s="19">
        <v>77823</v>
      </c>
      <c r="T99" s="19">
        <v>81883</v>
      </c>
      <c r="U99" s="19">
        <v>101651.6133682878</v>
      </c>
      <c r="V99" s="20">
        <v>58054.386631712208</v>
      </c>
      <c r="W99" s="22">
        <v>0.36350786214489256</v>
      </c>
    </row>
    <row r="100" spans="1:23" ht="15" thickBot="1">
      <c r="A100" s="3" t="s">
        <v>255</v>
      </c>
      <c r="B100" s="1" t="s">
        <v>53</v>
      </c>
      <c r="C100" s="1" t="s">
        <v>409</v>
      </c>
      <c r="D100" s="1" t="s">
        <v>409</v>
      </c>
      <c r="E100" s="1" t="s">
        <v>418</v>
      </c>
      <c r="F100" s="2">
        <v>73.861076354980469</v>
      </c>
      <c r="G100" s="2">
        <v>76.293609619140625</v>
      </c>
      <c r="H100" s="2">
        <v>71.827560424804688</v>
      </c>
      <c r="I100" s="2">
        <v>69.099998474121094</v>
      </c>
      <c r="J100" s="2">
        <v>87.390350341796875</v>
      </c>
      <c r="K100" s="2">
        <v>52.958648681640625</v>
      </c>
      <c r="L100" s="2">
        <v>70.175041198730469</v>
      </c>
      <c r="M100" s="2">
        <v>78.62493896484375</v>
      </c>
      <c r="N100" s="2">
        <v>89.731719970703125</v>
      </c>
      <c r="O100" s="2">
        <v>94.424552917480469</v>
      </c>
      <c r="P100" s="1" t="s">
        <v>451</v>
      </c>
      <c r="Q100" s="4">
        <v>2017</v>
      </c>
      <c r="R100" s="46">
        <v>154920</v>
      </c>
      <c r="S100" s="19">
        <v>75997</v>
      </c>
      <c r="T100" s="19">
        <v>78923</v>
      </c>
      <c r="U100" s="19">
        <v>100691.60175888962</v>
      </c>
      <c r="V100" s="20">
        <v>54228.398241110386</v>
      </c>
      <c r="W100" s="22">
        <v>0.35004130029118502</v>
      </c>
    </row>
    <row r="101" spans="1:23" ht="15" thickBot="1">
      <c r="A101" s="3" t="s">
        <v>360</v>
      </c>
      <c r="B101" s="1" t="s">
        <v>158</v>
      </c>
      <c r="C101" s="1" t="s">
        <v>407</v>
      </c>
      <c r="D101" s="1" t="s">
        <v>416</v>
      </c>
      <c r="E101" s="1" t="s">
        <v>419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1" t="s">
        <v>459</v>
      </c>
      <c r="Q101" s="4"/>
      <c r="R101" s="46">
        <v>20665</v>
      </c>
      <c r="S101" s="19">
        <v>10134</v>
      </c>
      <c r="T101" s="19">
        <v>10531</v>
      </c>
      <c r="U101" s="19">
        <v>6583.4915914397243</v>
      </c>
      <c r="V101" s="20">
        <v>14081.508408560276</v>
      </c>
      <c r="W101" s="22">
        <v>0.68141826317736631</v>
      </c>
    </row>
    <row r="102" spans="1:23" ht="15" thickBot="1">
      <c r="A102" s="3" t="s">
        <v>355</v>
      </c>
      <c r="B102" s="1" t="s">
        <v>153</v>
      </c>
      <c r="C102" s="1" t="s">
        <v>410</v>
      </c>
      <c r="D102" s="1" t="s">
        <v>410</v>
      </c>
      <c r="E102" s="1" t="s">
        <v>420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1" t="s">
        <v>459</v>
      </c>
      <c r="Q102" s="4"/>
      <c r="R102" s="46">
        <v>71449</v>
      </c>
      <c r="S102" s="19">
        <v>35094</v>
      </c>
      <c r="T102" s="19">
        <v>36355</v>
      </c>
      <c r="U102" s="19">
        <v>8150.3214325276203</v>
      </c>
      <c r="V102" s="20">
        <v>63298.67856747238</v>
      </c>
      <c r="W102" s="22">
        <v>0.885928124501006</v>
      </c>
    </row>
    <row r="103" spans="1:23" ht="15" thickBot="1">
      <c r="A103" s="3" t="s">
        <v>259</v>
      </c>
      <c r="B103" s="1" t="s">
        <v>57</v>
      </c>
      <c r="C103" s="1" t="s">
        <v>406</v>
      </c>
      <c r="D103" s="1" t="s">
        <v>413</v>
      </c>
      <c r="E103" s="1" t="s">
        <v>418</v>
      </c>
      <c r="F103" s="2">
        <v>84.900001525878906</v>
      </c>
      <c r="G103" s="2">
        <v>87.5</v>
      </c>
      <c r="H103" s="2">
        <v>81.800003051757813</v>
      </c>
      <c r="I103" s="2">
        <v>83</v>
      </c>
      <c r="J103" s="2">
        <v>88.800003051757813</v>
      </c>
      <c r="K103" s="2">
        <v>73.099998474121094</v>
      </c>
      <c r="L103" s="2">
        <v>82.199996948242188</v>
      </c>
      <c r="M103" s="2">
        <v>87.800003051757813</v>
      </c>
      <c r="N103" s="2">
        <v>88.900001525878906</v>
      </c>
      <c r="O103" s="2">
        <v>97.5</v>
      </c>
      <c r="P103" s="1" t="s">
        <v>440</v>
      </c>
      <c r="Q103" s="4">
        <v>2018</v>
      </c>
      <c r="R103" s="46">
        <v>47511</v>
      </c>
      <c r="S103" s="19">
        <v>23665</v>
      </c>
      <c r="T103" s="19">
        <v>23846</v>
      </c>
      <c r="U103" s="19">
        <v>34135.316458610439</v>
      </c>
      <c r="V103" s="20">
        <v>13375.683541389564</v>
      </c>
      <c r="W103" s="22">
        <v>0.28152814172274976</v>
      </c>
    </row>
    <row r="104" spans="1:23" ht="15" thickBot="1">
      <c r="A104" s="3" t="s">
        <v>256</v>
      </c>
      <c r="B104" s="1" t="s">
        <v>54</v>
      </c>
      <c r="C104" s="1" t="s">
        <v>406</v>
      </c>
      <c r="D104" s="1" t="s">
        <v>415</v>
      </c>
      <c r="E104" s="1" t="s">
        <v>418</v>
      </c>
      <c r="F104" s="2">
        <v>66.9652099609375</v>
      </c>
      <c r="G104" s="2">
        <v>68.358650207519531</v>
      </c>
      <c r="H104" s="2">
        <v>65.756706237792969</v>
      </c>
      <c r="I104" s="2">
        <v>60.841949462890625</v>
      </c>
      <c r="J104" s="2">
        <v>72.840728759765625</v>
      </c>
      <c r="K104" s="2">
        <v>49.340599060058594</v>
      </c>
      <c r="L104" s="2">
        <v>62.672409057617188</v>
      </c>
      <c r="M104" s="2">
        <v>65.397750854492188</v>
      </c>
      <c r="N104" s="2">
        <v>78.9136962890625</v>
      </c>
      <c r="O104" s="2">
        <v>87.349090576171875</v>
      </c>
      <c r="P104" s="1" t="s">
        <v>446</v>
      </c>
      <c r="Q104" s="4">
        <v>2013</v>
      </c>
      <c r="R104" s="46">
        <v>140088</v>
      </c>
      <c r="S104" s="19">
        <v>68595</v>
      </c>
      <c r="T104" s="19">
        <v>71493</v>
      </c>
      <c r="U104" s="19">
        <v>68431.00896587134</v>
      </c>
      <c r="V104" s="20">
        <v>71656.99103412866</v>
      </c>
      <c r="W104" s="22">
        <v>0.51151412707818411</v>
      </c>
    </row>
    <row r="105" spans="1:23" ht="15" thickBot="1">
      <c r="A105" s="3" t="s">
        <v>356</v>
      </c>
      <c r="B105" s="1" t="s">
        <v>154</v>
      </c>
      <c r="C105" s="1" t="s">
        <v>410</v>
      </c>
      <c r="D105" s="1" t="s">
        <v>410</v>
      </c>
      <c r="E105" s="1" t="s">
        <v>420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1" t="s">
        <v>459</v>
      </c>
      <c r="Q105" s="4"/>
      <c r="R105" s="46">
        <v>132429</v>
      </c>
      <c r="S105" s="19">
        <v>64399</v>
      </c>
      <c r="T105" s="19">
        <v>68030</v>
      </c>
      <c r="U105" s="19">
        <v>26350.766934128435</v>
      </c>
      <c r="V105" s="20">
        <v>106078.23306587157</v>
      </c>
      <c r="W105" s="22">
        <v>0.80101966386419565</v>
      </c>
    </row>
    <row r="106" spans="1:23" ht="15" thickBot="1">
      <c r="A106" s="3" t="s">
        <v>357</v>
      </c>
      <c r="B106" s="1" t="s">
        <v>155</v>
      </c>
      <c r="C106" s="1" t="s">
        <v>407</v>
      </c>
      <c r="D106" s="1" t="s">
        <v>416</v>
      </c>
      <c r="E106" s="1" t="s">
        <v>419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1" t="s">
        <v>459</v>
      </c>
      <c r="Q106" s="4"/>
      <c r="R106" s="46">
        <v>367</v>
      </c>
      <c r="S106" s="19">
        <v>156</v>
      </c>
      <c r="T106" s="19">
        <v>211</v>
      </c>
      <c r="U106" s="19">
        <v>314.38592582885599</v>
      </c>
      <c r="V106" s="20">
        <v>52.614074171144019</v>
      </c>
      <c r="W106" s="22">
        <v>0.14336259992137335</v>
      </c>
    </row>
    <row r="107" spans="1:23" ht="15" thickBot="1">
      <c r="A107" s="3" t="s">
        <v>358</v>
      </c>
      <c r="B107" s="1" t="s">
        <v>156</v>
      </c>
      <c r="C107" s="1" t="s">
        <v>407</v>
      </c>
      <c r="D107" s="1" t="s">
        <v>416</v>
      </c>
      <c r="E107" s="1" t="s">
        <v>419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1" t="s">
        <v>459</v>
      </c>
      <c r="Q107" s="4"/>
      <c r="R107" s="46">
        <v>28683</v>
      </c>
      <c r="S107" s="19">
        <v>14097</v>
      </c>
      <c r="T107" s="19">
        <v>14586</v>
      </c>
      <c r="U107" s="19">
        <v>9270.7073689150748</v>
      </c>
      <c r="V107" s="20">
        <v>19412.292631084925</v>
      </c>
      <c r="W107" s="22">
        <v>0.67678738734040811</v>
      </c>
    </row>
    <row r="108" spans="1:23" ht="15" thickBot="1">
      <c r="A108" s="3" t="s">
        <v>359</v>
      </c>
      <c r="B108" s="1" t="s">
        <v>157</v>
      </c>
      <c r="C108" s="1" t="s">
        <v>407</v>
      </c>
      <c r="D108" s="1" t="s">
        <v>416</v>
      </c>
      <c r="E108" s="1" t="s">
        <v>419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1" t="s">
        <v>459</v>
      </c>
      <c r="Q108" s="4"/>
      <c r="R108" s="46">
        <v>6665</v>
      </c>
      <c r="S108" s="19">
        <v>3234</v>
      </c>
      <c r="T108" s="19">
        <v>3431</v>
      </c>
      <c r="U108" s="19">
        <v>601.09319336428871</v>
      </c>
      <c r="V108" s="20">
        <v>6063.9068066357113</v>
      </c>
      <c r="W108" s="22">
        <v>0.90981347436394766</v>
      </c>
    </row>
    <row r="109" spans="1:23" ht="15" thickBot="1">
      <c r="A109" s="3" t="s">
        <v>261</v>
      </c>
      <c r="B109" s="1" t="s">
        <v>59</v>
      </c>
      <c r="C109" s="1" t="s">
        <v>406</v>
      </c>
      <c r="D109" s="1" t="s">
        <v>413</v>
      </c>
      <c r="E109" s="1" t="s">
        <v>418</v>
      </c>
      <c r="F109" s="2">
        <v>59.400001525878906</v>
      </c>
      <c r="G109" s="2">
        <v>60.400001525878906</v>
      </c>
      <c r="H109" s="2">
        <v>58.299999237060547</v>
      </c>
      <c r="I109" s="2">
        <v>55.599998474121094</v>
      </c>
      <c r="J109" s="2">
        <v>75.900001525878906</v>
      </c>
      <c r="K109" s="2">
        <v>40.200000762939453</v>
      </c>
      <c r="L109" s="2">
        <v>50.200000762939453</v>
      </c>
      <c r="M109" s="2">
        <v>60.700000762939453</v>
      </c>
      <c r="N109" s="2">
        <v>78.199996948242188</v>
      </c>
      <c r="O109" s="2">
        <v>91.300003051757813</v>
      </c>
      <c r="P109" s="1" t="s">
        <v>440</v>
      </c>
      <c r="Q109" s="4">
        <v>2018</v>
      </c>
      <c r="R109" s="46">
        <v>761053</v>
      </c>
      <c r="S109" s="19">
        <v>376225</v>
      </c>
      <c r="T109" s="19">
        <v>384828</v>
      </c>
      <c r="U109" s="19">
        <v>478013.15959050081</v>
      </c>
      <c r="V109" s="20">
        <v>283039.84040949919</v>
      </c>
      <c r="W109" s="22">
        <v>0.37190555770688666</v>
      </c>
    </row>
    <row r="110" spans="1:23" ht="15" thickBot="1">
      <c r="A110" s="3" t="s">
        <v>270</v>
      </c>
      <c r="B110" s="1" t="s">
        <v>68</v>
      </c>
      <c r="C110" s="1" t="s">
        <v>406</v>
      </c>
      <c r="D110" s="1" t="s">
        <v>413</v>
      </c>
      <c r="E110" s="1" t="s">
        <v>418</v>
      </c>
      <c r="F110" s="2">
        <v>62.835651397705078</v>
      </c>
      <c r="G110" s="2">
        <v>65.276206970214844</v>
      </c>
      <c r="H110" s="2">
        <v>60.358001708984375</v>
      </c>
      <c r="I110" s="2">
        <v>61.010330200195313</v>
      </c>
      <c r="J110" s="2">
        <v>76.199913024902344</v>
      </c>
      <c r="K110" s="2">
        <v>49.350650787353516</v>
      </c>
      <c r="L110" s="2">
        <v>61.075679779052734</v>
      </c>
      <c r="M110" s="2">
        <v>64.13214111328125</v>
      </c>
      <c r="N110" s="2">
        <v>62.955890655517578</v>
      </c>
      <c r="O110" s="2">
        <v>82.691688537597656</v>
      </c>
      <c r="P110" s="1" t="s">
        <v>423</v>
      </c>
      <c r="Q110" s="4">
        <v>2016</v>
      </c>
      <c r="R110" s="46">
        <v>565115</v>
      </c>
      <c r="S110" s="19">
        <v>279644</v>
      </c>
      <c r="T110" s="19">
        <v>285471</v>
      </c>
      <c r="U110" s="19">
        <v>469401.38343862747</v>
      </c>
      <c r="V110" s="20">
        <v>95713.616561372532</v>
      </c>
      <c r="W110" s="22">
        <v>0.16937015751019266</v>
      </c>
    </row>
    <row r="111" spans="1:23" ht="15" thickBot="1">
      <c r="A111" s="3" t="s">
        <v>368</v>
      </c>
      <c r="B111" s="1" t="s">
        <v>166</v>
      </c>
      <c r="C111" s="1" t="s">
        <v>409</v>
      </c>
      <c r="D111" s="1" t="s">
        <v>409</v>
      </c>
      <c r="E111" s="1" t="s">
        <v>420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1" t="s">
        <v>459</v>
      </c>
      <c r="Q111" s="4"/>
      <c r="R111" s="46">
        <v>518825</v>
      </c>
      <c r="S111" s="19">
        <v>251558</v>
      </c>
      <c r="T111" s="19">
        <v>267267</v>
      </c>
      <c r="U111" s="19">
        <v>124332.41090930038</v>
      </c>
      <c r="V111" s="20">
        <v>394492.58909069962</v>
      </c>
      <c r="W111" s="22">
        <v>0.76035771038538935</v>
      </c>
    </row>
    <row r="112" spans="1:23" ht="15" thickBot="1">
      <c r="A112" s="3" t="s">
        <v>363</v>
      </c>
      <c r="B112" s="1" t="s">
        <v>161</v>
      </c>
      <c r="C112" s="1" t="s">
        <v>405</v>
      </c>
      <c r="D112" s="1" t="s">
        <v>405</v>
      </c>
      <c r="E112" s="1" t="s">
        <v>420</v>
      </c>
      <c r="F112" s="2">
        <v>98</v>
      </c>
      <c r="G112" s="2">
        <v>98.900001525878906</v>
      </c>
      <c r="H112" s="2">
        <v>97.300003051757813</v>
      </c>
      <c r="I112" s="2">
        <v>97.900001525878906</v>
      </c>
      <c r="J112" s="2">
        <v>98.099998474121094</v>
      </c>
      <c r="K112" s="2">
        <v>98.300003051757813</v>
      </c>
      <c r="L112" s="2">
        <v>98.599998474121094</v>
      </c>
      <c r="M112" s="2">
        <v>97.900001525878906</v>
      </c>
      <c r="N112" s="2">
        <v>98.400001525878906</v>
      </c>
      <c r="O112" s="2">
        <v>96.400001525878906</v>
      </c>
      <c r="P112" s="1" t="s">
        <v>426</v>
      </c>
      <c r="Q112" s="4">
        <v>2017</v>
      </c>
      <c r="R112" s="46">
        <v>7553</v>
      </c>
      <c r="S112" s="19">
        <v>3582</v>
      </c>
      <c r="T112" s="19">
        <v>3971</v>
      </c>
      <c r="U112" s="19">
        <v>4546.2953457330077</v>
      </c>
      <c r="V112" s="20">
        <v>3006.7046542669927</v>
      </c>
      <c r="W112" s="22">
        <v>0.398080849234343</v>
      </c>
    </row>
    <row r="113" spans="1:23" ht="15" thickBot="1">
      <c r="A113" s="3" t="s">
        <v>264</v>
      </c>
      <c r="B113" s="1" t="s">
        <v>62</v>
      </c>
      <c r="C113" s="1" t="s">
        <v>406</v>
      </c>
      <c r="D113" s="1" t="s">
        <v>415</v>
      </c>
      <c r="E113" s="1" t="s">
        <v>418</v>
      </c>
      <c r="F113" s="2">
        <v>52.621540069580078</v>
      </c>
      <c r="G113" s="2">
        <v>51.851589202880859</v>
      </c>
      <c r="H113" s="2">
        <v>53.319671630859375</v>
      </c>
      <c r="I113" s="2">
        <v>45.815750122070313</v>
      </c>
      <c r="J113" s="2">
        <v>80.365348815917969</v>
      </c>
      <c r="K113" s="2">
        <v>27.338340759277344</v>
      </c>
      <c r="L113" s="2">
        <v>41.267829895019531</v>
      </c>
      <c r="M113" s="2">
        <v>46.713359832763672</v>
      </c>
      <c r="N113" s="2">
        <v>67.741241455078125</v>
      </c>
      <c r="O113" s="2">
        <v>86.185348510742188</v>
      </c>
      <c r="P113" s="1" t="s">
        <v>450</v>
      </c>
      <c r="Q113" s="4">
        <v>2015</v>
      </c>
      <c r="R113" s="46">
        <v>646328</v>
      </c>
      <c r="S113" s="19">
        <v>317670</v>
      </c>
      <c r="T113" s="19">
        <v>328658</v>
      </c>
      <c r="U113" s="19">
        <v>372567.28121146513</v>
      </c>
      <c r="V113" s="20">
        <v>273760.71878853487</v>
      </c>
      <c r="W113" s="22">
        <v>0.42356314253526828</v>
      </c>
    </row>
    <row r="114" spans="1:23" ht="15" thickBot="1">
      <c r="A114" s="3" t="s">
        <v>365</v>
      </c>
      <c r="B114" s="1" t="s">
        <v>163</v>
      </c>
      <c r="C114" s="1" t="s">
        <v>407</v>
      </c>
      <c r="D114" s="1" t="s">
        <v>416</v>
      </c>
      <c r="E114" s="1" t="s">
        <v>419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1" t="s">
        <v>459</v>
      </c>
      <c r="Q114" s="4"/>
      <c r="R114" s="46">
        <v>4378</v>
      </c>
      <c r="S114" s="19">
        <v>2114</v>
      </c>
      <c r="T114" s="19">
        <v>2264</v>
      </c>
      <c r="U114" s="19">
        <v>235.87696053359377</v>
      </c>
      <c r="V114" s="20">
        <v>4142.1230394664062</v>
      </c>
      <c r="W114" s="22">
        <v>0.94612221093339566</v>
      </c>
    </row>
    <row r="115" spans="1:23" ht="15" thickBot="1">
      <c r="A115" s="3" t="s">
        <v>364</v>
      </c>
      <c r="B115" s="1" t="s">
        <v>162</v>
      </c>
      <c r="C115" s="1" t="s">
        <v>409</v>
      </c>
      <c r="D115" s="1" t="s">
        <v>409</v>
      </c>
      <c r="E115" s="1" t="s">
        <v>420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1" t="s">
        <v>459</v>
      </c>
      <c r="Q115" s="4"/>
      <c r="R115" s="46">
        <v>1396</v>
      </c>
      <c r="S115" s="19">
        <v>683</v>
      </c>
      <c r="T115" s="19">
        <v>713</v>
      </c>
      <c r="U115" s="19">
        <v>320.64912445689993</v>
      </c>
      <c r="V115" s="20">
        <v>1075.3508755431001</v>
      </c>
      <c r="W115" s="22">
        <v>0.77030865010250726</v>
      </c>
    </row>
    <row r="116" spans="1:23" ht="15" thickBot="1">
      <c r="A116" s="3" t="s">
        <v>269</v>
      </c>
      <c r="B116" s="1" t="s">
        <v>67</v>
      </c>
      <c r="C116" s="1" t="s">
        <v>406</v>
      </c>
      <c r="D116" s="1" t="s">
        <v>415</v>
      </c>
      <c r="E116" s="1" t="s">
        <v>418</v>
      </c>
      <c r="F116" s="2">
        <v>25.478689193725586</v>
      </c>
      <c r="G116" s="2">
        <v>26.96006965637207</v>
      </c>
      <c r="H116" s="2">
        <v>23.961729049682617</v>
      </c>
      <c r="I116" s="2">
        <v>19.645280838012695</v>
      </c>
      <c r="J116" s="2">
        <v>34.670890808105469</v>
      </c>
      <c r="K116" s="2">
        <v>14.923029899597168</v>
      </c>
      <c r="L116" s="2">
        <v>20.710609436035156</v>
      </c>
      <c r="M116" s="2">
        <v>22.888889312744141</v>
      </c>
      <c r="N116" s="2">
        <v>30.858030319213867</v>
      </c>
      <c r="O116" s="2">
        <v>51.928901672363281</v>
      </c>
      <c r="P116" s="1" t="s">
        <v>450</v>
      </c>
      <c r="Q116" s="4">
        <v>2015</v>
      </c>
      <c r="R116" s="46">
        <v>129937</v>
      </c>
      <c r="S116" s="19">
        <v>63881</v>
      </c>
      <c r="T116" s="19">
        <v>66056</v>
      </c>
      <c r="U116" s="19">
        <v>60197.250479067705</v>
      </c>
      <c r="V116" s="20">
        <v>69739.749520932295</v>
      </c>
      <c r="W116" s="22">
        <v>0.53671971433026999</v>
      </c>
    </row>
    <row r="117" spans="1:23" ht="15" thickBot="1">
      <c r="A117" s="3" t="s">
        <v>367</v>
      </c>
      <c r="B117" s="1" t="s">
        <v>165</v>
      </c>
      <c r="C117" s="1" t="s">
        <v>406</v>
      </c>
      <c r="D117" s="1" t="s">
        <v>413</v>
      </c>
      <c r="E117" s="1" t="s">
        <v>420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1" t="s">
        <v>459</v>
      </c>
      <c r="Q117" s="4"/>
      <c r="R117" s="46">
        <v>12888</v>
      </c>
      <c r="S117" s="19">
        <v>6321</v>
      </c>
      <c r="T117" s="19">
        <v>6567</v>
      </c>
      <c r="U117" s="19">
        <v>7630.5650126348746</v>
      </c>
      <c r="V117" s="20">
        <v>5257.4349873651254</v>
      </c>
      <c r="W117" s="22">
        <v>0.40793257195570493</v>
      </c>
    </row>
    <row r="118" spans="1:23" ht="15" thickBot="1">
      <c r="A118" s="3" t="s">
        <v>262</v>
      </c>
      <c r="B118" s="1" t="s">
        <v>60</v>
      </c>
      <c r="C118" s="1" t="s">
        <v>408</v>
      </c>
      <c r="D118" s="1" t="s">
        <v>408</v>
      </c>
      <c r="E118" s="1" t="s">
        <v>420</v>
      </c>
      <c r="F118" s="2">
        <v>97.300003051757813</v>
      </c>
      <c r="G118" s="2">
        <v>97.400001525878906</v>
      </c>
      <c r="H118" s="2">
        <v>97.199996948242188</v>
      </c>
      <c r="I118" s="2">
        <v>95.599998474121094</v>
      </c>
      <c r="J118" s="2">
        <v>98</v>
      </c>
      <c r="K118" s="2"/>
      <c r="L118" s="2"/>
      <c r="M118" s="2"/>
      <c r="N118" s="2"/>
      <c r="O118" s="2"/>
      <c r="P118" s="1" t="s">
        <v>452</v>
      </c>
      <c r="Q118" s="4">
        <v>2018</v>
      </c>
      <c r="R118" s="46">
        <v>2238866</v>
      </c>
      <c r="S118" s="19">
        <v>1094394</v>
      </c>
      <c r="T118" s="19">
        <v>1144472</v>
      </c>
      <c r="U118" s="19">
        <v>444276.20899805357</v>
      </c>
      <c r="V118" s="20">
        <v>1794589.7910019464</v>
      </c>
      <c r="W118" s="22">
        <v>0.80156194743318554</v>
      </c>
    </row>
    <row r="119" spans="1:23" ht="15" thickBot="1">
      <c r="A119" s="3" t="s">
        <v>339</v>
      </c>
      <c r="B119" s="1" t="s">
        <v>137</v>
      </c>
      <c r="C119" s="1" t="s">
        <v>409</v>
      </c>
      <c r="D119" s="1" t="s">
        <v>409</v>
      </c>
      <c r="E119" s="1" t="s">
        <v>420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1" t="s">
        <v>459</v>
      </c>
      <c r="Q119" s="4"/>
      <c r="R119" s="46">
        <v>2365</v>
      </c>
      <c r="S119" s="19">
        <v>1141</v>
      </c>
      <c r="T119" s="19">
        <v>1224</v>
      </c>
      <c r="U119" s="19">
        <v>2365</v>
      </c>
      <c r="V119" s="20">
        <v>0</v>
      </c>
      <c r="W119" s="22">
        <v>0</v>
      </c>
    </row>
    <row r="120" spans="1:23" ht="15" thickBot="1">
      <c r="A120" s="3" t="s">
        <v>362</v>
      </c>
      <c r="B120" s="1" t="s">
        <v>160</v>
      </c>
      <c r="C120" s="1" t="s">
        <v>407</v>
      </c>
      <c r="D120" s="1" t="s">
        <v>416</v>
      </c>
      <c r="E120" s="1" t="s">
        <v>419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1" t="s">
        <v>459</v>
      </c>
      <c r="Q120" s="4"/>
      <c r="R120" s="46">
        <v>276</v>
      </c>
      <c r="S120" s="19">
        <v>131</v>
      </c>
      <c r="T120" s="19">
        <v>145</v>
      </c>
      <c r="U120" s="19">
        <v>0</v>
      </c>
      <c r="V120" s="20">
        <v>276</v>
      </c>
      <c r="W120" s="22">
        <v>1</v>
      </c>
    </row>
    <row r="121" spans="1:23" ht="15" thickBot="1">
      <c r="A121" s="3" t="s">
        <v>267</v>
      </c>
      <c r="B121" s="1" t="s">
        <v>65</v>
      </c>
      <c r="C121" s="1" t="s">
        <v>409</v>
      </c>
      <c r="D121" s="1" t="s">
        <v>409</v>
      </c>
      <c r="E121" s="1" t="s">
        <v>420</v>
      </c>
      <c r="F121" s="2">
        <v>84.300003051757813</v>
      </c>
      <c r="G121" s="2">
        <v>88.300003051757813</v>
      </c>
      <c r="H121" s="2">
        <v>80.199996948242188</v>
      </c>
      <c r="I121" s="2">
        <v>75.199996948242188</v>
      </c>
      <c r="J121" s="2">
        <v>88.400001525878906</v>
      </c>
      <c r="K121" s="2">
        <v>60.200000762939453</v>
      </c>
      <c r="L121" s="2">
        <v>88</v>
      </c>
      <c r="M121" s="2">
        <v>86.099998474121094</v>
      </c>
      <c r="N121" s="2">
        <v>90.400001525878906</v>
      </c>
      <c r="O121" s="2">
        <v>94.199996948242188</v>
      </c>
      <c r="P121" s="1" t="s">
        <v>440</v>
      </c>
      <c r="Q121" s="4">
        <v>2018</v>
      </c>
      <c r="R121" s="46">
        <v>76819</v>
      </c>
      <c r="S121" s="19">
        <v>37927</v>
      </c>
      <c r="T121" s="19">
        <v>38892</v>
      </c>
      <c r="U121" s="19">
        <v>24239.911748199418</v>
      </c>
      <c r="V121" s="20">
        <v>52579.088251800582</v>
      </c>
      <c r="W121" s="22">
        <v>0.68445421382471239</v>
      </c>
    </row>
    <row r="122" spans="1:23" ht="15" thickBot="1">
      <c r="A122" s="3" t="s">
        <v>266</v>
      </c>
      <c r="B122" s="1" t="s">
        <v>64</v>
      </c>
      <c r="C122" s="1" t="s">
        <v>407</v>
      </c>
      <c r="D122" s="1" t="s">
        <v>414</v>
      </c>
      <c r="E122" s="1" t="s">
        <v>419</v>
      </c>
      <c r="F122" s="2">
        <v>66.967796325683594</v>
      </c>
      <c r="G122" s="2">
        <v>62.768199920654297</v>
      </c>
      <c r="H122" s="2">
        <v>71.282249450683594</v>
      </c>
      <c r="I122" s="2">
        <v>56.208019256591797</v>
      </c>
      <c r="J122" s="2">
        <v>71.740226745605469</v>
      </c>
      <c r="K122" s="2">
        <v>32.768840789794922</v>
      </c>
      <c r="L122" s="2">
        <v>65.966270446777344</v>
      </c>
      <c r="M122" s="2">
        <v>80.297142028808594</v>
      </c>
      <c r="N122" s="2">
        <v>80.959671020507813</v>
      </c>
      <c r="O122" s="2">
        <v>74.789482116699219</v>
      </c>
      <c r="P122" s="1" t="s">
        <v>440</v>
      </c>
      <c r="Q122" s="4">
        <v>2018</v>
      </c>
      <c r="R122" s="46">
        <v>7257</v>
      </c>
      <c r="S122" s="19">
        <v>3495</v>
      </c>
      <c r="T122" s="19">
        <v>3762</v>
      </c>
      <c r="U122" s="19">
        <v>2408.3470333858331</v>
      </c>
      <c r="V122" s="20">
        <v>4848.6529666141669</v>
      </c>
      <c r="W122" s="22">
        <v>0.66813462403392132</v>
      </c>
    </row>
    <row r="123" spans="1:23" ht="15" thickBot="1">
      <c r="A123" s="3" t="s">
        <v>366</v>
      </c>
      <c r="B123" s="1" t="s">
        <v>164</v>
      </c>
      <c r="C123" s="1" t="s">
        <v>408</v>
      </c>
      <c r="D123" s="1" t="s">
        <v>408</v>
      </c>
      <c r="E123" s="1" t="s">
        <v>421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1" t="s">
        <v>459</v>
      </c>
      <c r="Q123" s="4"/>
      <c r="R123" s="46">
        <v>56</v>
      </c>
      <c r="S123" s="19">
        <v>27</v>
      </c>
      <c r="T123" s="19">
        <v>29</v>
      </c>
      <c r="U123" s="19">
        <v>50.919853930424757</v>
      </c>
      <c r="V123" s="20">
        <v>5.0801460695752434</v>
      </c>
      <c r="W123" s="22">
        <v>9.0716894099557924E-2</v>
      </c>
    </row>
    <row r="124" spans="1:23" ht="15" thickBot="1">
      <c r="A124" s="3" t="s">
        <v>361</v>
      </c>
      <c r="B124" s="1" t="s">
        <v>159</v>
      </c>
      <c r="C124" s="1" t="s">
        <v>410</v>
      </c>
      <c r="D124" s="1" t="s">
        <v>410</v>
      </c>
      <c r="E124" s="1" t="s">
        <v>420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1" t="s">
        <v>459</v>
      </c>
      <c r="Q124" s="4"/>
      <c r="R124" s="46">
        <v>698033</v>
      </c>
      <c r="S124" s="19">
        <v>340242</v>
      </c>
      <c r="T124" s="19">
        <v>357791</v>
      </c>
      <c r="U124" s="19">
        <v>262092.86094037036</v>
      </c>
      <c r="V124" s="20">
        <v>435940.13905962964</v>
      </c>
      <c r="W124" s="22">
        <v>0.6245265468246195</v>
      </c>
    </row>
    <row r="125" spans="1:23" ht="15" thickBot="1">
      <c r="A125" s="3" t="s">
        <v>268</v>
      </c>
      <c r="B125" s="1" t="s">
        <v>66</v>
      </c>
      <c r="C125" s="1" t="s">
        <v>406</v>
      </c>
      <c r="D125" s="1" t="s">
        <v>413</v>
      </c>
      <c r="E125" s="1" t="s">
        <v>418</v>
      </c>
      <c r="F125" s="2">
        <v>71.5</v>
      </c>
      <c r="G125" s="2">
        <v>71.699996948242188</v>
      </c>
      <c r="H125" s="2">
        <v>71.300003051757813</v>
      </c>
      <c r="I125" s="2">
        <v>66.900001525878906</v>
      </c>
      <c r="J125" s="2">
        <v>83.300003051757813</v>
      </c>
      <c r="K125" s="2">
        <v>58</v>
      </c>
      <c r="L125" s="2">
        <v>61.200000762939453</v>
      </c>
      <c r="M125" s="2">
        <v>69.099998474121094</v>
      </c>
      <c r="N125" s="2">
        <v>79.599998474121094</v>
      </c>
      <c r="O125" s="2">
        <v>93.199996948242188</v>
      </c>
      <c r="P125" s="1" t="s">
        <v>453</v>
      </c>
      <c r="Q125" s="4">
        <v>2011</v>
      </c>
      <c r="R125" s="46">
        <v>977584</v>
      </c>
      <c r="S125" s="19">
        <v>486673</v>
      </c>
      <c r="T125" s="19">
        <v>490911</v>
      </c>
      <c r="U125" s="19">
        <v>625772.31378356996</v>
      </c>
      <c r="V125" s="20">
        <v>351811.6862164301</v>
      </c>
      <c r="W125" s="22">
        <v>0.35987872777830865</v>
      </c>
    </row>
    <row r="126" spans="1:23" ht="15" thickBot="1">
      <c r="A126" s="3" t="s">
        <v>265</v>
      </c>
      <c r="B126" s="1" t="s">
        <v>63</v>
      </c>
      <c r="C126" s="1" t="s">
        <v>409</v>
      </c>
      <c r="D126" s="1" t="s">
        <v>409</v>
      </c>
      <c r="E126" s="1" t="s">
        <v>418</v>
      </c>
      <c r="F126" s="2">
        <v>55.756938934326172</v>
      </c>
      <c r="G126" s="2">
        <v>56.230949401855469</v>
      </c>
      <c r="H126" s="2">
        <v>55.292259216308594</v>
      </c>
      <c r="I126" s="2">
        <v>55.252159118652344</v>
      </c>
      <c r="J126" s="2">
        <v>57.817241668701172</v>
      </c>
      <c r="K126" s="2">
        <v>45.368110656738281</v>
      </c>
      <c r="L126" s="2">
        <v>53.346210479736328</v>
      </c>
      <c r="M126" s="2">
        <v>54.803459167480469</v>
      </c>
      <c r="N126" s="2">
        <v>67.768646240234375</v>
      </c>
      <c r="O126" s="2">
        <v>65.30072021484375</v>
      </c>
      <c r="P126" s="1" t="s">
        <v>423</v>
      </c>
      <c r="Q126" s="4">
        <v>2016</v>
      </c>
      <c r="R126" s="46">
        <v>883867</v>
      </c>
      <c r="S126" s="19">
        <v>438114</v>
      </c>
      <c r="T126" s="19">
        <v>445753</v>
      </c>
      <c r="U126" s="19">
        <v>613592.33320755907</v>
      </c>
      <c r="V126" s="20">
        <v>270274.66679244093</v>
      </c>
      <c r="W126" s="22">
        <v>0.30578657964653161</v>
      </c>
    </row>
    <row r="127" spans="1:23" ht="15" thickBot="1">
      <c r="A127" s="3" t="s">
        <v>271</v>
      </c>
      <c r="B127" s="1" t="s">
        <v>69</v>
      </c>
      <c r="C127" s="1" t="s">
        <v>406</v>
      </c>
      <c r="D127" s="1" t="s">
        <v>413</v>
      </c>
      <c r="E127" s="1" t="s">
        <v>420</v>
      </c>
      <c r="F127" s="2">
        <v>89.61492919921875</v>
      </c>
      <c r="G127" s="2">
        <v>91.122993469238281</v>
      </c>
      <c r="H127" s="2">
        <v>88.025932312011719</v>
      </c>
      <c r="I127" s="2">
        <v>89.805229187011719</v>
      </c>
      <c r="J127" s="2">
        <v>89.325942993164063</v>
      </c>
      <c r="K127" s="2">
        <v>88.070556640625</v>
      </c>
      <c r="L127" s="2">
        <v>86.217292785644531</v>
      </c>
      <c r="M127" s="2">
        <v>90.186508178710938</v>
      </c>
      <c r="N127" s="2">
        <v>92.317970275878906</v>
      </c>
      <c r="O127" s="2">
        <v>92.48150634765625</v>
      </c>
      <c r="P127" s="1" t="s">
        <v>446</v>
      </c>
      <c r="Q127" s="4">
        <v>2013</v>
      </c>
      <c r="R127" s="46">
        <v>65839</v>
      </c>
      <c r="S127" s="19">
        <v>32923</v>
      </c>
      <c r="T127" s="19">
        <v>32916</v>
      </c>
      <c r="U127" s="19">
        <v>32898.115944773184</v>
      </c>
      <c r="V127" s="20">
        <v>32940.884055226816</v>
      </c>
      <c r="W127" s="22">
        <v>0.50032479313517542</v>
      </c>
    </row>
    <row r="128" spans="1:23" ht="15" thickBot="1">
      <c r="A128" s="3" t="s">
        <v>373</v>
      </c>
      <c r="B128" s="1" t="s">
        <v>171</v>
      </c>
      <c r="C128" s="1" t="s">
        <v>409</v>
      </c>
      <c r="D128" s="1" t="s">
        <v>409</v>
      </c>
      <c r="E128" s="1" t="s">
        <v>420</v>
      </c>
      <c r="F128" s="2">
        <v>97.300003051757813</v>
      </c>
      <c r="G128" s="2">
        <v>97.699996948242188</v>
      </c>
      <c r="H128" s="2">
        <v>96.900001525878906</v>
      </c>
      <c r="I128" s="2"/>
      <c r="J128" s="2"/>
      <c r="K128" s="2"/>
      <c r="L128" s="2"/>
      <c r="M128" s="2"/>
      <c r="N128" s="2"/>
      <c r="O128" s="2"/>
      <c r="P128" s="1" t="s">
        <v>504</v>
      </c>
      <c r="Q128" s="4">
        <v>2011</v>
      </c>
      <c r="R128" s="46">
        <v>269</v>
      </c>
      <c r="S128" s="19">
        <v>133</v>
      </c>
      <c r="T128" s="19">
        <v>136</v>
      </c>
      <c r="U128" s="19">
        <v>0</v>
      </c>
      <c r="V128" s="20">
        <v>269</v>
      </c>
      <c r="W128" s="22">
        <v>1</v>
      </c>
    </row>
    <row r="129" spans="1:23" ht="15" thickBot="1">
      <c r="A129" s="3" t="s">
        <v>274</v>
      </c>
      <c r="B129" s="1" t="s">
        <v>72</v>
      </c>
      <c r="C129" s="1" t="s">
        <v>405</v>
      </c>
      <c r="D129" s="1" t="s">
        <v>405</v>
      </c>
      <c r="E129" s="1" t="s">
        <v>418</v>
      </c>
      <c r="F129" s="2">
        <v>82.884506225585938</v>
      </c>
      <c r="G129" s="2">
        <v>81.825019836425781</v>
      </c>
      <c r="H129" s="2">
        <v>83.799598693847656</v>
      </c>
      <c r="I129" s="2">
        <v>75.9036865234375</v>
      </c>
      <c r="J129" s="2">
        <v>86.734016418457031</v>
      </c>
      <c r="K129" s="2">
        <v>78.032447814941406</v>
      </c>
      <c r="L129" s="2">
        <v>78.090278625488281</v>
      </c>
      <c r="M129" s="2">
        <v>79.601593017578125</v>
      </c>
      <c r="N129" s="2">
        <v>83.711090087890625</v>
      </c>
      <c r="O129" s="2">
        <v>96.622398376464844</v>
      </c>
      <c r="P129" s="1" t="s">
        <v>428</v>
      </c>
      <c r="Q129" s="4">
        <v>2019</v>
      </c>
      <c r="R129" s="46">
        <v>540533</v>
      </c>
      <c r="S129" s="19">
        <v>267003</v>
      </c>
      <c r="T129" s="19">
        <v>273530</v>
      </c>
      <c r="U129" s="19">
        <v>433833.85693447903</v>
      </c>
      <c r="V129" s="20">
        <v>106699.14306552096</v>
      </c>
      <c r="W129" s="22">
        <v>0.19739616834776222</v>
      </c>
    </row>
    <row r="130" spans="1:23" ht="15" thickBot="1">
      <c r="A130" s="3" t="s">
        <v>371</v>
      </c>
      <c r="B130" s="1" t="s">
        <v>169</v>
      </c>
      <c r="C130" s="1" t="s">
        <v>407</v>
      </c>
      <c r="D130" s="1" t="s">
        <v>416</v>
      </c>
      <c r="E130" s="1" t="s">
        <v>419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1" t="s">
        <v>459</v>
      </c>
      <c r="Q130" s="4"/>
      <c r="R130" s="46">
        <v>176060</v>
      </c>
      <c r="S130" s="19">
        <v>85718</v>
      </c>
      <c r="T130" s="19">
        <v>90342</v>
      </c>
      <c r="U130" s="19">
        <v>14982.546671217395</v>
      </c>
      <c r="V130" s="20">
        <v>161077.45332878261</v>
      </c>
      <c r="W130" s="22">
        <v>0.91490090496866183</v>
      </c>
    </row>
    <row r="131" spans="1:23" ht="15" thickBot="1">
      <c r="A131" s="3" t="s">
        <v>374</v>
      </c>
      <c r="B131" s="1" t="s">
        <v>172</v>
      </c>
      <c r="C131" s="1" t="s">
        <v>409</v>
      </c>
      <c r="D131" s="1" t="s">
        <v>409</v>
      </c>
      <c r="E131" s="1" t="s">
        <v>419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1" t="s">
        <v>459</v>
      </c>
      <c r="Q131" s="4"/>
      <c r="R131" s="46">
        <v>60776</v>
      </c>
      <c r="S131" s="19">
        <v>29625</v>
      </c>
      <c r="T131" s="19">
        <v>31151</v>
      </c>
      <c r="U131" s="19">
        <v>8181.8841527219847</v>
      </c>
      <c r="V131" s="20">
        <v>52594.115847278015</v>
      </c>
      <c r="W131" s="22">
        <v>0.86537639606551953</v>
      </c>
    </row>
    <row r="132" spans="1:23" ht="15" thickBot="1">
      <c r="A132" s="3" t="s">
        <v>369</v>
      </c>
      <c r="B132" s="1" t="s">
        <v>167</v>
      </c>
      <c r="C132" s="1" t="s">
        <v>408</v>
      </c>
      <c r="D132" s="1" t="s">
        <v>408</v>
      </c>
      <c r="E132" s="1" t="s">
        <v>420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1" t="s">
        <v>459</v>
      </c>
      <c r="Q132" s="4"/>
      <c r="R132" s="46">
        <v>132278</v>
      </c>
      <c r="S132" s="19">
        <v>64564</v>
      </c>
      <c r="T132" s="19">
        <v>67714</v>
      </c>
      <c r="U132" s="19">
        <v>54865.858237001041</v>
      </c>
      <c r="V132" s="20">
        <v>77412.141762998959</v>
      </c>
      <c r="W132" s="22">
        <v>0.58522310409137546</v>
      </c>
    </row>
    <row r="133" spans="1:23" ht="15" thickBot="1">
      <c r="A133" s="3" t="s">
        <v>272</v>
      </c>
      <c r="B133" s="1" t="s">
        <v>70</v>
      </c>
      <c r="C133" s="1" t="s">
        <v>406</v>
      </c>
      <c r="D133" s="1" t="s">
        <v>415</v>
      </c>
      <c r="E133" s="1" t="s">
        <v>418</v>
      </c>
      <c r="F133" s="2">
        <v>32.047588348388672</v>
      </c>
      <c r="G133" s="2">
        <v>28.872520446777344</v>
      </c>
      <c r="H133" s="2">
        <v>35.149810791015625</v>
      </c>
      <c r="I133" s="2">
        <v>31.862049102783203</v>
      </c>
      <c r="J133" s="2">
        <v>33.250801086425781</v>
      </c>
      <c r="K133" s="2">
        <v>24.862689971923828</v>
      </c>
      <c r="L133" s="2">
        <v>33.84014892578125</v>
      </c>
      <c r="M133" s="2">
        <v>31.368049621582031</v>
      </c>
      <c r="N133" s="2">
        <v>35.30712890625</v>
      </c>
      <c r="O133" s="2">
        <v>35.327468872070313</v>
      </c>
      <c r="P133" s="1" t="s">
        <v>439</v>
      </c>
      <c r="Q133" s="4">
        <v>2012</v>
      </c>
      <c r="R133" s="46">
        <v>823787</v>
      </c>
      <c r="S133" s="19">
        <v>404870</v>
      </c>
      <c r="T133" s="19">
        <v>418917</v>
      </c>
      <c r="U133" s="19">
        <v>688478.18874995376</v>
      </c>
      <c r="V133" s="20">
        <v>135308.81125004622</v>
      </c>
      <c r="W133" s="22">
        <v>0.16425218078222431</v>
      </c>
    </row>
    <row r="134" spans="1:23" ht="15" thickBot="1">
      <c r="A134" s="3" t="s">
        <v>273</v>
      </c>
      <c r="B134" s="1" t="s">
        <v>71</v>
      </c>
      <c r="C134" s="1" t="s">
        <v>406</v>
      </c>
      <c r="D134" s="1" t="s">
        <v>415</v>
      </c>
      <c r="E134" s="1" t="s">
        <v>420</v>
      </c>
      <c r="F134" s="2">
        <v>60.5</v>
      </c>
      <c r="G134" s="2">
        <v>61.200000762939453</v>
      </c>
      <c r="H134" s="2">
        <v>59.799999237060547</v>
      </c>
      <c r="I134" s="2">
        <v>48.299999237060547</v>
      </c>
      <c r="J134" s="2">
        <v>78.599998474121094</v>
      </c>
      <c r="K134" s="2">
        <v>24.399999618530273</v>
      </c>
      <c r="L134" s="2">
        <v>46.099998474121094</v>
      </c>
      <c r="M134" s="2">
        <v>67.300003051757813</v>
      </c>
      <c r="N134" s="2">
        <v>83.099998474121094</v>
      </c>
      <c r="O134" s="2">
        <v>92.599998474121094</v>
      </c>
      <c r="P134" s="1" t="s">
        <v>436</v>
      </c>
      <c r="Q134" s="4">
        <v>2018</v>
      </c>
      <c r="R134" s="46">
        <v>6312620</v>
      </c>
      <c r="S134" s="19">
        <v>3084383</v>
      </c>
      <c r="T134" s="19">
        <v>3228237</v>
      </c>
      <c r="U134" s="19">
        <v>3134614.8363936371</v>
      </c>
      <c r="V134" s="20">
        <v>3178005.1636063629</v>
      </c>
      <c r="W134" s="22">
        <v>0.50343679226792726</v>
      </c>
    </row>
    <row r="135" spans="1:23" ht="15" thickBot="1">
      <c r="A135" s="3" t="s">
        <v>370</v>
      </c>
      <c r="B135" s="1" t="s">
        <v>168</v>
      </c>
      <c r="C135" s="1" t="s">
        <v>409</v>
      </c>
      <c r="D135" s="1" t="s">
        <v>409</v>
      </c>
      <c r="E135" s="1" t="s">
        <v>420</v>
      </c>
      <c r="F135" s="2">
        <v>100</v>
      </c>
      <c r="G135" s="2">
        <v>100</v>
      </c>
      <c r="H135" s="2">
        <v>100</v>
      </c>
      <c r="I135" s="2">
        <v>100</v>
      </c>
      <c r="J135" s="2">
        <v>100</v>
      </c>
      <c r="K135" s="2">
        <v>100</v>
      </c>
      <c r="L135" s="2">
        <v>100</v>
      </c>
      <c r="M135" s="2">
        <v>100</v>
      </c>
      <c r="N135" s="2">
        <v>100</v>
      </c>
      <c r="O135" s="2">
        <v>100</v>
      </c>
      <c r="P135" s="1" t="s">
        <v>510</v>
      </c>
      <c r="Q135" s="4">
        <v>2011</v>
      </c>
      <c r="R135" s="46">
        <v>26</v>
      </c>
      <c r="S135" s="19">
        <v>13</v>
      </c>
      <c r="T135" s="19">
        <v>13</v>
      </c>
      <c r="U135" s="19">
        <v>14.360837438423648</v>
      </c>
      <c r="V135" s="20">
        <v>11.639162561576352</v>
      </c>
      <c r="W135" s="22">
        <v>0.44766009852216743</v>
      </c>
    </row>
    <row r="136" spans="1:23" ht="15" thickBot="1">
      <c r="A136" s="3" t="s">
        <v>263</v>
      </c>
      <c r="B136" s="1" t="s">
        <v>61</v>
      </c>
      <c r="C136" s="1" t="s">
        <v>407</v>
      </c>
      <c r="D136" s="1" t="s">
        <v>414</v>
      </c>
      <c r="E136" s="1" t="s">
        <v>419</v>
      </c>
      <c r="F136" s="2">
        <v>49.948261260986328</v>
      </c>
      <c r="G136" s="2">
        <v>54.238819122314453</v>
      </c>
      <c r="H136" s="2">
        <v>45.887458801269531</v>
      </c>
      <c r="I136" s="2">
        <v>29.373180389404297</v>
      </c>
      <c r="J136" s="2">
        <v>63.624599456787109</v>
      </c>
      <c r="K136" s="2">
        <v>11.909709930419922</v>
      </c>
      <c r="L136" s="2">
        <v>44.624710083007813</v>
      </c>
      <c r="M136" s="2">
        <v>37.058769226074219</v>
      </c>
      <c r="N136" s="2">
        <v>64.429740905761719</v>
      </c>
      <c r="O136" s="2">
        <v>90.998893737792969</v>
      </c>
      <c r="P136" s="1" t="s">
        <v>447</v>
      </c>
      <c r="Q136" s="4">
        <v>2019</v>
      </c>
      <c r="R136" s="46">
        <v>23343</v>
      </c>
      <c r="S136" s="19">
        <v>11246</v>
      </c>
      <c r="T136" s="19">
        <v>12097</v>
      </c>
      <c r="U136" s="19">
        <v>9812.6421770978159</v>
      </c>
      <c r="V136" s="20">
        <v>13530.357822902184</v>
      </c>
      <c r="W136" s="22">
        <v>0.57963234472442204</v>
      </c>
    </row>
    <row r="137" spans="1:23" ht="15" thickBot="1">
      <c r="A137" s="3" t="s">
        <v>372</v>
      </c>
      <c r="B137" s="1" t="s">
        <v>170</v>
      </c>
      <c r="C137" s="1" t="s">
        <v>407</v>
      </c>
      <c r="D137" s="1" t="s">
        <v>416</v>
      </c>
      <c r="E137" s="1" t="s">
        <v>419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1" t="s">
        <v>459</v>
      </c>
      <c r="Q137" s="4"/>
      <c r="R137" s="46">
        <v>61634</v>
      </c>
      <c r="S137" s="19">
        <v>29983</v>
      </c>
      <c r="T137" s="19">
        <v>31651</v>
      </c>
      <c r="U137" s="19">
        <v>10941.198603942983</v>
      </c>
      <c r="V137" s="20">
        <v>50692.801396057017</v>
      </c>
      <c r="W137" s="22">
        <v>0.82248112074596846</v>
      </c>
    </row>
    <row r="138" spans="1:23" ht="15" thickBot="1">
      <c r="A138" s="3" t="s">
        <v>375</v>
      </c>
      <c r="B138" s="1" t="s">
        <v>173</v>
      </c>
      <c r="C138" s="1" t="s">
        <v>410</v>
      </c>
      <c r="D138" s="1" t="s">
        <v>410</v>
      </c>
      <c r="E138" s="1" t="s">
        <v>420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1" t="s">
        <v>459</v>
      </c>
      <c r="Q138" s="4"/>
      <c r="R138" s="46">
        <v>80676</v>
      </c>
      <c r="S138" s="19">
        <v>40475</v>
      </c>
      <c r="T138" s="19">
        <v>40201</v>
      </c>
      <c r="U138" s="19">
        <v>12473.01651819711</v>
      </c>
      <c r="V138" s="20">
        <v>68202.98348180289</v>
      </c>
      <c r="W138" s="22">
        <v>0.84539371661712148</v>
      </c>
    </row>
    <row r="139" spans="1:23" ht="15" thickBot="1">
      <c r="A139" s="3" t="s">
        <v>275</v>
      </c>
      <c r="B139" s="1" t="s">
        <v>73</v>
      </c>
      <c r="C139" s="1" t="s">
        <v>405</v>
      </c>
      <c r="D139" s="1" t="s">
        <v>405</v>
      </c>
      <c r="E139" s="1" t="s">
        <v>420</v>
      </c>
      <c r="F139" s="2">
        <v>60.784931182861328</v>
      </c>
      <c r="G139" s="2">
        <v>60.648738861083984</v>
      </c>
      <c r="H139" s="2">
        <v>60.927890777587891</v>
      </c>
      <c r="I139" s="2">
        <v>51.770370483398438</v>
      </c>
      <c r="J139" s="2">
        <v>76.832420349121094</v>
      </c>
      <c r="K139" s="2">
        <v>27.456600189208984</v>
      </c>
      <c r="L139" s="2">
        <v>49.062641143798828</v>
      </c>
      <c r="M139" s="2">
        <v>66.910789489746094</v>
      </c>
      <c r="N139" s="2">
        <v>81.867141723632813</v>
      </c>
      <c r="O139" s="2">
        <v>89.296333312988281</v>
      </c>
      <c r="P139" s="1" t="s">
        <v>424</v>
      </c>
      <c r="Q139" s="4">
        <v>2018</v>
      </c>
      <c r="R139" s="46">
        <v>5384950</v>
      </c>
      <c r="S139" s="19">
        <v>2589908</v>
      </c>
      <c r="T139" s="19">
        <v>2795042</v>
      </c>
      <c r="U139" s="19">
        <v>3410503.2812562734</v>
      </c>
      <c r="V139" s="20">
        <v>1974446.7187437266</v>
      </c>
      <c r="W139" s="22">
        <v>0.36666017674142315</v>
      </c>
    </row>
    <row r="140" spans="1:23" ht="15" thickBot="1">
      <c r="A140" s="3" t="s">
        <v>376</v>
      </c>
      <c r="B140" s="1" t="s">
        <v>174</v>
      </c>
      <c r="C140" s="1" t="s">
        <v>409</v>
      </c>
      <c r="D140" s="1" t="s">
        <v>409</v>
      </c>
      <c r="E140" s="1" t="s">
        <v>420</v>
      </c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1" t="s">
        <v>459</v>
      </c>
      <c r="Q140" s="4"/>
      <c r="R140" s="46">
        <v>246</v>
      </c>
      <c r="S140" s="19">
        <v>116</v>
      </c>
      <c r="T140" s="19">
        <v>130</v>
      </c>
      <c r="U140" s="19">
        <v>49.370242214532823</v>
      </c>
      <c r="V140" s="20">
        <v>196.62975778546718</v>
      </c>
      <c r="W140" s="22">
        <v>0.79930795847750891</v>
      </c>
    </row>
    <row r="141" spans="1:23" ht="15" thickBot="1">
      <c r="A141" s="3" t="s">
        <v>276</v>
      </c>
      <c r="B141" s="1" t="s">
        <v>74</v>
      </c>
      <c r="C141" s="1" t="s">
        <v>408</v>
      </c>
      <c r="D141" s="1" t="s">
        <v>408</v>
      </c>
      <c r="E141" s="1" t="s">
        <v>420</v>
      </c>
      <c r="F141" s="2">
        <v>80.779617309570313</v>
      </c>
      <c r="G141" s="2">
        <v>82.681976318359375</v>
      </c>
      <c r="H141" s="2">
        <v>78.9857177734375</v>
      </c>
      <c r="I141" s="2">
        <v>74.714042663574219</v>
      </c>
      <c r="J141" s="2">
        <v>85.564987182617188</v>
      </c>
      <c r="K141" s="2">
        <v>76.848846435546875</v>
      </c>
      <c r="L141" s="2">
        <v>76.102226257324219</v>
      </c>
      <c r="M141" s="2">
        <v>94.316009521484375</v>
      </c>
      <c r="N141" s="2">
        <v>76.848846435546875</v>
      </c>
      <c r="O141" s="2">
        <v>87.313003540039063</v>
      </c>
      <c r="P141" s="1" t="s">
        <v>454</v>
      </c>
      <c r="Q141" s="4">
        <v>2013</v>
      </c>
      <c r="R141" s="46">
        <v>78006</v>
      </c>
      <c r="S141" s="19">
        <v>38151</v>
      </c>
      <c r="T141" s="19">
        <v>39855</v>
      </c>
      <c r="U141" s="19">
        <v>25189.03030304487</v>
      </c>
      <c r="V141" s="20">
        <v>52816.96969695513</v>
      </c>
      <c r="W141" s="22">
        <v>0.67708855340557306</v>
      </c>
    </row>
    <row r="142" spans="1:23" ht="15" thickBot="1">
      <c r="A142" s="3" t="s">
        <v>377</v>
      </c>
      <c r="B142" s="1" t="s">
        <v>175</v>
      </c>
      <c r="C142" s="1" t="s">
        <v>409</v>
      </c>
      <c r="D142" s="1" t="s">
        <v>409</v>
      </c>
      <c r="E142" s="1" t="s">
        <v>420</v>
      </c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1" t="s">
        <v>459</v>
      </c>
      <c r="Q142" s="4"/>
      <c r="R142" s="46">
        <v>215045</v>
      </c>
      <c r="S142" s="19">
        <v>103885</v>
      </c>
      <c r="T142" s="19">
        <v>111160</v>
      </c>
      <c r="U142" s="19">
        <v>186726.33663548634</v>
      </c>
      <c r="V142" s="20">
        <v>28318.66336451365</v>
      </c>
      <c r="W142" s="22">
        <v>0.13168715089638749</v>
      </c>
    </row>
    <row r="143" spans="1:23" ht="15" thickBot="1">
      <c r="A143" s="3" t="s">
        <v>280</v>
      </c>
      <c r="B143" s="1" t="s">
        <v>78</v>
      </c>
      <c r="C143" s="1" t="s">
        <v>408</v>
      </c>
      <c r="D143" s="1" t="s">
        <v>408</v>
      </c>
      <c r="E143" s="1" t="s">
        <v>420</v>
      </c>
      <c r="F143" s="2">
        <v>96.5</v>
      </c>
      <c r="G143" s="2">
        <v>96.5</v>
      </c>
      <c r="H143" s="2">
        <v>96.5</v>
      </c>
      <c r="I143" s="2">
        <v>94.400001525878906</v>
      </c>
      <c r="J143" s="2">
        <v>97.900001525878906</v>
      </c>
      <c r="K143" s="2">
        <v>95.900001525878906</v>
      </c>
      <c r="L143" s="2">
        <v>95.900001525878906</v>
      </c>
      <c r="M143" s="2">
        <v>95.800003051757813</v>
      </c>
      <c r="N143" s="2">
        <v>99.599998474121094</v>
      </c>
      <c r="O143" s="2">
        <v>97.199996948242188</v>
      </c>
      <c r="P143" s="1" t="s">
        <v>456</v>
      </c>
      <c r="Q143" s="4">
        <v>2017</v>
      </c>
      <c r="R143" s="46">
        <v>137947</v>
      </c>
      <c r="S143" s="19">
        <v>67419</v>
      </c>
      <c r="T143" s="19">
        <v>70528</v>
      </c>
      <c r="U143" s="19">
        <v>52992.89592162169</v>
      </c>
      <c r="V143" s="20">
        <v>84954.10407837831</v>
      </c>
      <c r="W143" s="22">
        <v>0.61584597039716926</v>
      </c>
    </row>
    <row r="144" spans="1:23" ht="15" thickBot="1">
      <c r="A144" s="3" t="s">
        <v>277</v>
      </c>
      <c r="B144" s="1" t="s">
        <v>75</v>
      </c>
      <c r="C144" s="1" t="s">
        <v>408</v>
      </c>
      <c r="D144" s="1" t="s">
        <v>408</v>
      </c>
      <c r="E144" s="1" t="s">
        <v>420</v>
      </c>
      <c r="F144" s="2">
        <v>95.811431884765625</v>
      </c>
      <c r="G144" s="2">
        <v>96.2103271484375</v>
      </c>
      <c r="H144" s="2">
        <v>95.445182800292969</v>
      </c>
      <c r="I144" s="2">
        <v>95.248916625976563</v>
      </c>
      <c r="J144" s="2">
        <v>96.120216369628906</v>
      </c>
      <c r="K144" s="2">
        <v>92.619873046875</v>
      </c>
      <c r="L144" s="2">
        <v>95.821731567382813</v>
      </c>
      <c r="M144" s="2">
        <v>97.519218444824219</v>
      </c>
      <c r="N144" s="2">
        <v>96.086257934570313</v>
      </c>
      <c r="O144" s="2">
        <v>98.216461181640625</v>
      </c>
      <c r="P144" s="1" t="s">
        <v>439</v>
      </c>
      <c r="Q144" s="4">
        <v>2012</v>
      </c>
      <c r="R144" s="46">
        <v>531576</v>
      </c>
      <c r="S144" s="19">
        <v>261460</v>
      </c>
      <c r="T144" s="19">
        <v>270116</v>
      </c>
      <c r="U144" s="19">
        <v>117441.77990812494</v>
      </c>
      <c r="V144" s="20">
        <v>414134.22009187506</v>
      </c>
      <c r="W144" s="22">
        <v>0.77906869401905854</v>
      </c>
    </row>
    <row r="145" spans="1:23" ht="15" thickBot="1">
      <c r="A145" s="3" t="s">
        <v>278</v>
      </c>
      <c r="B145" s="1" t="s">
        <v>76</v>
      </c>
      <c r="C145" s="1" t="s">
        <v>409</v>
      </c>
      <c r="D145" s="1" t="s">
        <v>409</v>
      </c>
      <c r="E145" s="1" t="s">
        <v>420</v>
      </c>
      <c r="F145" s="2">
        <v>84.44415283203125</v>
      </c>
      <c r="G145" s="2">
        <v>86.974227905273438</v>
      </c>
      <c r="H145" s="2">
        <v>82.236801147460938</v>
      </c>
      <c r="I145" s="2">
        <v>86.420433044433594</v>
      </c>
      <c r="J145" s="2">
        <v>81.686332702636719</v>
      </c>
      <c r="K145" s="2">
        <v>76.36834716796875</v>
      </c>
      <c r="L145" s="2">
        <v>87.569488525390625</v>
      </c>
      <c r="M145" s="2">
        <v>86.799369812011719</v>
      </c>
      <c r="N145" s="2">
        <v>85.95416259765625</v>
      </c>
      <c r="O145" s="2">
        <v>90.203948974609375</v>
      </c>
      <c r="P145" s="1" t="s">
        <v>455</v>
      </c>
      <c r="Q145" s="4">
        <v>2017</v>
      </c>
      <c r="R145" s="46">
        <v>2296236</v>
      </c>
      <c r="S145" s="19">
        <v>1116844</v>
      </c>
      <c r="T145" s="19">
        <v>1179392</v>
      </c>
      <c r="U145" s="19">
        <v>1219132.8303179599</v>
      </c>
      <c r="V145" s="20">
        <v>1077103.1696820401</v>
      </c>
      <c r="W145" s="22">
        <v>0.4690733747236957</v>
      </c>
    </row>
    <row r="146" spans="1:23" ht="15" thickBot="1">
      <c r="A146" s="3" t="s">
        <v>378</v>
      </c>
      <c r="B146" s="1" t="s">
        <v>176</v>
      </c>
      <c r="C146" s="1" t="s">
        <v>407</v>
      </c>
      <c r="D146" s="1" t="s">
        <v>416</v>
      </c>
      <c r="E146" s="1" t="s">
        <v>419</v>
      </c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1" t="s">
        <v>459</v>
      </c>
      <c r="Q146" s="4"/>
      <c r="R146" s="46">
        <v>374969</v>
      </c>
      <c r="S146" s="19">
        <v>182846</v>
      </c>
      <c r="T146" s="19">
        <v>192123</v>
      </c>
      <c r="U146" s="19">
        <v>149771.11189145251</v>
      </c>
      <c r="V146" s="20">
        <v>225197.88810854749</v>
      </c>
      <c r="W146" s="22">
        <v>0.60057734935033957</v>
      </c>
    </row>
    <row r="147" spans="1:23" ht="15" thickBot="1">
      <c r="A147" s="3" t="s">
        <v>379</v>
      </c>
      <c r="B147" s="1" t="s">
        <v>177</v>
      </c>
      <c r="C147" s="1" t="s">
        <v>407</v>
      </c>
      <c r="D147" s="1" t="s">
        <v>416</v>
      </c>
      <c r="E147" s="1" t="s">
        <v>419</v>
      </c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1" t="s">
        <v>459</v>
      </c>
      <c r="Q147" s="4"/>
      <c r="R147" s="46">
        <v>84241</v>
      </c>
      <c r="S147" s="19">
        <v>40752</v>
      </c>
      <c r="T147" s="19">
        <v>43489</v>
      </c>
      <c r="U147" s="19">
        <v>29306.591859974287</v>
      </c>
      <c r="V147" s="20">
        <v>54934.408140025713</v>
      </c>
      <c r="W147" s="22">
        <v>0.65211011431518751</v>
      </c>
    </row>
    <row r="148" spans="1:23" ht="15" thickBot="1">
      <c r="A148" s="3" t="s">
        <v>380</v>
      </c>
      <c r="B148" s="1" t="s">
        <v>178</v>
      </c>
      <c r="C148" s="1" t="s">
        <v>410</v>
      </c>
      <c r="D148" s="1" t="s">
        <v>410</v>
      </c>
      <c r="E148" s="1" t="s">
        <v>420</v>
      </c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1" t="s">
        <v>459</v>
      </c>
      <c r="Q148" s="4"/>
      <c r="R148" s="46">
        <v>27619</v>
      </c>
      <c r="S148" s="19">
        <v>13373</v>
      </c>
      <c r="T148" s="19">
        <v>14246</v>
      </c>
      <c r="U148" s="19">
        <v>238.82805938292222</v>
      </c>
      <c r="V148" s="20">
        <v>27380.171940617078</v>
      </c>
      <c r="W148" s="22">
        <v>0.99135276225124291</v>
      </c>
    </row>
    <row r="149" spans="1:23" ht="15" thickBot="1">
      <c r="A149" s="3" t="s">
        <v>353</v>
      </c>
      <c r="B149" s="1" t="s">
        <v>151</v>
      </c>
      <c r="C149" s="1" t="s">
        <v>409</v>
      </c>
      <c r="D149" s="1" t="s">
        <v>409</v>
      </c>
      <c r="E149" s="1" t="s">
        <v>420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1" t="s">
        <v>459</v>
      </c>
      <c r="Q149" s="4"/>
      <c r="R149" s="46">
        <v>440932</v>
      </c>
      <c r="S149" s="19">
        <v>214710</v>
      </c>
      <c r="T149" s="19">
        <v>226222</v>
      </c>
      <c r="U149" s="19">
        <v>81751.574248557561</v>
      </c>
      <c r="V149" s="20">
        <v>359180.42575144244</v>
      </c>
      <c r="W149" s="22">
        <v>0.81459369188773423</v>
      </c>
    </row>
    <row r="150" spans="1:23" ht="15" thickBot="1">
      <c r="A150" s="3" t="s">
        <v>260</v>
      </c>
      <c r="B150" s="1" t="s">
        <v>58</v>
      </c>
      <c r="C150" s="1" t="s">
        <v>407</v>
      </c>
      <c r="D150" s="1" t="s">
        <v>414</v>
      </c>
      <c r="E150" s="1" t="s">
        <v>419</v>
      </c>
      <c r="F150" s="2">
        <v>93.857711791992188</v>
      </c>
      <c r="G150" s="2">
        <v>94.963836669921875</v>
      </c>
      <c r="H150" s="2">
        <v>92.584922790527344</v>
      </c>
      <c r="I150" s="2">
        <v>95.945030212402344</v>
      </c>
      <c r="J150" s="2">
        <v>89.911117553710938</v>
      </c>
      <c r="K150" s="2">
        <v>78.923683166503906</v>
      </c>
      <c r="L150" s="2">
        <v>97.966262817382813</v>
      </c>
      <c r="M150" s="2">
        <v>98.390541076660156</v>
      </c>
      <c r="N150" s="2">
        <v>96.313926696777344</v>
      </c>
      <c r="O150" s="2">
        <v>95.707733154296875</v>
      </c>
      <c r="P150" s="1" t="s">
        <v>429</v>
      </c>
      <c r="Q150" s="4">
        <v>2012</v>
      </c>
      <c r="R150" s="46">
        <v>33905</v>
      </c>
      <c r="S150" s="19">
        <v>16506</v>
      </c>
      <c r="T150" s="19">
        <v>17399</v>
      </c>
      <c r="U150" s="19">
        <v>19451.801986605016</v>
      </c>
      <c r="V150" s="20">
        <v>14453.198013394984</v>
      </c>
      <c r="W150" s="22">
        <v>0.4262851500780116</v>
      </c>
    </row>
    <row r="151" spans="1:23" ht="15" thickBot="1">
      <c r="A151" s="3" t="s">
        <v>381</v>
      </c>
      <c r="B151" s="1" t="s">
        <v>179</v>
      </c>
      <c r="C151" s="1" t="s">
        <v>407</v>
      </c>
      <c r="D151" s="1" t="s">
        <v>414</v>
      </c>
      <c r="E151" s="1" t="s">
        <v>419</v>
      </c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1" t="s">
        <v>459</v>
      </c>
      <c r="Q151" s="4"/>
      <c r="R151" s="46">
        <v>183967</v>
      </c>
      <c r="S151" s="19">
        <v>89383</v>
      </c>
      <c r="T151" s="19">
        <v>94584</v>
      </c>
      <c r="U151" s="19">
        <v>84628.994919776334</v>
      </c>
      <c r="V151" s="20">
        <v>99338.005080223666</v>
      </c>
      <c r="W151" s="22">
        <v>0.53997730614851391</v>
      </c>
    </row>
    <row r="152" spans="1:23" ht="15" thickBot="1">
      <c r="A152" s="3" t="s">
        <v>382</v>
      </c>
      <c r="B152" s="1" t="s">
        <v>180</v>
      </c>
      <c r="C152" s="1" t="s">
        <v>407</v>
      </c>
      <c r="D152" s="1" t="s">
        <v>414</v>
      </c>
      <c r="E152" s="1" t="s">
        <v>419</v>
      </c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1" t="s">
        <v>459</v>
      </c>
      <c r="Q152" s="4"/>
      <c r="R152" s="46">
        <v>1907876</v>
      </c>
      <c r="S152" s="19">
        <v>927620</v>
      </c>
      <c r="T152" s="19">
        <v>980256</v>
      </c>
      <c r="U152" s="19">
        <v>487791.91612927848</v>
      </c>
      <c r="V152" s="20">
        <v>1420084.0838707215</v>
      </c>
      <c r="W152" s="22">
        <v>0.74432724342185841</v>
      </c>
    </row>
    <row r="153" spans="1:23" ht="15" thickBot="1">
      <c r="A153" s="3" t="s">
        <v>282</v>
      </c>
      <c r="B153" s="1" t="s">
        <v>80</v>
      </c>
      <c r="C153" s="1" t="s">
        <v>406</v>
      </c>
      <c r="D153" s="1" t="s">
        <v>413</v>
      </c>
      <c r="E153" s="1" t="s">
        <v>418</v>
      </c>
      <c r="F153" s="2">
        <v>84.226242065429688</v>
      </c>
      <c r="G153" s="2">
        <v>84.04736328125</v>
      </c>
      <c r="H153" s="2">
        <v>84.390632629394531</v>
      </c>
      <c r="I153" s="2">
        <v>83.235496520996094</v>
      </c>
      <c r="J153" s="2">
        <v>90.594291687011719</v>
      </c>
      <c r="K153" s="2">
        <v>69.682403564453125</v>
      </c>
      <c r="L153" s="2">
        <v>80.076553344726563</v>
      </c>
      <c r="M153" s="2">
        <v>88.391098022460938</v>
      </c>
      <c r="N153" s="2">
        <v>91.59674072265625</v>
      </c>
      <c r="O153" s="2">
        <v>94.021469116210938</v>
      </c>
      <c r="P153" s="1" t="s">
        <v>448</v>
      </c>
      <c r="Q153" s="4">
        <v>2015</v>
      </c>
      <c r="R153" s="46">
        <v>347168</v>
      </c>
      <c r="S153" s="19">
        <v>172594</v>
      </c>
      <c r="T153" s="19">
        <v>174574</v>
      </c>
      <c r="U153" s="19">
        <v>287417.38649065734</v>
      </c>
      <c r="V153" s="20">
        <v>59750.613509342649</v>
      </c>
      <c r="W153" s="22">
        <v>0.17210864339265902</v>
      </c>
    </row>
    <row r="154" spans="1:23" ht="15" thickBot="1">
      <c r="A154" s="3" t="s">
        <v>352</v>
      </c>
      <c r="B154" s="1" t="s">
        <v>150</v>
      </c>
      <c r="C154" s="1" t="s">
        <v>408</v>
      </c>
      <c r="D154" s="1" t="s">
        <v>408</v>
      </c>
      <c r="E154" s="1" t="s">
        <v>420</v>
      </c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1" t="s">
        <v>459</v>
      </c>
      <c r="Q154" s="4"/>
      <c r="R154" s="46">
        <v>700</v>
      </c>
      <c r="S154" s="19">
        <v>351</v>
      </c>
      <c r="T154" s="19">
        <v>349</v>
      </c>
      <c r="U154" s="19">
        <v>484.57296329453891</v>
      </c>
      <c r="V154" s="20">
        <v>215.42703670546106</v>
      </c>
      <c r="W154" s="22">
        <v>0.30775290957923007</v>
      </c>
    </row>
    <row r="155" spans="1:23" ht="15" thickBot="1">
      <c r="A155" s="3" t="s">
        <v>257</v>
      </c>
      <c r="B155" s="1" t="s">
        <v>55</v>
      </c>
      <c r="C155" s="1" t="s">
        <v>408</v>
      </c>
      <c r="D155" s="1" t="s">
        <v>408</v>
      </c>
      <c r="E155" s="1" t="s">
        <v>420</v>
      </c>
      <c r="F155" s="2">
        <v>53.829708099365234</v>
      </c>
      <c r="G155" s="2">
        <v>50.082778930664063</v>
      </c>
      <c r="H155" s="2">
        <v>56.441978454589844</v>
      </c>
      <c r="I155" s="2">
        <v>54.610439300537109</v>
      </c>
      <c r="J155" s="2">
        <v>0</v>
      </c>
      <c r="K155" s="2"/>
      <c r="L155" s="2"/>
      <c r="M155" s="2"/>
      <c r="N155" s="2"/>
      <c r="O155" s="2"/>
      <c r="P155" s="1" t="s">
        <v>429</v>
      </c>
      <c r="Q155" s="4">
        <v>2012</v>
      </c>
      <c r="R155" s="46">
        <v>2211</v>
      </c>
      <c r="S155" s="19">
        <v>1092</v>
      </c>
      <c r="T155" s="19">
        <v>1119</v>
      </c>
      <c r="U155" s="19">
        <v>1798.0442151313264</v>
      </c>
      <c r="V155" s="20">
        <v>412.95578486867373</v>
      </c>
      <c r="W155" s="22">
        <v>0.18677330839831466</v>
      </c>
    </row>
    <row r="156" spans="1:23" ht="15" thickBot="1">
      <c r="A156" s="3" t="s">
        <v>400</v>
      </c>
      <c r="B156" s="1" t="s">
        <v>198</v>
      </c>
      <c r="C156" s="1" t="s">
        <v>408</v>
      </c>
      <c r="D156" s="1" t="s">
        <v>408</v>
      </c>
      <c r="E156" s="1" t="s">
        <v>420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1" t="s">
        <v>459</v>
      </c>
      <c r="Q156" s="4"/>
      <c r="R156" s="46">
        <v>1615</v>
      </c>
      <c r="S156" s="19">
        <v>807</v>
      </c>
      <c r="T156" s="19">
        <v>808</v>
      </c>
      <c r="U156" s="19">
        <v>772.00517241379305</v>
      </c>
      <c r="V156" s="20">
        <v>842.99482758620695</v>
      </c>
      <c r="W156" s="22">
        <v>0.52197822141560801</v>
      </c>
    </row>
    <row r="157" spans="1:23" ht="15" thickBot="1">
      <c r="A157" s="3" t="s">
        <v>404</v>
      </c>
      <c r="B157" s="1" t="s">
        <v>202</v>
      </c>
      <c r="C157" s="1" t="s">
        <v>409</v>
      </c>
      <c r="D157" s="1" t="s">
        <v>409</v>
      </c>
      <c r="E157" s="1" t="s">
        <v>420</v>
      </c>
      <c r="F157" s="2">
        <v>54.662288665771484</v>
      </c>
      <c r="G157" s="2">
        <v>57.298179626464844</v>
      </c>
      <c r="H157" s="2">
        <v>52.268550872802734</v>
      </c>
      <c r="I157" s="2">
        <v>53.893939971923828</v>
      </c>
      <c r="J157" s="2">
        <v>58.224109649658203</v>
      </c>
      <c r="K157" s="2">
        <v>47.970619201660156</v>
      </c>
      <c r="L157" s="2">
        <v>48.045631408691406</v>
      </c>
      <c r="M157" s="2">
        <v>55.293128967285156</v>
      </c>
      <c r="N157" s="2">
        <v>55.402931213378906</v>
      </c>
      <c r="O157" s="2">
        <v>75.347831726074219</v>
      </c>
      <c r="P157" s="1" t="s">
        <v>502</v>
      </c>
      <c r="Q157" s="4">
        <v>2020</v>
      </c>
      <c r="R157" s="46">
        <v>5191</v>
      </c>
      <c r="S157" s="19">
        <v>2495</v>
      </c>
      <c r="T157" s="19">
        <v>2696</v>
      </c>
      <c r="U157" s="19">
        <v>4243.9927109942082</v>
      </c>
      <c r="V157" s="20">
        <v>947.0072890057919</v>
      </c>
      <c r="W157" s="22">
        <v>0.18243253496547715</v>
      </c>
    </row>
    <row r="158" spans="1:23" ht="15" thickBot="1">
      <c r="A158" s="3" t="s">
        <v>386</v>
      </c>
      <c r="B158" s="1" t="s">
        <v>184</v>
      </c>
      <c r="C158" s="1" t="s">
        <v>407</v>
      </c>
      <c r="D158" s="1" t="s">
        <v>416</v>
      </c>
      <c r="E158" s="1" t="s">
        <v>419</v>
      </c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1" t="s">
        <v>459</v>
      </c>
      <c r="Q158" s="4"/>
      <c r="R158" s="46">
        <v>292</v>
      </c>
      <c r="S158" s="19">
        <v>141</v>
      </c>
      <c r="T158" s="19">
        <v>151</v>
      </c>
      <c r="U158" s="19">
        <v>8.1012009416813839</v>
      </c>
      <c r="V158" s="20">
        <v>283.89879905831862</v>
      </c>
      <c r="W158" s="22">
        <v>0.97225616115862545</v>
      </c>
    </row>
    <row r="159" spans="1:23" ht="15" thickBot="1">
      <c r="A159" s="3" t="s">
        <v>289</v>
      </c>
      <c r="B159" s="1" t="s">
        <v>87</v>
      </c>
      <c r="C159" s="1" t="s">
        <v>406</v>
      </c>
      <c r="D159" s="1" t="s">
        <v>415</v>
      </c>
      <c r="E159" s="1" t="s">
        <v>418</v>
      </c>
      <c r="F159" s="2">
        <v>74.061607360839844</v>
      </c>
      <c r="G159" s="2">
        <v>78.157218933105469</v>
      </c>
      <c r="H159" s="2">
        <v>69.854911804199219</v>
      </c>
      <c r="I159" s="2">
        <v>74.4964599609375</v>
      </c>
      <c r="J159" s="2">
        <v>73.856231689453125</v>
      </c>
      <c r="K159" s="2">
        <v>52.433460235595703</v>
      </c>
      <c r="L159" s="2">
        <v>68.80328369140625</v>
      </c>
      <c r="M159" s="2">
        <v>71.066680908203125</v>
      </c>
      <c r="N159" s="2">
        <v>89.527397155761719</v>
      </c>
      <c r="O159" s="2">
        <v>93.07318115234375</v>
      </c>
      <c r="P159" s="1" t="s">
        <v>428</v>
      </c>
      <c r="Q159" s="4">
        <v>2019</v>
      </c>
      <c r="R159" s="46">
        <v>6203</v>
      </c>
      <c r="S159" s="19">
        <v>3067</v>
      </c>
      <c r="T159" s="19">
        <v>3136</v>
      </c>
      <c r="U159" s="19">
        <v>1687.0230344127422</v>
      </c>
      <c r="V159" s="20">
        <v>4515.9769655872578</v>
      </c>
      <c r="W159" s="22">
        <v>0.72803110842935004</v>
      </c>
    </row>
    <row r="160" spans="1:23" ht="15" thickBot="1">
      <c r="A160" s="3" t="s">
        <v>383</v>
      </c>
      <c r="B160" s="1" t="s">
        <v>181</v>
      </c>
      <c r="C160" s="1" t="s">
        <v>410</v>
      </c>
      <c r="D160" s="1" t="s">
        <v>410</v>
      </c>
      <c r="E160" s="1" t="s">
        <v>420</v>
      </c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1" t="s">
        <v>459</v>
      </c>
      <c r="Q160" s="4"/>
      <c r="R160" s="46">
        <v>609956</v>
      </c>
      <c r="S160" s="19">
        <v>300585</v>
      </c>
      <c r="T160" s="19">
        <v>309371</v>
      </c>
      <c r="U160" s="19">
        <v>98547.49702534778</v>
      </c>
      <c r="V160" s="20">
        <v>511408.50297465222</v>
      </c>
      <c r="W160" s="22">
        <v>0.8384350723243188</v>
      </c>
    </row>
    <row r="161" spans="1:23" ht="15" thickBot="1">
      <c r="A161" s="3" t="s">
        <v>284</v>
      </c>
      <c r="B161" s="1" t="s">
        <v>82</v>
      </c>
      <c r="C161" s="1" t="s">
        <v>406</v>
      </c>
      <c r="D161" s="1" t="s">
        <v>415</v>
      </c>
      <c r="E161" s="1" t="s">
        <v>418</v>
      </c>
      <c r="F161" s="2">
        <v>28.290019989013672</v>
      </c>
      <c r="G161" s="2">
        <v>29.85590934753418</v>
      </c>
      <c r="H161" s="2">
        <v>26.692010879516602</v>
      </c>
      <c r="I161" s="2">
        <v>18.430269241333008</v>
      </c>
      <c r="J161" s="2">
        <v>43.567008972167969</v>
      </c>
      <c r="K161" s="2">
        <v>18.483770370483398</v>
      </c>
      <c r="L161" s="2">
        <v>21.164449691772461</v>
      </c>
      <c r="M161" s="2">
        <v>28.22722053527832</v>
      </c>
      <c r="N161" s="2">
        <v>32.423740386962891</v>
      </c>
      <c r="O161" s="2">
        <v>48.725009918212891</v>
      </c>
      <c r="P161" s="1" t="s">
        <v>457</v>
      </c>
      <c r="Q161" s="4">
        <v>2019</v>
      </c>
      <c r="R161" s="46">
        <v>504647</v>
      </c>
      <c r="S161" s="19">
        <v>248844</v>
      </c>
      <c r="T161" s="19">
        <v>255803</v>
      </c>
      <c r="U161" s="19">
        <v>266492.467042893</v>
      </c>
      <c r="V161" s="20">
        <v>238154.532957107</v>
      </c>
      <c r="W161" s="22">
        <v>0.47192301342741955</v>
      </c>
    </row>
    <row r="162" spans="1:23" ht="15" thickBot="1">
      <c r="A162" s="3" t="s">
        <v>287</v>
      </c>
      <c r="B162" s="1" t="s">
        <v>85</v>
      </c>
      <c r="C162" s="1" t="s">
        <v>407</v>
      </c>
      <c r="D162" s="1" t="s">
        <v>414</v>
      </c>
      <c r="E162" s="1" t="s">
        <v>419</v>
      </c>
      <c r="F162" s="2">
        <v>96.893997192382813</v>
      </c>
      <c r="G162" s="2">
        <v>95.876747131347656</v>
      </c>
      <c r="H162" s="2">
        <v>97.67962646484375</v>
      </c>
      <c r="I162" s="2">
        <v>95.445053100585938</v>
      </c>
      <c r="J162" s="2">
        <v>98.02301025390625</v>
      </c>
      <c r="K162" s="2">
        <v>83.311019897460938</v>
      </c>
      <c r="L162" s="2">
        <v>100</v>
      </c>
      <c r="M162" s="2">
        <v>99.223640441894531</v>
      </c>
      <c r="N162" s="2">
        <v>99.168632507324219</v>
      </c>
      <c r="O162" s="2">
        <v>99.460777282714844</v>
      </c>
      <c r="P162" s="1" t="s">
        <v>428</v>
      </c>
      <c r="Q162" s="4">
        <v>2019</v>
      </c>
      <c r="R162" s="46">
        <v>65064</v>
      </c>
      <c r="S162" s="19">
        <v>31638</v>
      </c>
      <c r="T162" s="19">
        <v>33426</v>
      </c>
      <c r="U162" s="19">
        <v>28568.443580463747</v>
      </c>
      <c r="V162" s="20">
        <v>36495.556419536253</v>
      </c>
      <c r="W162" s="22">
        <v>0.56091781045641609</v>
      </c>
    </row>
    <row r="163" spans="1:23" ht="15" thickBot="1">
      <c r="A163" s="3" t="s">
        <v>391</v>
      </c>
      <c r="B163" s="1" t="s">
        <v>189</v>
      </c>
      <c r="C163" s="1" t="s">
        <v>406</v>
      </c>
      <c r="D163" s="1" t="s">
        <v>413</v>
      </c>
      <c r="E163" s="1" t="s">
        <v>420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1" t="s">
        <v>459</v>
      </c>
      <c r="Q163" s="4"/>
      <c r="R163" s="46">
        <v>1610</v>
      </c>
      <c r="S163" s="19">
        <v>782</v>
      </c>
      <c r="T163" s="19">
        <v>828</v>
      </c>
      <c r="U163" s="19">
        <v>697.28629180448365</v>
      </c>
      <c r="V163" s="20">
        <v>912.71370819551635</v>
      </c>
      <c r="W163" s="22">
        <v>0.56690292434504119</v>
      </c>
    </row>
    <row r="164" spans="1:23" ht="15" thickBot="1">
      <c r="A164" s="3" t="s">
        <v>285</v>
      </c>
      <c r="B164" s="1" t="s">
        <v>83</v>
      </c>
      <c r="C164" s="1" t="s">
        <v>406</v>
      </c>
      <c r="D164" s="1" t="s">
        <v>415</v>
      </c>
      <c r="E164" s="1" t="s">
        <v>418</v>
      </c>
      <c r="F164" s="2">
        <v>63.900001525878906</v>
      </c>
      <c r="G164" s="2">
        <v>65.900001525878906</v>
      </c>
      <c r="H164" s="2">
        <v>62</v>
      </c>
      <c r="I164" s="2">
        <v>56.400001525878906</v>
      </c>
      <c r="J164" s="2">
        <v>76.699996948242188</v>
      </c>
      <c r="K164" s="2">
        <v>47.099998474121094</v>
      </c>
      <c r="L164" s="2">
        <v>55.200000762939453</v>
      </c>
      <c r="M164" s="2">
        <v>72.400001525878906</v>
      </c>
      <c r="N164" s="2">
        <v>70.5</v>
      </c>
      <c r="O164" s="2">
        <v>85.199996948242188</v>
      </c>
      <c r="P164" s="1" t="s">
        <v>451</v>
      </c>
      <c r="Q164" s="4">
        <v>2017</v>
      </c>
      <c r="R164" s="46">
        <v>219382</v>
      </c>
      <c r="S164" s="19">
        <v>109480</v>
      </c>
      <c r="T164" s="19">
        <v>109902</v>
      </c>
      <c r="U164" s="19">
        <v>127121.7533302011</v>
      </c>
      <c r="V164" s="20">
        <v>92260.2466697989</v>
      </c>
      <c r="W164" s="22">
        <v>0.42054610984401136</v>
      </c>
    </row>
    <row r="165" spans="1:23" ht="15" thickBot="1">
      <c r="A165" s="3" t="s">
        <v>384</v>
      </c>
      <c r="B165" s="1" t="s">
        <v>182</v>
      </c>
      <c r="C165" s="1" t="s">
        <v>409</v>
      </c>
      <c r="D165" s="1" t="s">
        <v>409</v>
      </c>
      <c r="E165" s="1" t="s">
        <v>420</v>
      </c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1" t="s">
        <v>459</v>
      </c>
      <c r="Q165" s="4"/>
      <c r="R165" s="46">
        <v>37001</v>
      </c>
      <c r="S165" s="19">
        <v>18040</v>
      </c>
      <c r="T165" s="19">
        <v>18961</v>
      </c>
      <c r="U165" s="19">
        <v>0</v>
      </c>
      <c r="V165" s="20">
        <v>37001</v>
      </c>
      <c r="W165" s="22">
        <v>1</v>
      </c>
    </row>
    <row r="166" spans="1:23" ht="15" thickBot="1">
      <c r="A166" s="3" t="s">
        <v>388</v>
      </c>
      <c r="B166" s="1" t="s">
        <v>186</v>
      </c>
      <c r="C166" s="1" t="s">
        <v>407</v>
      </c>
      <c r="D166" s="1" t="s">
        <v>416</v>
      </c>
      <c r="E166" s="1" t="s">
        <v>419</v>
      </c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1" t="s">
        <v>459</v>
      </c>
      <c r="Q166" s="4"/>
      <c r="R166" s="46">
        <v>56343</v>
      </c>
      <c r="S166" s="19">
        <v>27540</v>
      </c>
      <c r="T166" s="19">
        <v>28803</v>
      </c>
      <c r="U166" s="19">
        <v>26072.316388112919</v>
      </c>
      <c r="V166" s="20">
        <v>30270.683611887081</v>
      </c>
      <c r="W166" s="22">
        <v>0.5372572211612282</v>
      </c>
    </row>
    <row r="167" spans="1:23" ht="15" thickBot="1">
      <c r="A167" s="3" t="s">
        <v>389</v>
      </c>
      <c r="B167" s="1" t="s">
        <v>187</v>
      </c>
      <c r="C167" s="1" t="s">
        <v>407</v>
      </c>
      <c r="D167" s="1" t="s">
        <v>416</v>
      </c>
      <c r="E167" s="1" t="s">
        <v>419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1" t="s">
        <v>459</v>
      </c>
      <c r="Q167" s="4"/>
      <c r="R167" s="46">
        <v>21609</v>
      </c>
      <c r="S167" s="19">
        <v>10502</v>
      </c>
      <c r="T167" s="19">
        <v>11107</v>
      </c>
      <c r="U167" s="19">
        <v>9823.3081609217497</v>
      </c>
      <c r="V167" s="20">
        <v>11785.69183907825</v>
      </c>
      <c r="W167" s="22">
        <v>0.54540662867685918</v>
      </c>
    </row>
    <row r="168" spans="1:23" ht="15" thickBot="1">
      <c r="A168" s="3" t="s">
        <v>385</v>
      </c>
      <c r="B168" s="1" t="s">
        <v>183</v>
      </c>
      <c r="C168" s="1" t="s">
        <v>409</v>
      </c>
      <c r="D168" s="1" t="s">
        <v>409</v>
      </c>
      <c r="E168" s="1" t="s">
        <v>418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1" t="s">
        <v>459</v>
      </c>
      <c r="Q168" s="4"/>
      <c r="R168" s="46">
        <v>20081</v>
      </c>
      <c r="S168" s="19">
        <v>9730</v>
      </c>
      <c r="T168" s="19">
        <v>10351</v>
      </c>
      <c r="U168" s="19">
        <v>15312.027897529366</v>
      </c>
      <c r="V168" s="20">
        <v>4768.9721024706341</v>
      </c>
      <c r="W168" s="22">
        <v>0.23748678364975023</v>
      </c>
    </row>
    <row r="169" spans="1:23" ht="15" thickBot="1">
      <c r="A169" s="3" t="s">
        <v>387</v>
      </c>
      <c r="B169" s="1" t="s">
        <v>185</v>
      </c>
      <c r="C169" s="1" t="s">
        <v>406</v>
      </c>
      <c r="D169" s="1" t="s">
        <v>413</v>
      </c>
      <c r="E169" s="1" t="s">
        <v>418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1" t="s">
        <v>459</v>
      </c>
      <c r="Q169" s="4"/>
      <c r="R169" s="46">
        <v>504528</v>
      </c>
      <c r="S169" s="19">
        <v>250523</v>
      </c>
      <c r="T169" s="19">
        <v>254005</v>
      </c>
      <c r="U169" s="19">
        <v>277638.32460508141</v>
      </c>
      <c r="V169" s="20">
        <v>226889.67539491859</v>
      </c>
      <c r="W169" s="22">
        <v>0.44970680595510776</v>
      </c>
    </row>
    <row r="170" spans="1:23" ht="15" thickBot="1">
      <c r="A170" s="3" t="s">
        <v>307</v>
      </c>
      <c r="B170" s="1" t="s">
        <v>105</v>
      </c>
      <c r="C170" s="1" t="s">
        <v>406</v>
      </c>
      <c r="D170" s="1" t="s">
        <v>413</v>
      </c>
      <c r="E170" s="1" t="s">
        <v>420</v>
      </c>
      <c r="F170" s="2">
        <v>97.290939331054688</v>
      </c>
      <c r="G170" s="2">
        <v>96.312263488769531</v>
      </c>
      <c r="H170" s="2">
        <v>98.144996643066406</v>
      </c>
      <c r="I170" s="2">
        <v>97.840812683105469</v>
      </c>
      <c r="J170" s="2">
        <v>96.854110717773438</v>
      </c>
      <c r="K170" s="2">
        <v>96.519088745117188</v>
      </c>
      <c r="L170" s="2">
        <v>96.700431823730469</v>
      </c>
      <c r="M170" s="2">
        <v>96.718299865722656</v>
      </c>
      <c r="N170" s="2">
        <v>98.761238098144531</v>
      </c>
      <c r="O170" s="2">
        <v>98.650436401367188</v>
      </c>
      <c r="P170" s="1" t="s">
        <v>445</v>
      </c>
      <c r="Q170" s="4">
        <v>2016</v>
      </c>
      <c r="R170" s="46">
        <v>1172745</v>
      </c>
      <c r="S170" s="19">
        <v>579548</v>
      </c>
      <c r="T170" s="19">
        <v>593197</v>
      </c>
      <c r="U170" s="19">
        <v>394569.10016287735</v>
      </c>
      <c r="V170" s="20">
        <v>778175.89983712265</v>
      </c>
      <c r="W170" s="22">
        <v>0.66355081440306518</v>
      </c>
    </row>
    <row r="171" spans="1:23" ht="15" thickBot="1">
      <c r="A171" s="3" t="s">
        <v>288</v>
      </c>
      <c r="B171" s="1" t="s">
        <v>86</v>
      </c>
      <c r="C171" s="1" t="s">
        <v>406</v>
      </c>
      <c r="D171" s="1" t="s">
        <v>413</v>
      </c>
      <c r="E171" s="1" t="s">
        <v>418</v>
      </c>
      <c r="F171" s="2">
        <v>23.487079620361328</v>
      </c>
      <c r="G171" s="2">
        <v>21.121129989624023</v>
      </c>
      <c r="H171" s="2">
        <v>25.778949737548828</v>
      </c>
      <c r="I171" s="2">
        <v>18.589750289916992</v>
      </c>
      <c r="J171" s="2">
        <v>39.626850128173828</v>
      </c>
      <c r="K171" s="2">
        <v>9.7963991165161133</v>
      </c>
      <c r="L171" s="2">
        <v>12.99116039276123</v>
      </c>
      <c r="M171" s="2">
        <v>18.993169784545898</v>
      </c>
      <c r="N171" s="2">
        <v>30.798280715942383</v>
      </c>
      <c r="O171" s="2">
        <v>50.104881286621094</v>
      </c>
      <c r="P171" s="1" t="s">
        <v>432</v>
      </c>
      <c r="Q171" s="4">
        <v>2010</v>
      </c>
      <c r="R171" s="46">
        <v>323229</v>
      </c>
      <c r="S171" s="19">
        <v>159577</v>
      </c>
      <c r="T171" s="19">
        <v>163652</v>
      </c>
      <c r="U171" s="19">
        <v>259827.83796002695</v>
      </c>
      <c r="V171" s="20">
        <v>63401.162039973045</v>
      </c>
      <c r="W171" s="22">
        <v>0.19614936172179182</v>
      </c>
    </row>
    <row r="172" spans="1:23" ht="15" thickBot="1">
      <c r="A172" s="3" t="s">
        <v>334</v>
      </c>
      <c r="B172" s="1" t="s">
        <v>132</v>
      </c>
      <c r="C172" s="1" t="s">
        <v>407</v>
      </c>
      <c r="D172" s="1" t="s">
        <v>416</v>
      </c>
      <c r="E172" s="1" t="s">
        <v>419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1" t="s">
        <v>459</v>
      </c>
      <c r="Q172" s="4"/>
      <c r="R172" s="46">
        <v>421176</v>
      </c>
      <c r="S172" s="19">
        <v>204393</v>
      </c>
      <c r="T172" s="19">
        <v>216783</v>
      </c>
      <c r="U172" s="19">
        <v>82881.640286626061</v>
      </c>
      <c r="V172" s="20">
        <v>338294.35971337394</v>
      </c>
      <c r="W172" s="22">
        <v>0.8032137626867959</v>
      </c>
    </row>
    <row r="173" spans="1:23" ht="15" thickBot="1">
      <c r="A173" s="3" t="s">
        <v>258</v>
      </c>
      <c r="B173" s="1" t="s">
        <v>56</v>
      </c>
      <c r="C173" s="1" t="s">
        <v>405</v>
      </c>
      <c r="D173" s="1" t="s">
        <v>405</v>
      </c>
      <c r="E173" s="1" t="s">
        <v>420</v>
      </c>
      <c r="F173" s="2">
        <v>41.554981231689453</v>
      </c>
      <c r="G173" s="2">
        <v>41.062400817871094</v>
      </c>
      <c r="H173" s="2">
        <v>42.02825927734375</v>
      </c>
      <c r="I173" s="2">
        <v>41.622570037841797</v>
      </c>
      <c r="J173" s="2">
        <v>41.178310394287109</v>
      </c>
      <c r="K173" s="2">
        <v>46.474449157714844</v>
      </c>
      <c r="L173" s="2">
        <v>38.112831115722656</v>
      </c>
      <c r="M173" s="2">
        <v>44.076160430908203</v>
      </c>
      <c r="N173" s="2">
        <v>38.131870269775391</v>
      </c>
      <c r="O173" s="2">
        <v>40.082530975341797</v>
      </c>
      <c r="P173" s="1" t="s">
        <v>445</v>
      </c>
      <c r="Q173" s="4">
        <v>2016</v>
      </c>
      <c r="R173" s="46">
        <v>330787</v>
      </c>
      <c r="S173" s="19">
        <v>162569</v>
      </c>
      <c r="T173" s="19">
        <v>168218</v>
      </c>
      <c r="U173" s="19">
        <v>269672.17663263762</v>
      </c>
      <c r="V173" s="20">
        <v>61114.823367362376</v>
      </c>
      <c r="W173" s="22">
        <v>0.18475581980961275</v>
      </c>
    </row>
    <row r="174" spans="1:23" ht="15" thickBot="1">
      <c r="A174" s="3" t="s">
        <v>281</v>
      </c>
      <c r="B174" s="1" t="s">
        <v>79</v>
      </c>
      <c r="C174" s="1" t="s">
        <v>410</v>
      </c>
      <c r="D174" s="1" t="s">
        <v>410</v>
      </c>
      <c r="E174" s="1" t="s">
        <v>420</v>
      </c>
      <c r="F174" s="2">
        <v>93.621063232421875</v>
      </c>
      <c r="G174" s="2">
        <v>94.876266479492188</v>
      </c>
      <c r="H174" s="2">
        <v>92.519912719726563</v>
      </c>
      <c r="I174" s="2">
        <v>92.915542602539063</v>
      </c>
      <c r="J174" s="2">
        <v>93.748626708984375</v>
      </c>
      <c r="K174" s="2">
        <v>89.964088439941406</v>
      </c>
      <c r="L174" s="2">
        <v>94.686042785644531</v>
      </c>
      <c r="M174" s="2">
        <v>92.940513610839844</v>
      </c>
      <c r="N174" s="2">
        <v>94.434181213378906</v>
      </c>
      <c r="O174" s="2">
        <v>96.303382873535156</v>
      </c>
      <c r="P174" s="1" t="s">
        <v>502</v>
      </c>
      <c r="Q174" s="4">
        <v>2020</v>
      </c>
      <c r="R174" s="46">
        <v>137342</v>
      </c>
      <c r="S174" s="19">
        <v>67121</v>
      </c>
      <c r="T174" s="19">
        <v>70221</v>
      </c>
      <c r="U174" s="19">
        <v>32736.195262168767</v>
      </c>
      <c r="V174" s="20">
        <v>104605.80473783123</v>
      </c>
      <c r="W174" s="22">
        <v>0.76164468798933493</v>
      </c>
    </row>
    <row r="175" spans="1:23" ht="15" thickBot="1">
      <c r="A175" s="3" t="s">
        <v>283</v>
      </c>
      <c r="B175" s="1" t="s">
        <v>81</v>
      </c>
      <c r="C175" s="1" t="s">
        <v>406</v>
      </c>
      <c r="D175" s="1" t="s">
        <v>413</v>
      </c>
      <c r="E175" s="1" t="s">
        <v>418</v>
      </c>
      <c r="F175" s="2">
        <v>40.825241088867188</v>
      </c>
      <c r="G175" s="2">
        <v>39.129428863525391</v>
      </c>
      <c r="H175" s="2">
        <v>42.525039672851563</v>
      </c>
      <c r="I175" s="2">
        <v>34.033920288085938</v>
      </c>
      <c r="J175" s="2">
        <v>60.126209259033203</v>
      </c>
      <c r="K175" s="2">
        <v>17.657569885253906</v>
      </c>
      <c r="L175" s="2">
        <v>25.535520553588867</v>
      </c>
      <c r="M175" s="2">
        <v>47.791969299316406</v>
      </c>
      <c r="N175" s="2">
        <v>58.694141387939453</v>
      </c>
      <c r="O175" s="2">
        <v>65.798103332519531</v>
      </c>
      <c r="P175" s="1" t="s">
        <v>441</v>
      </c>
      <c r="Q175" s="4">
        <v>2014</v>
      </c>
      <c r="R175" s="46">
        <v>1197266</v>
      </c>
      <c r="S175" s="19">
        <v>590315</v>
      </c>
      <c r="T175" s="19">
        <v>606951</v>
      </c>
      <c r="U175" s="19">
        <v>782515.0489816732</v>
      </c>
      <c r="V175" s="20">
        <v>414750.9510183268</v>
      </c>
      <c r="W175" s="22">
        <v>0.34641504145137908</v>
      </c>
    </row>
    <row r="176" spans="1:23" ht="15" thickBot="1">
      <c r="A176" s="3" t="s">
        <v>290</v>
      </c>
      <c r="B176" s="1" t="s">
        <v>88</v>
      </c>
      <c r="C176" s="1" t="s">
        <v>408</v>
      </c>
      <c r="D176" s="1" t="s">
        <v>408</v>
      </c>
      <c r="E176" s="1" t="s">
        <v>420</v>
      </c>
      <c r="F176" s="2">
        <v>93.800003051757813</v>
      </c>
      <c r="G176" s="2">
        <v>94.800003051757813</v>
      </c>
      <c r="H176" s="2">
        <v>92.900001525878906</v>
      </c>
      <c r="I176" s="2">
        <v>93</v>
      </c>
      <c r="J176" s="2">
        <v>94.099998474121094</v>
      </c>
      <c r="K176" s="2">
        <v>89.5</v>
      </c>
      <c r="L176" s="2">
        <v>98.900001525878906</v>
      </c>
      <c r="M176" s="2">
        <v>90.400001525878906</v>
      </c>
      <c r="N176" s="2">
        <v>96.300003051757813</v>
      </c>
      <c r="O176" s="2">
        <v>96</v>
      </c>
      <c r="P176" s="1" t="s">
        <v>440</v>
      </c>
      <c r="Q176" s="4">
        <v>2018</v>
      </c>
      <c r="R176" s="46">
        <v>10564</v>
      </c>
      <c r="S176" s="19">
        <v>5091</v>
      </c>
      <c r="T176" s="19">
        <v>5473</v>
      </c>
      <c r="U176" s="19">
        <v>3585.4706854290253</v>
      </c>
      <c r="V176" s="20">
        <v>6978.5293145709747</v>
      </c>
      <c r="W176" s="22">
        <v>0.66059535351864584</v>
      </c>
    </row>
    <row r="177" spans="1:23" ht="15" thickBot="1">
      <c r="A177" s="3" t="s">
        <v>390</v>
      </c>
      <c r="B177" s="1" t="s">
        <v>188</v>
      </c>
      <c r="C177" s="1" t="s">
        <v>407</v>
      </c>
      <c r="D177" s="1" t="s">
        <v>416</v>
      </c>
      <c r="E177" s="1" t="s">
        <v>419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1" t="s">
        <v>459</v>
      </c>
      <c r="Q177" s="4"/>
      <c r="R177" s="46">
        <v>118479</v>
      </c>
      <c r="S177" s="19">
        <v>57707</v>
      </c>
      <c r="T177" s="19">
        <v>60772</v>
      </c>
      <c r="U177" s="19">
        <v>14891.522323449477</v>
      </c>
      <c r="V177" s="20">
        <v>103587.47767655052</v>
      </c>
      <c r="W177" s="22">
        <v>0.87431087092691973</v>
      </c>
    </row>
    <row r="178" spans="1:23" ht="15" thickBot="1">
      <c r="A178" s="3" t="s">
        <v>324</v>
      </c>
      <c r="B178" s="1" t="s">
        <v>122</v>
      </c>
      <c r="C178" s="1" t="s">
        <v>407</v>
      </c>
      <c r="D178" s="1" t="s">
        <v>416</v>
      </c>
      <c r="E178" s="1" t="s">
        <v>419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1" t="s">
        <v>459</v>
      </c>
      <c r="Q178" s="4"/>
      <c r="R178" s="46">
        <v>87835</v>
      </c>
      <c r="S178" s="19">
        <v>42725</v>
      </c>
      <c r="T178" s="19">
        <v>45110</v>
      </c>
      <c r="U178" s="19">
        <v>23015.084007156336</v>
      </c>
      <c r="V178" s="20">
        <v>64819.915992843664</v>
      </c>
      <c r="W178" s="22">
        <v>0.73797365506738388</v>
      </c>
    </row>
    <row r="179" spans="1:23" ht="15" thickBot="1">
      <c r="A179" s="3" t="s">
        <v>392</v>
      </c>
      <c r="B179" s="1" t="s">
        <v>190</v>
      </c>
      <c r="C179" s="1" t="s">
        <v>410</v>
      </c>
      <c r="D179" s="1" t="s">
        <v>410</v>
      </c>
      <c r="E179" s="1" t="s">
        <v>420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1" t="s">
        <v>459</v>
      </c>
      <c r="Q179" s="4"/>
      <c r="R179" s="46">
        <v>345635</v>
      </c>
      <c r="S179" s="19">
        <v>169320</v>
      </c>
      <c r="T179" s="19">
        <v>176315</v>
      </c>
      <c r="U179" s="19">
        <v>158431.48169639846</v>
      </c>
      <c r="V179" s="20">
        <v>187203.51830360154</v>
      </c>
      <c r="W179" s="22">
        <v>0.54162199517873344</v>
      </c>
    </row>
    <row r="180" spans="1:23" ht="15" thickBot="1">
      <c r="A180" s="3" t="s">
        <v>295</v>
      </c>
      <c r="B180" s="1" t="s">
        <v>93</v>
      </c>
      <c r="C180" s="1" t="s">
        <v>407</v>
      </c>
      <c r="D180" s="1" t="s">
        <v>414</v>
      </c>
      <c r="E180" s="1" t="s">
        <v>420</v>
      </c>
      <c r="F180" s="2">
        <v>49.7747802734375</v>
      </c>
      <c r="G180" s="2">
        <v>52.350349426269531</v>
      </c>
      <c r="H180" s="2">
        <v>47.469211578369141</v>
      </c>
      <c r="I180" s="2">
        <v>47.54058837890625</v>
      </c>
      <c r="J180" s="2">
        <v>56.559539794921875</v>
      </c>
      <c r="K180" s="2">
        <v>36.614170074462891</v>
      </c>
      <c r="L180" s="2">
        <v>51.165081024169922</v>
      </c>
      <c r="M180" s="2">
        <v>50.327339172363281</v>
      </c>
      <c r="N180" s="2">
        <v>51.858108520507813</v>
      </c>
      <c r="O180" s="2">
        <v>60.212310791015625</v>
      </c>
      <c r="P180" s="1" t="s">
        <v>455</v>
      </c>
      <c r="Q180" s="4">
        <v>2017</v>
      </c>
      <c r="R180" s="46">
        <v>253684</v>
      </c>
      <c r="S180" s="19">
        <v>123506</v>
      </c>
      <c r="T180" s="19">
        <v>130178</v>
      </c>
      <c r="U180" s="19">
        <v>184848.42613001939</v>
      </c>
      <c r="V180" s="20">
        <v>68835.57386998061</v>
      </c>
      <c r="W180" s="22">
        <v>0.27134377363168594</v>
      </c>
    </row>
    <row r="181" spans="1:23" ht="15" thickBot="1">
      <c r="A181" s="3" t="s">
        <v>294</v>
      </c>
      <c r="B181" s="1" t="s">
        <v>92</v>
      </c>
      <c r="C181" s="1" t="s">
        <v>409</v>
      </c>
      <c r="D181" s="1" t="s">
        <v>409</v>
      </c>
      <c r="E181" s="1" t="s">
        <v>420</v>
      </c>
      <c r="F181" s="2">
        <v>98.477607727050781</v>
      </c>
      <c r="G181" s="2">
        <v>99.233421325683594</v>
      </c>
      <c r="H181" s="2">
        <v>97.653419494628906</v>
      </c>
      <c r="I181" s="2">
        <v>97.994468688964844</v>
      </c>
      <c r="J181" s="2">
        <v>99.122787475585938</v>
      </c>
      <c r="K181" s="2">
        <v>96.363311767578125</v>
      </c>
      <c r="L181" s="2">
        <v>97.517021179199219</v>
      </c>
      <c r="M181" s="2">
        <v>99.985618591308594</v>
      </c>
      <c r="N181" s="2">
        <v>99.686767578125</v>
      </c>
      <c r="O181" s="2">
        <v>99.043167114257813</v>
      </c>
      <c r="P181" s="1" t="s">
        <v>428</v>
      </c>
      <c r="Q181" s="4">
        <v>2019</v>
      </c>
      <c r="R181" s="46">
        <v>747827</v>
      </c>
      <c r="S181" s="19">
        <v>363443</v>
      </c>
      <c r="T181" s="19">
        <v>384384</v>
      </c>
      <c r="U181" s="19">
        <v>374297.32476371096</v>
      </c>
      <c r="V181" s="20">
        <v>373529.67523628904</v>
      </c>
      <c r="W181" s="22">
        <v>0.49948674658214942</v>
      </c>
    </row>
    <row r="182" spans="1:23" ht="15" thickBot="1">
      <c r="A182" s="3" t="s">
        <v>297</v>
      </c>
      <c r="B182" s="1" t="s">
        <v>95</v>
      </c>
      <c r="C182" s="1" t="s">
        <v>409</v>
      </c>
      <c r="D182" s="1" t="s">
        <v>409</v>
      </c>
      <c r="E182" s="1" t="s">
        <v>418</v>
      </c>
      <c r="F182" s="2">
        <v>63.736671447753906</v>
      </c>
      <c r="G182" s="2">
        <v>62.751350402832031</v>
      </c>
      <c r="H182" s="2">
        <v>64.710578918457031</v>
      </c>
      <c r="I182" s="2">
        <v>60.010639190673828</v>
      </c>
      <c r="J182" s="2">
        <v>75.124732971191406</v>
      </c>
      <c r="K182" s="2">
        <v>43.795139312744141</v>
      </c>
      <c r="L182" s="2">
        <v>58.268440246582031</v>
      </c>
      <c r="M182" s="2">
        <v>64.562118530273438</v>
      </c>
      <c r="N182" s="2">
        <v>72.15625</v>
      </c>
      <c r="O182" s="2">
        <v>85.621986389160156</v>
      </c>
      <c r="P182" s="1" t="s">
        <v>445</v>
      </c>
      <c r="Q182" s="4">
        <v>2016</v>
      </c>
      <c r="R182" s="46">
        <v>31568</v>
      </c>
      <c r="S182" s="19">
        <v>15481</v>
      </c>
      <c r="T182" s="19">
        <v>16087</v>
      </c>
      <c r="U182" s="19">
        <v>21915.171847315978</v>
      </c>
      <c r="V182" s="20">
        <v>9652.8281526840219</v>
      </c>
      <c r="W182" s="22">
        <v>0.30577889485187604</v>
      </c>
    </row>
    <row r="183" spans="1:23" ht="15" thickBot="1">
      <c r="A183" s="3" t="s">
        <v>293</v>
      </c>
      <c r="B183" s="1" t="s">
        <v>91</v>
      </c>
      <c r="C183" s="1" t="s">
        <v>406</v>
      </c>
      <c r="D183" s="1" t="s">
        <v>415</v>
      </c>
      <c r="E183" s="1" t="s">
        <v>418</v>
      </c>
      <c r="F183" s="2">
        <v>71.826431274414063</v>
      </c>
      <c r="G183" s="2">
        <v>70.314620971679688</v>
      </c>
      <c r="H183" s="2">
        <v>73.410438537597656</v>
      </c>
      <c r="I183" s="2">
        <v>63.564990997314453</v>
      </c>
      <c r="J183" s="2">
        <v>88.256591796875</v>
      </c>
      <c r="K183" s="2">
        <v>54.400169372558594</v>
      </c>
      <c r="L183" s="2">
        <v>60.362148284912109</v>
      </c>
      <c r="M183" s="2">
        <v>80.983238220214844</v>
      </c>
      <c r="N183" s="2">
        <v>82.223220825195313</v>
      </c>
      <c r="O183" s="2">
        <v>96.231163024902344</v>
      </c>
      <c r="P183" s="1" t="s">
        <v>451</v>
      </c>
      <c r="Q183" s="4">
        <v>2017</v>
      </c>
      <c r="R183" s="46">
        <v>231312</v>
      </c>
      <c r="S183" s="19">
        <v>115361</v>
      </c>
      <c r="T183" s="19">
        <v>115951</v>
      </c>
      <c r="U183" s="19">
        <v>134851.07912850153</v>
      </c>
      <c r="V183" s="20">
        <v>96460.920871498485</v>
      </c>
      <c r="W183" s="22">
        <v>0.41701650096622089</v>
      </c>
    </row>
    <row r="184" spans="1:23" ht="15" thickBot="1">
      <c r="A184" s="3" t="s">
        <v>394</v>
      </c>
      <c r="B184" s="1" t="s">
        <v>192</v>
      </c>
      <c r="C184" s="1" t="s">
        <v>409</v>
      </c>
      <c r="D184" s="1" t="s">
        <v>409</v>
      </c>
      <c r="E184" s="1" t="s">
        <v>421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1" t="s">
        <v>459</v>
      </c>
      <c r="Q184" s="4"/>
      <c r="R184" s="46">
        <v>23</v>
      </c>
      <c r="S184" s="19">
        <v>11</v>
      </c>
      <c r="T184" s="19">
        <v>12</v>
      </c>
      <c r="U184" s="19">
        <v>23</v>
      </c>
      <c r="V184" s="20">
        <v>0</v>
      </c>
      <c r="W184" s="22">
        <v>0</v>
      </c>
    </row>
    <row r="185" spans="1:23" ht="15" thickBot="1">
      <c r="A185" s="3" t="s">
        <v>298</v>
      </c>
      <c r="B185" s="1" t="s">
        <v>96</v>
      </c>
      <c r="C185" s="1" t="s">
        <v>409</v>
      </c>
      <c r="D185" s="1" t="s">
        <v>409</v>
      </c>
      <c r="E185" s="1" t="s">
        <v>420</v>
      </c>
      <c r="F185" s="2">
        <v>96.681976318359375</v>
      </c>
      <c r="G185" s="2">
        <v>97.015228271484375</v>
      </c>
      <c r="H185" s="2">
        <v>96.378433227539063</v>
      </c>
      <c r="I185" s="2">
        <v>96.398277282714844</v>
      </c>
      <c r="J185" s="2">
        <v>97.870620727539063</v>
      </c>
      <c r="K185" s="2">
        <v>95.120132446289063</v>
      </c>
      <c r="L185" s="2">
        <v>99.523612976074219</v>
      </c>
      <c r="M185" s="2">
        <v>95.614776611328125</v>
      </c>
      <c r="N185" s="2">
        <v>93.982437133789063</v>
      </c>
      <c r="O185" s="2">
        <v>98.727783203125</v>
      </c>
      <c r="P185" s="1" t="s">
        <v>428</v>
      </c>
      <c r="Q185" s="4">
        <v>2019</v>
      </c>
      <c r="R185" s="46">
        <v>2477</v>
      </c>
      <c r="S185" s="19">
        <v>1211</v>
      </c>
      <c r="T185" s="19">
        <v>1266</v>
      </c>
      <c r="U185" s="19">
        <v>1904.0369605900485</v>
      </c>
      <c r="V185" s="20">
        <v>572.96303940995153</v>
      </c>
      <c r="W185" s="22">
        <v>0.23131329810656098</v>
      </c>
    </row>
    <row r="186" spans="1:23" ht="15" thickBot="1">
      <c r="A186" s="3" t="s">
        <v>395</v>
      </c>
      <c r="B186" s="1" t="s">
        <v>193</v>
      </c>
      <c r="C186" s="1" t="s">
        <v>408</v>
      </c>
      <c r="D186" s="1" t="s">
        <v>408</v>
      </c>
      <c r="E186" s="1" t="s">
        <v>420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1" t="s">
        <v>459</v>
      </c>
      <c r="Q186" s="4"/>
      <c r="R186" s="46">
        <v>18538</v>
      </c>
      <c r="S186" s="19">
        <v>9117</v>
      </c>
      <c r="T186" s="19">
        <v>9421</v>
      </c>
      <c r="U186" s="19">
        <v>8678.7165899994034</v>
      </c>
      <c r="V186" s="20">
        <v>9859.2834100005966</v>
      </c>
      <c r="W186" s="22">
        <v>0.53184180655953162</v>
      </c>
    </row>
    <row r="187" spans="1:23" ht="15" thickBot="1">
      <c r="A187" s="3" t="s">
        <v>299</v>
      </c>
      <c r="B187" s="1" t="s">
        <v>97</v>
      </c>
      <c r="C187" s="1" t="s">
        <v>410</v>
      </c>
      <c r="D187" s="1" t="s">
        <v>410</v>
      </c>
      <c r="E187" s="1" t="s">
        <v>420</v>
      </c>
      <c r="F187" s="2">
        <v>90.300003051757813</v>
      </c>
      <c r="G187" s="2">
        <v>90.800003051757813</v>
      </c>
      <c r="H187" s="2">
        <v>89.800003051757813</v>
      </c>
      <c r="I187" s="2">
        <v>82.800003051757813</v>
      </c>
      <c r="J187" s="2">
        <v>94.099998474121094</v>
      </c>
      <c r="K187" s="2">
        <v>79.099998474121094</v>
      </c>
      <c r="L187" s="2">
        <v>86.300003051757813</v>
      </c>
      <c r="M187" s="2">
        <v>93.900001525878906</v>
      </c>
      <c r="N187" s="2">
        <v>93.300003051757813</v>
      </c>
      <c r="O187" s="2">
        <v>99.199996948242188</v>
      </c>
      <c r="P187" s="1" t="s">
        <v>440</v>
      </c>
      <c r="Q187" s="4">
        <v>2018</v>
      </c>
      <c r="R187" s="46">
        <v>211211</v>
      </c>
      <c r="S187" s="19">
        <v>102656</v>
      </c>
      <c r="T187" s="19">
        <v>108555</v>
      </c>
      <c r="U187" s="19">
        <v>65591.422327859589</v>
      </c>
      <c r="V187" s="20">
        <v>145619.57767214041</v>
      </c>
      <c r="W187" s="22">
        <v>0.68945072781313665</v>
      </c>
    </row>
    <row r="188" spans="1:23" ht="15" thickBot="1">
      <c r="A188" s="3" t="s">
        <v>300</v>
      </c>
      <c r="B188" s="1" t="s">
        <v>98</v>
      </c>
      <c r="C188" s="1" t="s">
        <v>407</v>
      </c>
      <c r="D188" s="1" t="s">
        <v>414</v>
      </c>
      <c r="E188" s="1" t="s">
        <v>420</v>
      </c>
      <c r="F188" s="2">
        <v>78</v>
      </c>
      <c r="G188" s="2">
        <v>80.079521179199205</v>
      </c>
      <c r="H188" s="2">
        <v>74.349533081054688</v>
      </c>
      <c r="I188" s="2">
        <v>75.555557250976563</v>
      </c>
      <c r="J188" s="2">
        <v>77.941177368164063</v>
      </c>
      <c r="K188" s="2">
        <v>62.5</v>
      </c>
      <c r="L188" s="2">
        <v>85.344757080078125</v>
      </c>
      <c r="M188" s="2">
        <v>75</v>
      </c>
      <c r="N188" s="2">
        <v>78.022300720214844</v>
      </c>
      <c r="O188" s="2">
        <v>82</v>
      </c>
      <c r="P188" s="1" t="s">
        <v>428</v>
      </c>
      <c r="Q188" s="4">
        <v>2019</v>
      </c>
      <c r="R188" s="46">
        <v>1366346</v>
      </c>
      <c r="S188" s="19">
        <v>667847</v>
      </c>
      <c r="T188" s="19">
        <v>698499</v>
      </c>
      <c r="U188" s="19">
        <v>339634.39952824835</v>
      </c>
      <c r="V188" s="20">
        <v>1026711.6004717516</v>
      </c>
      <c r="W188" s="22">
        <v>0.75142870142098095</v>
      </c>
    </row>
    <row r="189" spans="1:23" ht="15" thickBot="1">
      <c r="A189" s="3" t="s">
        <v>296</v>
      </c>
      <c r="B189" s="1" t="s">
        <v>94</v>
      </c>
      <c r="C189" s="1" t="s">
        <v>407</v>
      </c>
      <c r="D189" s="1" t="s">
        <v>414</v>
      </c>
      <c r="E189" s="1" t="s">
        <v>420</v>
      </c>
      <c r="F189" s="2">
        <v>49.797889709472656</v>
      </c>
      <c r="G189" s="2">
        <v>50.700149536132813</v>
      </c>
      <c r="H189" s="2">
        <v>48.866008758544922</v>
      </c>
      <c r="I189" s="2">
        <v>34.076679229736328</v>
      </c>
      <c r="J189" s="2">
        <v>72.648948669433594</v>
      </c>
      <c r="K189" s="2">
        <v>22.354270935058594</v>
      </c>
      <c r="L189" s="2">
        <v>45.098579406738281</v>
      </c>
      <c r="M189" s="2">
        <v>46.415111541748047</v>
      </c>
      <c r="N189" s="2">
        <v>57.177871704101563</v>
      </c>
      <c r="O189" s="2">
        <v>85.679901123046875</v>
      </c>
      <c r="P189" s="1" t="s">
        <v>428</v>
      </c>
      <c r="Q189" s="4">
        <v>2019</v>
      </c>
      <c r="R189" s="46">
        <v>142419</v>
      </c>
      <c r="S189" s="19">
        <v>70192</v>
      </c>
      <c r="T189" s="19">
        <v>72227</v>
      </c>
      <c r="U189" s="19">
        <v>68940.274980833856</v>
      </c>
      <c r="V189" s="20">
        <v>73478.725019166144</v>
      </c>
      <c r="W189" s="22">
        <v>0.5159334430038558</v>
      </c>
    </row>
    <row r="190" spans="1:23" ht="15" thickBot="1">
      <c r="A190" s="3" t="s">
        <v>393</v>
      </c>
      <c r="B190" s="1" t="s">
        <v>191</v>
      </c>
      <c r="C190" s="1" t="s">
        <v>408</v>
      </c>
      <c r="D190" s="1" t="s">
        <v>408</v>
      </c>
      <c r="E190" s="1" t="s">
        <v>421</v>
      </c>
      <c r="F190" s="2">
        <v>99.036041259765625</v>
      </c>
      <c r="G190" s="2">
        <v>99.417320251464844</v>
      </c>
      <c r="H190" s="2">
        <v>98.526153564453125</v>
      </c>
      <c r="I190" s="2">
        <v>100</v>
      </c>
      <c r="J190" s="2">
        <v>98.994331359863281</v>
      </c>
      <c r="K190" s="2">
        <v>100</v>
      </c>
      <c r="L190" s="2">
        <v>100</v>
      </c>
      <c r="M190" s="2">
        <v>97.667381286621094</v>
      </c>
      <c r="N190" s="2">
        <v>98.239479064941406</v>
      </c>
      <c r="O190" s="2">
        <v>100</v>
      </c>
      <c r="P190" s="1" t="s">
        <v>502</v>
      </c>
      <c r="Q190" s="4">
        <v>2020</v>
      </c>
      <c r="R190" s="46">
        <v>495</v>
      </c>
      <c r="S190" s="19">
        <v>242</v>
      </c>
      <c r="T190" s="19">
        <v>253</v>
      </c>
      <c r="U190" s="19">
        <v>34.162611573005563</v>
      </c>
      <c r="V190" s="20">
        <v>460.83738842699444</v>
      </c>
      <c r="W190" s="22">
        <v>0.9309846230848372</v>
      </c>
    </row>
    <row r="191" spans="1:23" ht="15" thickBot="1">
      <c r="A191" s="3" t="s">
        <v>396</v>
      </c>
      <c r="B191" s="1" t="s">
        <v>194</v>
      </c>
      <c r="C191" s="1" t="s">
        <v>409</v>
      </c>
      <c r="D191" s="1" t="s">
        <v>409</v>
      </c>
      <c r="E191" s="1" t="s">
        <v>418</v>
      </c>
      <c r="F191" s="2">
        <v>77.115341186523438</v>
      </c>
      <c r="G191" s="2">
        <v>80.079521179199205</v>
      </c>
      <c r="H191" s="2">
        <v>74.349533081054688</v>
      </c>
      <c r="I191" s="2">
        <v>75.555557250976563</v>
      </c>
      <c r="J191" s="2">
        <v>77.941177368164063</v>
      </c>
      <c r="K191" s="2">
        <v>62.5</v>
      </c>
      <c r="L191" s="2">
        <v>85.344757080078125</v>
      </c>
      <c r="M191" s="2">
        <v>75</v>
      </c>
      <c r="N191" s="2">
        <v>78.022300720214844</v>
      </c>
      <c r="O191" s="2">
        <v>81.954727172851563</v>
      </c>
      <c r="P191" s="1" t="s">
        <v>502</v>
      </c>
      <c r="Q191" s="4">
        <v>2020</v>
      </c>
      <c r="R191" s="46">
        <v>273</v>
      </c>
      <c r="S191" s="19">
        <v>133</v>
      </c>
      <c r="T191" s="19">
        <v>140</v>
      </c>
      <c r="U191" s="19">
        <v>102.67431558430053</v>
      </c>
      <c r="V191" s="20">
        <v>170.32568441569947</v>
      </c>
      <c r="W191" s="22">
        <v>0.62390360591831306</v>
      </c>
    </row>
    <row r="192" spans="1:23" ht="15" thickBot="1">
      <c r="A192" s="3" t="s">
        <v>302</v>
      </c>
      <c r="B192" s="1" t="s">
        <v>100</v>
      </c>
      <c r="C192" s="1" t="s">
        <v>406</v>
      </c>
      <c r="D192" s="1" t="s">
        <v>413</v>
      </c>
      <c r="E192" s="1" t="s">
        <v>418</v>
      </c>
      <c r="F192" s="2">
        <v>72.317420959472656</v>
      </c>
      <c r="G192" s="2">
        <v>73.455230712890625</v>
      </c>
      <c r="H192" s="2">
        <v>71.230690002441406</v>
      </c>
      <c r="I192" s="2">
        <v>69.003120422363281</v>
      </c>
      <c r="J192" s="2">
        <v>86.298866271972656</v>
      </c>
      <c r="K192" s="2">
        <v>46.506961822509766</v>
      </c>
      <c r="L192" s="2">
        <v>65.383262634277344</v>
      </c>
      <c r="M192" s="2">
        <v>76.216423034667969</v>
      </c>
      <c r="N192" s="2">
        <v>86.613410949707031</v>
      </c>
      <c r="O192" s="2">
        <v>94.38720703125</v>
      </c>
      <c r="P192" s="1" t="s">
        <v>445</v>
      </c>
      <c r="Q192" s="4">
        <v>2016</v>
      </c>
      <c r="R192" s="46">
        <v>1501871</v>
      </c>
      <c r="S192" s="19">
        <v>743993</v>
      </c>
      <c r="T192" s="19">
        <v>757878</v>
      </c>
      <c r="U192" s="19">
        <v>1144809.4254658564</v>
      </c>
      <c r="V192" s="20">
        <v>357061.57453414361</v>
      </c>
      <c r="W192" s="22">
        <v>0.23774450304596306</v>
      </c>
    </row>
    <row r="193" spans="1:23" ht="15" thickBot="1">
      <c r="A193" s="3" t="s">
        <v>303</v>
      </c>
      <c r="B193" s="1" t="s">
        <v>101</v>
      </c>
      <c r="C193" s="1" t="s">
        <v>407</v>
      </c>
      <c r="D193" s="1" t="s">
        <v>414</v>
      </c>
      <c r="E193" s="1" t="s">
        <v>419</v>
      </c>
      <c r="F193" s="2">
        <v>79.446662902832031</v>
      </c>
      <c r="G193" s="2">
        <v>81.018341064453125</v>
      </c>
      <c r="H193" s="2">
        <v>77.969390869140625</v>
      </c>
      <c r="I193" s="2">
        <v>68.218269348144531</v>
      </c>
      <c r="J193" s="2">
        <v>83.967216491699219</v>
      </c>
      <c r="K193" s="2">
        <v>62.049900054931641</v>
      </c>
      <c r="L193" s="2">
        <v>73.491912841796875</v>
      </c>
      <c r="M193" s="2">
        <v>86.285987854003906</v>
      </c>
      <c r="N193" s="2">
        <v>86.024803161621094</v>
      </c>
      <c r="O193" s="2">
        <v>87.359703063964844</v>
      </c>
      <c r="P193" s="1" t="s">
        <v>429</v>
      </c>
      <c r="Q193" s="4">
        <v>2012</v>
      </c>
      <c r="R193" s="46">
        <v>478550</v>
      </c>
      <c r="S193" s="19">
        <v>232161</v>
      </c>
      <c r="T193" s="19">
        <v>246389</v>
      </c>
      <c r="U193" s="19">
        <v>146663.83024245786</v>
      </c>
      <c r="V193" s="20">
        <v>331886.16975754214</v>
      </c>
      <c r="W193" s="22">
        <v>0.69352454238332906</v>
      </c>
    </row>
    <row r="194" spans="1:23" ht="15" thickBot="1">
      <c r="A194" s="3" t="s">
        <v>312</v>
      </c>
      <c r="B194" s="1" t="s">
        <v>110</v>
      </c>
      <c r="C194" s="1" t="s">
        <v>410</v>
      </c>
      <c r="D194" s="1" t="s">
        <v>410</v>
      </c>
      <c r="E194" s="1" t="s">
        <v>420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1" t="s">
        <v>459</v>
      </c>
      <c r="Q194" s="4"/>
      <c r="R194" s="46">
        <v>103906</v>
      </c>
      <c r="S194" s="19">
        <v>51033</v>
      </c>
      <c r="T194" s="19">
        <v>52873</v>
      </c>
      <c r="U194" s="19">
        <v>14003.940279711547</v>
      </c>
      <c r="V194" s="20">
        <v>89902.059720288453</v>
      </c>
      <c r="W194" s="22">
        <v>0.8652249121348955</v>
      </c>
    </row>
    <row r="195" spans="1:23" ht="15" thickBot="1">
      <c r="A195" s="3" t="s">
        <v>340</v>
      </c>
      <c r="B195" s="1" t="s">
        <v>138</v>
      </c>
      <c r="C195" s="1" t="s">
        <v>407</v>
      </c>
      <c r="D195" s="1" t="s">
        <v>416</v>
      </c>
      <c r="E195" s="1" t="s">
        <v>419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1" t="s">
        <v>459</v>
      </c>
      <c r="Q195" s="4"/>
      <c r="R195" s="46">
        <v>816393</v>
      </c>
      <c r="S195" s="19">
        <v>398369</v>
      </c>
      <c r="T195" s="19">
        <v>418024</v>
      </c>
      <c r="U195" s="19">
        <v>135534.4371426506</v>
      </c>
      <c r="V195" s="20">
        <v>680858.5628573494</v>
      </c>
      <c r="W195" s="22">
        <v>0.83398383236670259</v>
      </c>
    </row>
    <row r="196" spans="1:23" ht="15" thickBot="1">
      <c r="A196" s="3" t="s">
        <v>301</v>
      </c>
      <c r="B196" s="1" t="s">
        <v>99</v>
      </c>
      <c r="C196" s="1" t="s">
        <v>406</v>
      </c>
      <c r="D196" s="1" t="s">
        <v>413</v>
      </c>
      <c r="E196" s="1" t="s">
        <v>418</v>
      </c>
      <c r="F196" s="2">
        <v>69.0025634765625</v>
      </c>
      <c r="G196" s="2">
        <v>71.916053771972656</v>
      </c>
      <c r="H196" s="2">
        <v>66.177543640136719</v>
      </c>
      <c r="I196" s="2">
        <v>63.024539947509766</v>
      </c>
      <c r="J196" s="2">
        <v>88.633056640625</v>
      </c>
      <c r="K196" s="2">
        <v>44.130718231201172</v>
      </c>
      <c r="L196" s="2">
        <v>60.574131011962891</v>
      </c>
      <c r="M196" s="2">
        <v>73.432540893554688</v>
      </c>
      <c r="N196" s="2">
        <v>88.053749084472656</v>
      </c>
      <c r="O196" s="2">
        <v>94.641876220703125</v>
      </c>
      <c r="P196" s="1" t="s">
        <v>423</v>
      </c>
      <c r="Q196" s="4">
        <v>2016</v>
      </c>
      <c r="R196" s="46">
        <v>1800418</v>
      </c>
      <c r="S196" s="19">
        <v>889949</v>
      </c>
      <c r="T196" s="19">
        <v>910469</v>
      </c>
      <c r="U196" s="19">
        <v>1192313.7997840024</v>
      </c>
      <c r="V196" s="20">
        <v>608104.20021599752</v>
      </c>
      <c r="W196" s="22">
        <v>0.33775723205166663</v>
      </c>
    </row>
    <row r="197" spans="1:23" ht="15" thickBot="1">
      <c r="A197" s="3" t="s">
        <v>397</v>
      </c>
      <c r="B197" s="1" t="s">
        <v>195</v>
      </c>
      <c r="C197" s="1" t="s">
        <v>411</v>
      </c>
      <c r="D197" s="1" t="s">
        <v>411</v>
      </c>
      <c r="E197" s="1" t="s">
        <v>419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1" t="s">
        <v>459</v>
      </c>
      <c r="Q197" s="4"/>
      <c r="R197" s="46">
        <v>3999984</v>
      </c>
      <c r="S197" s="19">
        <v>1955955</v>
      </c>
      <c r="T197" s="19">
        <v>2044029</v>
      </c>
      <c r="U197" s="19">
        <v>3999984</v>
      </c>
      <c r="V197" s="20">
        <v>0</v>
      </c>
      <c r="W197" s="22">
        <v>0</v>
      </c>
    </row>
    <row r="198" spans="1:23" ht="15" thickBot="1">
      <c r="A198" s="3" t="s">
        <v>304</v>
      </c>
      <c r="B198" s="1" t="s">
        <v>102</v>
      </c>
      <c r="C198" s="1" t="s">
        <v>408</v>
      </c>
      <c r="D198" s="1" t="s">
        <v>408</v>
      </c>
      <c r="E198" s="1" t="s">
        <v>420</v>
      </c>
      <c r="F198" s="2">
        <v>98.87860107421875</v>
      </c>
      <c r="G198" s="2">
        <v>98.589622497558594</v>
      </c>
      <c r="H198" s="2">
        <v>99.112739562988281</v>
      </c>
      <c r="I198" s="2">
        <v>100</v>
      </c>
      <c r="J198" s="2">
        <v>98.79302978515625</v>
      </c>
      <c r="K198" s="2">
        <v>98.264427185058594</v>
      </c>
      <c r="L198" s="2">
        <v>100</v>
      </c>
      <c r="M198" s="2">
        <v>99.618316650390625</v>
      </c>
      <c r="N198" s="2">
        <v>98.820343017578125</v>
      </c>
      <c r="O198" s="2">
        <v>96.703460693359375</v>
      </c>
      <c r="P198" s="1" t="s">
        <v>442</v>
      </c>
      <c r="Q198" s="4">
        <v>2013</v>
      </c>
      <c r="R198" s="46">
        <v>47639</v>
      </c>
      <c r="S198" s="19">
        <v>23324</v>
      </c>
      <c r="T198" s="19">
        <v>24315</v>
      </c>
      <c r="U198" s="19">
        <v>2222.8323120196292</v>
      </c>
      <c r="V198" s="20">
        <v>45416.167687980371</v>
      </c>
      <c r="W198" s="22">
        <v>0.95334007195743764</v>
      </c>
    </row>
    <row r="199" spans="1:23" ht="15" thickBot="1">
      <c r="A199" s="3" t="s">
        <v>398</v>
      </c>
      <c r="B199" s="1" t="s">
        <v>196</v>
      </c>
      <c r="C199" s="1" t="s">
        <v>407</v>
      </c>
      <c r="D199" s="1" t="s">
        <v>414</v>
      </c>
      <c r="E199" s="1" t="s">
        <v>420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1" t="s">
        <v>459</v>
      </c>
      <c r="Q199" s="4"/>
      <c r="R199" s="46">
        <v>668761</v>
      </c>
      <c r="S199" s="19">
        <v>325615</v>
      </c>
      <c r="T199" s="19">
        <v>343146</v>
      </c>
      <c r="U199" s="19">
        <v>331183.42322718038</v>
      </c>
      <c r="V199" s="20">
        <v>337577.57677281962</v>
      </c>
      <c r="W199" s="22">
        <v>0.50478059691402399</v>
      </c>
    </row>
    <row r="200" spans="1:23" ht="15" thickBot="1">
      <c r="A200" s="3" t="s">
        <v>403</v>
      </c>
      <c r="B200" s="1" t="s">
        <v>201</v>
      </c>
      <c r="C200" s="1" t="s">
        <v>409</v>
      </c>
      <c r="D200" s="1" t="s">
        <v>409</v>
      </c>
      <c r="E200" s="1" t="s">
        <v>418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1" t="s">
        <v>459</v>
      </c>
      <c r="Q200" s="4"/>
      <c r="R200" s="46">
        <v>7999</v>
      </c>
      <c r="S200" s="19">
        <v>3869</v>
      </c>
      <c r="T200" s="19">
        <v>4130</v>
      </c>
      <c r="U200" s="19">
        <v>5977.3681983007054</v>
      </c>
      <c r="V200" s="20">
        <v>2021.6318016992948</v>
      </c>
      <c r="W200" s="22">
        <v>0.25273556715830664</v>
      </c>
    </row>
    <row r="201" spans="1:23" ht="15" thickBot="1">
      <c r="A201" s="3" t="s">
        <v>401</v>
      </c>
      <c r="B201" s="1" t="s">
        <v>199</v>
      </c>
      <c r="C201" s="1" t="s">
        <v>408</v>
      </c>
      <c r="D201" s="1" t="s">
        <v>408</v>
      </c>
      <c r="E201" s="1" t="s">
        <v>420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1" t="s">
        <v>459</v>
      </c>
      <c r="Q201" s="4"/>
      <c r="R201" s="46">
        <v>536082</v>
      </c>
      <c r="S201" s="19">
        <v>262647</v>
      </c>
      <c r="T201" s="19">
        <v>273435</v>
      </c>
      <c r="U201" s="19">
        <v>63216.58436425234</v>
      </c>
      <c r="V201" s="20">
        <v>472865.41563574766</v>
      </c>
      <c r="W201" s="22">
        <v>0.88207665177295203</v>
      </c>
    </row>
    <row r="202" spans="1:23" ht="15" thickBot="1">
      <c r="A202" s="3" t="s">
        <v>305</v>
      </c>
      <c r="B202" s="1" t="s">
        <v>103</v>
      </c>
      <c r="C202" s="1" t="s">
        <v>409</v>
      </c>
      <c r="D202" s="1" t="s">
        <v>409</v>
      </c>
      <c r="E202" s="1" t="s">
        <v>420</v>
      </c>
      <c r="F202" s="2">
        <v>94.897117614746094</v>
      </c>
      <c r="G202" s="2">
        <v>94.1884765625</v>
      </c>
      <c r="H202" s="2">
        <v>95.465400695800781</v>
      </c>
      <c r="I202" s="2">
        <v>95.9078369140625</v>
      </c>
      <c r="J202" s="2">
        <v>92.810066223144531</v>
      </c>
      <c r="K202" s="2">
        <v>91.239570617675781</v>
      </c>
      <c r="L202" s="2">
        <v>96.849967956542969</v>
      </c>
      <c r="M202" s="2">
        <v>93.693862915039063</v>
      </c>
      <c r="N202" s="2">
        <v>94.343276977539063</v>
      </c>
      <c r="O202" s="2">
        <v>98.939193725585938</v>
      </c>
      <c r="P202" s="1" t="s">
        <v>441</v>
      </c>
      <c r="Q202" s="4">
        <v>2014</v>
      </c>
      <c r="R202" s="46">
        <v>1548579</v>
      </c>
      <c r="S202" s="19">
        <v>731105</v>
      </c>
      <c r="T202" s="19">
        <v>817474</v>
      </c>
      <c r="U202" s="19">
        <v>992339.99371418997</v>
      </c>
      <c r="V202" s="20">
        <v>556239.00628581003</v>
      </c>
      <c r="W202" s="22">
        <v>0.35919317405557616</v>
      </c>
    </row>
    <row r="203" spans="1:23" ht="15" thickBot="1">
      <c r="A203" s="3" t="s">
        <v>306</v>
      </c>
      <c r="B203" s="1" t="s">
        <v>104</v>
      </c>
      <c r="C203" s="1" t="s">
        <v>410</v>
      </c>
      <c r="D203" s="1" t="s">
        <v>410</v>
      </c>
      <c r="E203" s="1" t="s">
        <v>418</v>
      </c>
      <c r="F203" s="2">
        <v>13.757089614868164</v>
      </c>
      <c r="G203" s="2">
        <v>14.31997013092041</v>
      </c>
      <c r="H203" s="2">
        <v>13.210619926452637</v>
      </c>
      <c r="I203" s="2">
        <v>11.988789558410645</v>
      </c>
      <c r="J203" s="2">
        <v>18.471290588378906</v>
      </c>
      <c r="K203" s="2">
        <v>6.3066129684448242</v>
      </c>
      <c r="L203" s="2">
        <v>12.679349899291992</v>
      </c>
      <c r="M203" s="2">
        <v>15.271380424499512</v>
      </c>
      <c r="N203" s="2">
        <v>14.603799819946289</v>
      </c>
      <c r="O203" s="2">
        <v>22.431449890136719</v>
      </c>
      <c r="P203" s="1" t="s">
        <v>446</v>
      </c>
      <c r="Q203" s="4">
        <v>2013</v>
      </c>
      <c r="R203" s="46">
        <v>807709</v>
      </c>
      <c r="S203" s="19">
        <v>395697</v>
      </c>
      <c r="T203" s="19">
        <v>412012</v>
      </c>
      <c r="U203" s="19">
        <v>511744.8704642154</v>
      </c>
      <c r="V203" s="20">
        <v>295964.1295357846</v>
      </c>
      <c r="W203" s="22">
        <v>0.36642420665831954</v>
      </c>
    </row>
    <row r="204" spans="1:23" ht="15" thickBot="1">
      <c r="A204" s="3" t="s">
        <v>308</v>
      </c>
      <c r="B204" s="1" t="s">
        <v>106</v>
      </c>
      <c r="C204" s="1" t="s">
        <v>406</v>
      </c>
      <c r="D204" s="1" t="s">
        <v>413</v>
      </c>
      <c r="E204" s="1" t="s">
        <v>418</v>
      </c>
      <c r="F204" s="2">
        <v>58.716781616210938</v>
      </c>
      <c r="G204" s="2">
        <v>58.091838836669922</v>
      </c>
      <c r="H204" s="2">
        <v>59.34735107421875</v>
      </c>
      <c r="I204" s="2">
        <v>50.953338623046875</v>
      </c>
      <c r="J204" s="2">
        <v>74.5850830078125</v>
      </c>
      <c r="K204" s="2">
        <v>38.945690155029297</v>
      </c>
      <c r="L204" s="2">
        <v>50.613430023193359</v>
      </c>
      <c r="M204" s="2">
        <v>59.354911804199219</v>
      </c>
      <c r="N204" s="2">
        <v>67.51788330078125</v>
      </c>
      <c r="O204" s="2">
        <v>92.666633605957031</v>
      </c>
      <c r="P204" s="1" t="s">
        <v>436</v>
      </c>
      <c r="Q204" s="4">
        <v>2018</v>
      </c>
      <c r="R204" s="46">
        <v>563214</v>
      </c>
      <c r="S204" s="19">
        <v>278936</v>
      </c>
      <c r="T204" s="19">
        <v>284278</v>
      </c>
      <c r="U204" s="19">
        <v>318098.0622839976</v>
      </c>
      <c r="V204" s="20">
        <v>245115.9377160024</v>
      </c>
      <c r="W204" s="22">
        <v>0.43520924145351925</v>
      </c>
    </row>
    <row r="205" spans="1:23" ht="15" thickBot="1">
      <c r="A205" s="5" t="s">
        <v>309</v>
      </c>
      <c r="B205" s="6" t="s">
        <v>107</v>
      </c>
      <c r="C205" s="6" t="s">
        <v>406</v>
      </c>
      <c r="D205" s="6" t="s">
        <v>413</v>
      </c>
      <c r="E205" s="6" t="s">
        <v>420</v>
      </c>
      <c r="F205" s="7">
        <v>81</v>
      </c>
      <c r="G205" s="7">
        <v>79.800003051757813</v>
      </c>
      <c r="H205" s="7">
        <v>82</v>
      </c>
      <c r="I205" s="7">
        <v>80.300003051757813</v>
      </c>
      <c r="J205" s="7">
        <v>82.900001525878906</v>
      </c>
      <c r="K205" s="7">
        <v>70.199996948242188</v>
      </c>
      <c r="L205" s="7">
        <v>78</v>
      </c>
      <c r="M205" s="7">
        <v>90.099998474121094</v>
      </c>
      <c r="N205" s="7">
        <v>81.599998474121094</v>
      </c>
      <c r="O205" s="7">
        <v>90.900001525878906</v>
      </c>
      <c r="P205" s="6" t="s">
        <v>428</v>
      </c>
      <c r="Q205" s="8">
        <v>2019</v>
      </c>
      <c r="R205" s="46">
        <v>444916</v>
      </c>
      <c r="S205" s="19">
        <v>221478</v>
      </c>
      <c r="T205" s="19">
        <v>223438</v>
      </c>
      <c r="U205" s="19">
        <v>301615.08990891825</v>
      </c>
      <c r="V205" s="20">
        <v>143300.91009108178</v>
      </c>
      <c r="W205" s="23">
        <v>0.32208531518552219</v>
      </c>
    </row>
    <row r="208" spans="1:23" ht="12.45" hidden="1" customHeight="1">
      <c r="B208" s="71" t="s">
        <v>494</v>
      </c>
      <c r="C208" s="72"/>
      <c r="D208" s="72"/>
      <c r="E208" s="72"/>
      <c r="F208" s="72"/>
      <c r="G208" s="72"/>
      <c r="H208" s="73"/>
    </row>
    <row r="209" spans="2:8" ht="12.45" hidden="1" customHeight="1">
      <c r="B209" s="9" t="s">
        <v>478</v>
      </c>
      <c r="C209" s="10" t="s">
        <v>409</v>
      </c>
      <c r="D209" s="10"/>
      <c r="E209" s="10"/>
      <c r="F209" s="11">
        <f t="shared" ref="F209:F221" si="0">H209/G209</f>
        <v>0.36075012959107694</v>
      </c>
      <c r="G209" s="12">
        <f>SUMIF($C$3:$C$205,C209,$R$3:$R$205)</f>
        <v>31468216</v>
      </c>
      <c r="H209" s="13" cm="1">
        <f t="array" ref="H209">SUMPRODUCT(($C$3:$C$205=C209)*($F$3:$F$205&lt;&gt;""),($R$3:$R$205))</f>
        <v>11352163</v>
      </c>
    </row>
    <row r="210" spans="2:8" ht="12.45" hidden="1" customHeight="1">
      <c r="B210" s="9" t="s">
        <v>479</v>
      </c>
      <c r="C210" s="10" t="s">
        <v>407</v>
      </c>
      <c r="D210" s="10"/>
      <c r="E210" s="10"/>
      <c r="F210" s="11">
        <f t="shared" si="0"/>
        <v>0.29593804456942735</v>
      </c>
      <c r="G210" s="12">
        <f t="shared" ref="G210" si="1">SUMIF($C$3:$C$205,C210,$R$3:$R$205)</f>
        <v>11338086</v>
      </c>
      <c r="H210" s="13" cm="1">
        <f t="array" ref="H210">SUMPRODUCT(($C$3:$C$205=C210)*($F$3:$F$205&lt;&gt;""),($R$3:$R$205))</f>
        <v>3355371</v>
      </c>
    </row>
    <row r="211" spans="2:8" ht="12.45" hidden="1" customHeight="1">
      <c r="B211" s="9" t="s">
        <v>480</v>
      </c>
      <c r="C211" s="10"/>
      <c r="D211" s="10" t="s">
        <v>414</v>
      </c>
      <c r="E211" s="10"/>
      <c r="F211" s="11">
        <f t="shared" si="0"/>
        <v>0.53640157344116235</v>
      </c>
      <c r="G211" s="12">
        <f>SUMIF($D$3:$D$205,D211,$R$3:$R$205)</f>
        <v>6255334</v>
      </c>
      <c r="H211" s="13" cm="1">
        <f t="array" ref="H211">SUMPRODUCT(($D$3:$D$205=D211)*($F$3:$F$205&lt;&gt;""),($R$3:$R$205))</f>
        <v>3355371</v>
      </c>
    </row>
    <row r="212" spans="2:8" ht="12.45" hidden="1" customHeight="1">
      <c r="B212" s="9" t="s">
        <v>481</v>
      </c>
      <c r="C212" s="10"/>
      <c r="D212" s="10" t="s">
        <v>416</v>
      </c>
      <c r="E212" s="10"/>
      <c r="F212" s="11">
        <f t="shared" si="0"/>
        <v>0</v>
      </c>
      <c r="G212" s="12">
        <f>SUMIF($D$3:$D$205,D212,$R$3:$R$205)</f>
        <v>5082752</v>
      </c>
      <c r="H212" s="13" cm="1">
        <f t="array" ref="H212">SUMPRODUCT(($D$3:$D$205=D212)*($F$3:$F$205&lt;&gt;""),($R$3:$R$205))</f>
        <v>0</v>
      </c>
    </row>
    <row r="213" spans="2:8" ht="12.45" hidden="1" customHeight="1">
      <c r="B213" s="9" t="s">
        <v>482</v>
      </c>
      <c r="C213" s="10" t="s">
        <v>408</v>
      </c>
      <c r="D213" s="10"/>
      <c r="E213" s="10"/>
      <c r="F213" s="11">
        <f t="shared" si="0"/>
        <v>0.93104373908964411</v>
      </c>
      <c r="G213" s="12">
        <f>SUMIF($C$3:$C$205,C213,$R$3:$R$205)</f>
        <v>10136585</v>
      </c>
      <c r="H213" s="13" cm="1">
        <f t="array" ref="H213">SUMPRODUCT(($C$3:$C$205=C213)*($F$3:$F$205&lt;&gt;""),($R$3:$R$205))</f>
        <v>9437604</v>
      </c>
    </row>
    <row r="214" spans="2:8" ht="12.45" hidden="1" customHeight="1">
      <c r="B214" s="9" t="s">
        <v>483</v>
      </c>
      <c r="C214" s="10" t="s">
        <v>410</v>
      </c>
      <c r="D214" s="10"/>
      <c r="E214" s="10"/>
      <c r="F214" s="11">
        <f t="shared" si="0"/>
        <v>0.76375006707895154</v>
      </c>
      <c r="G214" s="12">
        <f>SUMIF($C$3:$C$205,C214,$R$3:$R$205)</f>
        <v>9839152</v>
      </c>
      <c r="H214" s="13" cm="1">
        <f t="array" ref="H214">SUMPRODUCT(($C$3:$C$205=C214)*($F$3:$F$205&lt;&gt;""),($R$3:$R$205))</f>
        <v>7514653</v>
      </c>
    </row>
    <row r="215" spans="2:8" ht="12.45" hidden="1" customHeight="1">
      <c r="B215" s="9" t="s">
        <v>484</v>
      </c>
      <c r="C215" s="10" t="s">
        <v>411</v>
      </c>
      <c r="D215" s="10"/>
      <c r="E215" s="10"/>
      <c r="F215" s="11">
        <f t="shared" si="0"/>
        <v>0</v>
      </c>
      <c r="G215" s="12">
        <f>SUMIF($C$3:$C$205,C215,$R$3:$R$205)</f>
        <v>4395817</v>
      </c>
      <c r="H215" s="13" cm="1">
        <f t="array" ref="H215">SUMPRODUCT(($C$3:$C$205=C215)*($F$3:$F$205&lt;&gt;""),($R$3:$R$205))</f>
        <v>0</v>
      </c>
    </row>
    <row r="216" spans="2:8" ht="12.45" hidden="1" customHeight="1">
      <c r="B216" s="9" t="s">
        <v>485</v>
      </c>
      <c r="C216" s="10" t="s">
        <v>405</v>
      </c>
      <c r="D216" s="10"/>
      <c r="E216" s="10"/>
      <c r="F216" s="11">
        <f t="shared" si="0"/>
        <v>1</v>
      </c>
      <c r="G216" s="12">
        <f>SUMIF($C$3:$C$205,C216,$R$3:$R$205)</f>
        <v>33357193</v>
      </c>
      <c r="H216" s="13" cm="1">
        <f t="array" ref="H216">SUMPRODUCT(($C$3:$C$205=C216)*($F$3:$F$205&lt;&gt;""),($R$3:$R$205))</f>
        <v>33357193</v>
      </c>
    </row>
    <row r="217" spans="2:8" ht="12.45" hidden="1" customHeight="1">
      <c r="B217" s="9" t="s">
        <v>486</v>
      </c>
      <c r="C217" s="10" t="s">
        <v>406</v>
      </c>
      <c r="D217" s="10"/>
      <c r="E217" s="10"/>
      <c r="F217" s="11">
        <f t="shared" si="0"/>
        <v>0.98151328376222013</v>
      </c>
      <c r="G217" s="12">
        <f>SUMIF($C$3:$C$205,C217,$R$3:$R$205)</f>
        <v>33186532</v>
      </c>
      <c r="H217" s="13" cm="1">
        <f t="array" ref="H217">SUMPRODUCT(($C$3:$C$205=C217)*($F$3:$F$205&lt;&gt;""),($R$3:$R$205))</f>
        <v>32573022</v>
      </c>
    </row>
    <row r="218" spans="2:8" ht="12.45" hidden="1" customHeight="1">
      <c r="B218" s="9" t="s">
        <v>487</v>
      </c>
      <c r="C218" s="10"/>
      <c r="D218" s="10" t="s">
        <v>413</v>
      </c>
      <c r="E218" s="10"/>
      <c r="F218" s="11">
        <f t="shared" si="0"/>
        <v>0.96561095858655777</v>
      </c>
      <c r="G218" s="12">
        <f>SUMIF($D$3:$D$205,D218,$R$3:$R$205)</f>
        <v>16496069</v>
      </c>
      <c r="H218" s="13" cm="1">
        <f t="array" ref="H218">SUMPRODUCT(($D$3:$D$205=D218)*($F$3:$F$205&lt;&gt;""),($R$3:$R$205))</f>
        <v>15928785</v>
      </c>
    </row>
    <row r="219" spans="2:8" ht="12.45" hidden="1" customHeight="1">
      <c r="B219" s="9" t="s">
        <v>488</v>
      </c>
      <c r="C219" s="10"/>
      <c r="D219" s="10" t="s">
        <v>415</v>
      </c>
      <c r="E219" s="10"/>
      <c r="F219" s="11">
        <f t="shared" si="0"/>
        <v>0.99723039438750138</v>
      </c>
      <c r="G219" s="12">
        <f>SUMIF($D$3:$D$205,D219,$R$3:$R$205)</f>
        <v>16690463</v>
      </c>
      <c r="H219" s="13" cm="1">
        <f t="array" ref="H219">SUMPRODUCT(($D$3:$D$205=D219)*($F$3:$F$205&lt;&gt;""),($R$3:$R$205))</f>
        <v>16644237</v>
      </c>
    </row>
    <row r="220" spans="2:8" ht="12.45" hidden="1" customHeight="1">
      <c r="B220" s="9" t="s">
        <v>489</v>
      </c>
      <c r="C220" s="10"/>
      <c r="D220" s="10"/>
      <c r="E220" s="10" t="s">
        <v>490</v>
      </c>
      <c r="F220" s="11">
        <f t="shared" si="0"/>
        <v>0.9803654707004793</v>
      </c>
      <c r="G220" s="12">
        <f>SUMIF($E$3:$E$205,"Least Developed",$R$3:$R$205)</f>
        <v>28156621</v>
      </c>
      <c r="H220" s="13" cm="1">
        <f t="array" ref="H220">SUMPRODUCT(($E$3:$E$205="Least Developed")*($F$3:$F$205&lt;&gt;""),($R$3:$R$205))</f>
        <v>27603779</v>
      </c>
    </row>
    <row r="221" spans="2:8" ht="16.95" hidden="1" customHeight="1" thickBot="1">
      <c r="B221" s="14" t="s">
        <v>491</v>
      </c>
      <c r="C221" s="15"/>
      <c r="D221" s="15"/>
      <c r="E221" s="15"/>
      <c r="F221" s="16">
        <f t="shared" si="0"/>
        <v>0.72979997147954745</v>
      </c>
      <c r="G221" s="17">
        <f>SUM(R3:R205)</f>
        <v>133721581</v>
      </c>
      <c r="H221" s="18">
        <f>SUMIF(F3:F205,"&lt;&gt;",R3:R205)</f>
        <v>97590006</v>
      </c>
    </row>
    <row r="222" spans="2:8" ht="12.45" customHeight="1"/>
    <row r="224" spans="2:8" ht="15" thickBot="1"/>
    <row r="225" spans="2:25">
      <c r="B225" s="78" t="s">
        <v>477</v>
      </c>
      <c r="C225" s="79"/>
      <c r="D225" s="79"/>
      <c r="E225" s="79"/>
      <c r="F225" s="79"/>
      <c r="G225" s="79"/>
      <c r="H225" s="79"/>
      <c r="I225" s="79"/>
      <c r="J225" s="79"/>
      <c r="K225" s="79"/>
      <c r="L225" s="79"/>
      <c r="M225" s="79"/>
      <c r="N225" s="79"/>
      <c r="O225" s="80"/>
    </row>
    <row r="226" spans="2:25">
      <c r="B226" s="49"/>
      <c r="C226" s="50"/>
      <c r="D226" s="50"/>
      <c r="E226" s="50"/>
      <c r="F226" s="50" t="s">
        <v>463</v>
      </c>
      <c r="G226" s="50" t="s">
        <v>475</v>
      </c>
      <c r="H226" s="50" t="s">
        <v>476</v>
      </c>
      <c r="I226" s="50" t="s">
        <v>492</v>
      </c>
      <c r="J226" s="50" t="s">
        <v>493</v>
      </c>
      <c r="K226" s="50" t="s">
        <v>468</v>
      </c>
      <c r="L226" s="50" t="s">
        <v>469</v>
      </c>
      <c r="M226" s="50" t="s">
        <v>470</v>
      </c>
      <c r="N226" s="50" t="s">
        <v>471</v>
      </c>
      <c r="O226" s="51" t="s">
        <v>472</v>
      </c>
    </row>
    <row r="227" spans="2:25" ht="15.6">
      <c r="B227" s="52" t="s">
        <v>478</v>
      </c>
      <c r="C227" s="10" t="s">
        <v>409</v>
      </c>
      <c r="D227" s="10"/>
      <c r="E227" s="10"/>
      <c r="F227" s="58" t="str" cm="1">
        <f t="array" ref="F227">IF($F209&gt;0.5,SUMPRODUCT(($C$3:$C$205=$C227)*($F$3:$F$205),($R$3:$R$205))/SUMIFS($R$3:$R$205,$C$3:$C$205,$C227,$F$3:$F$205,"&lt;&gt;"),"–")</f>
        <v>–</v>
      </c>
      <c r="G227" s="58" t="str" cm="1">
        <f t="array" ref="G227">IF($F209&gt;0.5,SUMPRODUCT(($C$3:$C$205=$C227)*($G$3:$G$205),($S$3:$S$205))/SUMIFS($S$3:$S$205,$C$3:$C$205,$C227,$G$3:$G$205,"&lt;&gt;"),"–")</f>
        <v>–</v>
      </c>
      <c r="H227" s="58" t="str" cm="1">
        <f t="array" ref="H227">IF($F209&gt;0.5,SUMPRODUCT(($C$3:$C$205=$C227)*(H$3:H$205),(T$3:T$205))/SUMIFS(T$3:T$205,$C$3:$C$205,$C227,H$3:H$205,"&lt;&gt;"),"–")</f>
        <v>–</v>
      </c>
      <c r="I227" s="58" t="str" cm="1">
        <f t="array" ref="I227">IF($F209&gt;0.5,SUMPRODUCT(($C$3:$C$205=$C227)*(I$3:I$205),(U$3:U$205))/SUMIFS(U$3:U$205,$C$3:$C$205,$C227,I$3:I$205,"&lt;&gt;"),"–")</f>
        <v>–</v>
      </c>
      <c r="J227" s="58" t="str" cm="1">
        <f t="array" ref="J227">IF($F209&gt;0.5,SUMPRODUCT(($C$3:$C$205=$C227)*(J$3:J$205),(V$3:V$205))/SUMIFS(V$3:V$205,$C$3:$C$205,$C227,J$3:J$205,"&lt;&gt;"),"–")</f>
        <v>–</v>
      </c>
      <c r="K227" s="58" t="str" cm="1">
        <f t="array" ref="K227">IF($F209&gt;0.5,SUMPRODUCT(($C$3:$C$205=$C227)*(K$3:K$205),($R$3:$R$205))/SUMIFS($R$3:$R$205,$C$3:$C$205,$C227,K$3:K$205,"&lt;&gt;"),"–")</f>
        <v>–</v>
      </c>
      <c r="L227" s="58" t="str" cm="1">
        <f t="array" ref="L227">IF($F209&gt;0.5,SUMPRODUCT(($C$3:$C$205=$C227)*(L$3:L$205),($R$3:$R$205))/SUMIFS($R$3:$R$205,$C$3:$C$205,$C227,L$3:L$205,"&lt;&gt;"),"–")</f>
        <v>–</v>
      </c>
      <c r="M227" s="58" t="str" cm="1">
        <f t="array" ref="M227">IF($F209&gt;0.5,SUMPRODUCT(($C$3:$C$205=$C227)*(M$3:M$205),($R$3:$R$205))/SUMIFS($R$3:$R$205,$C$3:$C$205,$C227,M$3:M$205,"&lt;&gt;"),"–")</f>
        <v>–</v>
      </c>
      <c r="N227" s="58" t="str" cm="1">
        <f t="array" ref="N227">IF($F209&gt;0.5,SUMPRODUCT(($C$3:$C$205=$C227)*(N$3:N$205),($R$3:$R$205))/SUMIFS($R$3:$R$205,$C$3:$C$205,$C227,N$3:N$205,"&lt;&gt;"),"–")</f>
        <v>–</v>
      </c>
      <c r="O227" s="59" t="str" cm="1">
        <f t="array" ref="O227">IF($F209&gt;0.5,SUMPRODUCT(($C$3:$C$205=$C227)*(O$3:O$205),($R$3:$R$205))/SUMIFS($R$3:$R$205,$C$3:$C$205,$C227,O$3:O$205,"&lt;&gt;"),"–")</f>
        <v>–</v>
      </c>
      <c r="P227" s="24"/>
      <c r="Q227" s="24"/>
      <c r="R227" s="24"/>
      <c r="S227" s="24"/>
      <c r="T227" s="24"/>
      <c r="U227" s="24"/>
      <c r="V227" s="24"/>
      <c r="W227" s="24"/>
      <c r="X227" s="24"/>
      <c r="Y227" s="24"/>
    </row>
    <row r="228" spans="2:25" ht="15.6">
      <c r="B228" s="52" t="s">
        <v>479</v>
      </c>
      <c r="C228" s="10" t="s">
        <v>407</v>
      </c>
      <c r="D228" s="10"/>
      <c r="E228" s="10"/>
      <c r="F228" s="58" t="str" cm="1">
        <f t="array" ref="F228">IF($F210&gt;0.5,SUMPRODUCT(($C$3:$C$205=$C228)*($F$3:$F$205),($R$3:$R$205))/SUMIFS($R$3:$R$205,$C$3:$C$205,$C228,$F$3:$F$205,"&lt;&gt;"),"–")</f>
        <v>–</v>
      </c>
      <c r="G228" s="58" t="str" cm="1">
        <f t="array" ref="G228">IF($F210&gt;0.5,SUMPRODUCT(($C$3:$C$205=$C228)*($G$3:$G$205),($S$3:$S$205))/SUMIFS($S$3:$S$205,$C$3:$C$205,$C228,$G$3:$G$205,"&lt;&gt;"),"–")</f>
        <v>–</v>
      </c>
      <c r="H228" s="58" t="str" cm="1">
        <f t="array" ref="H228">IF($F210&gt;0.5,SUMPRODUCT(($C$3:$C$205=$C228)*(H$3:H$205),(T$3:T$205))/SUMIFS(T$3:T$205,$C$3:$C$205,$C228,H$3:H$205,"&lt;&gt;"),"–")</f>
        <v>–</v>
      </c>
      <c r="I228" s="58" t="str" cm="1">
        <f t="array" ref="I228">IF($F210&gt;0.5,SUMPRODUCT(($C$3:$C$205=$C228)*(I$3:I$205),(U$3:U$205))/SUMIFS(U$3:U$205,$C$3:$C$205,$C228,I$3:I$205,"&lt;&gt;"),"–")</f>
        <v>–</v>
      </c>
      <c r="J228" s="58" t="str" cm="1">
        <f t="array" ref="J228">IF($F210&gt;0.5,SUMPRODUCT(($C$3:$C$205=$C228)*(J$3:J$205),(V$3:V$205))/SUMIFS(V$3:V$205,$C$3:$C$205,$C228,J$3:J$205,"&lt;&gt;"),"–")</f>
        <v>–</v>
      </c>
      <c r="K228" s="58" t="str" cm="1">
        <f t="array" ref="K228">IF($F210&gt;0.5,SUMPRODUCT(($C$3:$C$205=$C228)*(K$3:K$205),($R$3:$R$205))/SUMIFS($R$3:$R$205,$C$3:$C$205,$C228,K$3:K$205,"&lt;&gt;"),"–")</f>
        <v>–</v>
      </c>
      <c r="L228" s="58" t="str" cm="1">
        <f t="array" ref="L228">IF($F210&gt;0.5,SUMPRODUCT(($C$3:$C$205=$C228)*(L$3:L$205),($R$3:$R$205))/SUMIFS($R$3:$R$205,$C$3:$C$205,$C228,L$3:L$205,"&lt;&gt;"),"–")</f>
        <v>–</v>
      </c>
      <c r="M228" s="58" t="str" cm="1">
        <f t="array" ref="M228">IF($F210&gt;0.5,SUMPRODUCT(($C$3:$C$205=$C228)*(M$3:M$205),($R$3:$R$205))/SUMIFS($R$3:$R$205,$C$3:$C$205,$C228,M$3:M$205,"&lt;&gt;"),"–")</f>
        <v>–</v>
      </c>
      <c r="N228" s="58" t="str" cm="1">
        <f t="array" ref="N228">IF($F210&gt;0.5,SUMPRODUCT(($C$3:$C$205=$C228)*(N$3:N$205),($R$3:$R$205))/SUMIFS($R$3:$R$205,$C$3:$C$205,$C228,N$3:N$205,"&lt;&gt;"),"–")</f>
        <v>–</v>
      </c>
      <c r="O228" s="59" t="str" cm="1">
        <f t="array" ref="O228">IF($F210&gt;0.5,SUMPRODUCT(($C$3:$C$205=$C228)*(O$3:O$205),($R$3:$R$205))/SUMIFS($R$3:$R$205,$C$3:$C$205,$C228,O$3:O$205,"&lt;&gt;"),"–")</f>
        <v>–</v>
      </c>
      <c r="P228" s="24"/>
      <c r="Q228" s="24"/>
      <c r="R228" s="24"/>
      <c r="S228" s="24"/>
      <c r="T228" s="24"/>
      <c r="U228" s="24"/>
      <c r="V228" s="24"/>
      <c r="W228" s="24"/>
      <c r="X228" s="24"/>
      <c r="Y228" s="24"/>
    </row>
    <row r="229" spans="2:25" ht="15.6">
      <c r="B229" s="52" t="s">
        <v>480</v>
      </c>
      <c r="C229" s="10"/>
      <c r="D229" s="10" t="s">
        <v>414</v>
      </c>
      <c r="E229" s="10"/>
      <c r="F229" s="58" cm="1">
        <f t="array" ref="F229">IF($F211&gt;0.5,SUMPRODUCT(($D$3:$D$205=$D229)*($F$3:$F$205),($R$3:$R$205))/SUMIFS($R$3:$R$205,$D$3:$D$205,$D229,$F$3:$F$205,"&lt;&gt;"),"–")</f>
        <v>78.239915600735486</v>
      </c>
      <c r="G229" s="58" cm="1">
        <f t="array" ref="G229">IF($F211&gt;0.5,SUMPRODUCT(($D$3:$D$205=$D229)*($G$3:$G$205),($S$3:$S$205))/SUMIFS($S$3:$S$205,$D$3:$D$205,$D229,$G$3:$G$205,"&lt;&gt;"),"–")</f>
        <v>79.582826761816904</v>
      </c>
      <c r="H229" s="58" cm="1">
        <f t="array" ref="H229">IF($F211&gt;0.5,SUMPRODUCT(($D$3:$D$205=$D229)*(H$3:H$205),(T$3:T$205))/SUMIFS(T$3:T$205,$D$3:$D$205,$D229,H$3:H$205,"&lt;&gt;"),"–")</f>
        <v>76.306894864651554</v>
      </c>
      <c r="I229" s="58" cm="1">
        <f t="array" ref="I229">IF($F211&gt;0.5,SUMPRODUCT(($D$3:$D$205=$D229)*(I$3:I$205),(U$3:U$205))/SUMIFS(U$3:U$205,$D$3:$D$205,$D229,I$3:I$205,"&lt;&gt;"),"–")</f>
        <v>73.081295644681035</v>
      </c>
      <c r="J229" s="58" cm="1">
        <f t="array" ref="J229">IF($F211&gt;0.5,SUMPRODUCT(($D$3:$D$205=$D229)*(J$3:J$205),(V$3:V$205))/SUMIFS(V$3:V$205,$D$3:$D$205,$D229,J$3:J$205,"&lt;&gt;"),"–")</f>
        <v>80.908047736971724</v>
      </c>
      <c r="K229" s="58" cm="1">
        <f t="array" ref="K229">IF($F211&gt;0.5,SUMPRODUCT(($D$3:$D$205=$D229)*(K$3:K$205),($R$3:$R$205))/SUMIFS($R$3:$R$205,$D$3:$D$205,$D229,K$3:K$205,"&lt;&gt;"),"–")</f>
        <v>65.807773443254774</v>
      </c>
      <c r="L229" s="58" cm="1">
        <f t="array" ref="L229">IF($F211&gt;0.5,SUMPRODUCT(($D$3:$D$205=$D229)*(L$3:L$205),($R$3:$R$205))/SUMIFS($R$3:$R$205,$D$3:$D$205,$D229,L$3:L$205,"&lt;&gt;"),"–")</f>
        <v>80.607973049407477</v>
      </c>
      <c r="M229" s="58" cm="1">
        <f t="array" ref="M229">IF($F211&gt;0.5,SUMPRODUCT(($D$3:$D$205=$D229)*(M$3:M$205),($R$3:$R$205))/SUMIFS($R$3:$R$205,$D$3:$D$205,$D229,M$3:M$205,"&lt;&gt;"),"–")</f>
        <v>78.240618822959462</v>
      </c>
      <c r="N229" s="58" cm="1">
        <f t="array" ref="N229">IF($F211&gt;0.5,SUMPRODUCT(($D$3:$D$205=$D229)*(N$3:N$205),($R$3:$R$205))/SUMIFS($R$3:$R$205,$D$3:$D$205,$D229,N$3:N$205,"&lt;&gt;"),"–")</f>
        <v>80.058400017382226</v>
      </c>
      <c r="O229" s="59" cm="1">
        <f t="array" ref="O229">IF($F211&gt;0.5,SUMPRODUCT(($D$3:$D$205=$D229)*(O$3:O$205),($R$3:$R$205))/SUMIFS($R$3:$R$205,$D$3:$D$205,$D229,O$3:O$205,"&lt;&gt;"),"–")</f>
        <v>83.326051767703518</v>
      </c>
      <c r="P229" s="24"/>
      <c r="Q229" s="24"/>
      <c r="R229" s="24"/>
      <c r="S229" s="24"/>
      <c r="T229" s="24"/>
      <c r="U229" s="24"/>
      <c r="V229" s="24"/>
      <c r="W229" s="24"/>
      <c r="X229" s="24"/>
      <c r="Y229" s="24"/>
    </row>
    <row r="230" spans="2:25" ht="15.6">
      <c r="B230" s="52" t="s">
        <v>481</v>
      </c>
      <c r="C230" s="10"/>
      <c r="D230" s="10" t="s">
        <v>416</v>
      </c>
      <c r="E230" s="10"/>
      <c r="F230" s="58" t="str" cm="1">
        <f t="array" ref="F230">IF($F212&gt;0.5,SUMPRODUCT(($D$3:$D$205=$D230)*($F$3:$F$205),($R$3:$R$205))/SUMIFS($R$3:$R$205,$D$3:$D$205,$D230,$F$3:$F$205,"&lt;&gt;"),"–")</f>
        <v>–</v>
      </c>
      <c r="G230" s="58" t="str" cm="1">
        <f t="array" ref="G230">IF($F212&gt;0.5,SUMPRODUCT(($D$3:$D$205=$D230)*($G$3:$G$205),($S$3:$S$205))/SUMIFS($S$3:$S$205,$D$3:$D$205,$D230,$G$3:$G$205,"&lt;&gt;"),"–")</f>
        <v>–</v>
      </c>
      <c r="H230" s="58" t="str" cm="1">
        <f t="array" ref="H230">IF($F212&gt;0.5,SUMPRODUCT(($D$3:$D$205=$D230)*(H$3:H$205),(T$3:T$205))/SUMIFS(T$3:T$205,$D$3:$D$205,$D230,H$3:H$205,"&lt;&gt;"),"–")</f>
        <v>–</v>
      </c>
      <c r="I230" s="58" t="str" cm="1">
        <f t="array" ref="I230">IF($F212&gt;0.5,SUMPRODUCT(($D$3:$D$205=$D230)*(I$3:I$205),(U$3:U$205))/SUMIFS(U$3:U$205,$D$3:$D$205,$D230,I$3:I$205,"&lt;&gt;"),"–")</f>
        <v>–</v>
      </c>
      <c r="J230" s="58" t="str" cm="1">
        <f t="array" ref="J230">IF($F212&gt;0.5,SUMPRODUCT(($D$3:$D$205=$D230)*(J$3:J$205),(V$3:V$205))/SUMIFS(V$3:V$205,$D$3:$D$205,$D230,J$3:J$205,"&lt;&gt;"),"–")</f>
        <v>–</v>
      </c>
      <c r="K230" s="58" t="str" cm="1">
        <f t="array" ref="K230">IF($F212&gt;0.5,SUMPRODUCT(($D$3:$D$205=$D230)*(K$3:K$205),($R$3:$R$205))/SUMIFS($R$3:$R$205,$D$3:$D$205,$D230,K$3:K$205,"&lt;&gt;"),"–")</f>
        <v>–</v>
      </c>
      <c r="L230" s="58" t="str" cm="1">
        <f t="array" ref="L230">IF($F212&gt;0.5,SUMPRODUCT(($D$3:$D$205=$D230)*(L$3:L$205),($R$3:$R$205))/SUMIFS($R$3:$R$205,$D$3:$D$205,$D230,L$3:L$205,"&lt;&gt;"),"–")</f>
        <v>–</v>
      </c>
      <c r="M230" s="58" t="str" cm="1">
        <f t="array" ref="M230">IF($F212&gt;0.5,SUMPRODUCT(($D$3:$D$205=$D230)*(M$3:M$205),($R$3:$R$205))/SUMIFS($R$3:$R$205,$D$3:$D$205,$D230,M$3:M$205,"&lt;&gt;"),"–")</f>
        <v>–</v>
      </c>
      <c r="N230" s="58" t="str" cm="1">
        <f t="array" ref="N230">IF($F212&gt;0.5,SUMPRODUCT(($D$3:$D$205=$D230)*(N$3:N$205),($R$3:$R$205))/SUMIFS($R$3:$R$205,$D$3:$D$205,$D230,N$3:N$205,"&lt;&gt;"),"–")</f>
        <v>–</v>
      </c>
      <c r="O230" s="59" t="str" cm="1">
        <f t="array" ref="O230">IF($F212&gt;0.5,SUMPRODUCT(($D$3:$D$205=$D230)*(O$3:O$205),($R$3:$R$205))/SUMIFS($R$3:$R$205,$D$3:$D$205,$D230,O$3:O$205,"&lt;&gt;"),"–")</f>
        <v>–</v>
      </c>
      <c r="P230" s="24"/>
      <c r="Q230" s="24"/>
      <c r="R230" s="24"/>
      <c r="S230" s="24"/>
      <c r="T230" s="24"/>
      <c r="U230" s="24"/>
      <c r="V230" s="24"/>
      <c r="W230" s="24"/>
      <c r="X230" s="24"/>
      <c r="Y230" s="24"/>
    </row>
    <row r="231" spans="2:25" ht="15.6">
      <c r="B231" s="52" t="s">
        <v>482</v>
      </c>
      <c r="C231" s="10" t="s">
        <v>408</v>
      </c>
      <c r="D231" s="10"/>
      <c r="E231" s="10"/>
      <c r="F231" s="58" cm="1">
        <f t="array" ref="F231">IF($F213&gt;0.5,SUMPRODUCT(($C$3:$C$205=$C231)*($F$3:$F$205),($R$3:$R$205))/SUMIFS($R$3:$R$205,$C$3:$C$205,$C231,$F$3:$F$205,"&lt;&gt;"),"–")</f>
        <v>93.226238114480012</v>
      </c>
      <c r="G231" s="58" cm="1">
        <f t="array" ref="G231">IF($F213&gt;0.5,SUMPRODUCT(($C$3:$C$205=$C231)*($G$3:$G$205),($S$3:$S$205))/SUMIFS($S$3:$S$205,$C$3:$C$205,$C231,$G$3:$G$205,"&lt;&gt;"),"–")</f>
        <v>93.499840214047182</v>
      </c>
      <c r="H231" s="58" cm="1">
        <f t="array" ref="H231">IF($F213&gt;0.5,SUMPRODUCT(($C$3:$C$205=$C231)*(H$3:H$205),(T$3:T$205))/SUMIFS(T$3:T$205,$C$3:$C$205,$C231,H$3:H$205,"&lt;&gt;"),"–")</f>
        <v>92.973625440480973</v>
      </c>
      <c r="I231" s="58" cm="1">
        <f t="array" ref="I231">IF($F213&gt;0.5,SUMPRODUCT(($C$3:$C$205=$C231)*(I$3:I$205),(U$3:U$205))/SUMIFS(U$3:U$205,$C$3:$C$205,$C231,I$3:I$205,"&lt;&gt;"),"–")</f>
        <v>90.822459977371295</v>
      </c>
      <c r="J231" s="58" cm="1">
        <f t="array" ref="J231">IF($F213&gt;0.5,SUMPRODUCT(($C$3:$C$205=$C231)*(J$3:J$205),(V$3:V$205))/SUMIFS(V$3:V$205,$C$3:$C$205,$C231,J$3:J$205,"&lt;&gt;"),"–")</f>
        <v>95.205414856931327</v>
      </c>
      <c r="K231" s="58" cm="1">
        <f t="array" ref="K231">IF($F213&gt;0.5,SUMPRODUCT(($C$3:$C$205=$C231)*(K$3:K$205),($R$3:$R$205))/SUMIFS($R$3:$R$205,$C$3:$C$205,$C231,K$3:K$205,"&lt;&gt;"),"–")</f>
        <v>89.295213750063937</v>
      </c>
      <c r="L231" s="58" cm="1">
        <f t="array" ref="L231">IF($F213&gt;0.5,SUMPRODUCT(($C$3:$C$205=$C231)*(L$3:L$205),($R$3:$R$205))/SUMIFS($R$3:$R$205,$C$3:$C$205,$C231,L$3:L$205,"&lt;&gt;"),"–")</f>
        <v>93.162059412776514</v>
      </c>
      <c r="M231" s="58" cm="1">
        <f t="array" ref="M231">IF($F213&gt;0.5,SUMPRODUCT(($C$3:$C$205=$C231)*(M$3:M$205),($R$3:$R$205))/SUMIFS($R$3:$R$205,$C$3:$C$205,$C231,M$3:M$205,"&lt;&gt;"),"–")</f>
        <v>94.989833160235733</v>
      </c>
      <c r="N231" s="58" cm="1">
        <f t="array" ref="N231">IF($F213&gt;0.5,SUMPRODUCT(($C$3:$C$205=$C231)*(N$3:N$205),($R$3:$R$205))/SUMIFS($R$3:$R$205,$C$3:$C$205,$C231,N$3:N$205,"&lt;&gt;"),"–")</f>
        <v>94.850206531505165</v>
      </c>
      <c r="O231" s="59" cm="1">
        <f t="array" ref="O231">IF($F213&gt;0.5,SUMPRODUCT(($C$3:$C$205=$C231)*(O$3:O$205),($R$3:$R$205))/SUMIFS($R$3:$R$205,$C$3:$C$205,$C231,O$3:O$205,"&lt;&gt;"),"–")</f>
        <v>96.694931613873237</v>
      </c>
      <c r="P231" s="24"/>
      <c r="Q231" s="24"/>
      <c r="R231" s="24"/>
      <c r="S231" s="24"/>
      <c r="T231" s="24"/>
      <c r="U231" s="24"/>
      <c r="V231" s="24"/>
      <c r="W231" s="24"/>
      <c r="X231" s="24"/>
      <c r="Y231" s="24"/>
    </row>
    <row r="232" spans="2:25" ht="15.6">
      <c r="B232" s="52" t="s">
        <v>483</v>
      </c>
      <c r="C232" s="10" t="s">
        <v>410</v>
      </c>
      <c r="D232" s="10"/>
      <c r="E232" s="10"/>
      <c r="F232" s="58" cm="1">
        <f t="array" ref="F232">IF($F214&gt;0.5,SUMPRODUCT(($C$3:$C$205=$C232)*($F$3:$F$205),($R$3:$R$205))/SUMIFS($R$3:$R$205,$C$3:$C$205,$C232,$F$3:$F$205,"&lt;&gt;"),"–")</f>
        <v>61.06516940179084</v>
      </c>
      <c r="G232" s="58" cm="1">
        <f t="array" ref="G232">IF($F214&gt;0.5,SUMPRODUCT(($C$3:$C$205=$C232)*($G$3:$G$205),($S$3:$S$205))/SUMIFS($S$3:$S$205,$C$3:$C$205,$C232,$G$3:$G$205,"&lt;&gt;"),"–")</f>
        <v>61.449221392043675</v>
      </c>
      <c r="H232" s="58" cm="1">
        <f t="array" ref="H232">IF($F214&gt;0.5,SUMPRODUCT(($C$3:$C$205=$C232)*(H$3:H$205),(T$3:T$205))/SUMIFS(T$3:T$205,$C$3:$C$205,$C232,H$3:H$205,"&lt;&gt;"),"–")</f>
        <v>60.72279681091139</v>
      </c>
      <c r="I232" s="58" cm="1">
        <f t="array" ref="I232">IF($F214&gt;0.5,SUMPRODUCT(($C$3:$C$205=$C232)*(I$3:I$205),(U$3:U$205))/SUMIFS(U$3:U$205,$C$3:$C$205,$C232,I$3:I$205,"&lt;&gt;"),"–")</f>
        <v>53.424294968045359</v>
      </c>
      <c r="J232" s="58" cm="1">
        <f t="array" ref="J232">IF($F214&gt;0.5,SUMPRODUCT(($C$3:$C$205=$C232)*(J$3:J$205),(V$3:V$205))/SUMIFS(V$3:V$205,$C$3:$C$205,$C232,J$3:J$205,"&lt;&gt;"),"–")</f>
        <v>66.914266879828418</v>
      </c>
      <c r="K232" s="58" cm="1">
        <f t="array" ref="K232">IF($F214&gt;0.5,SUMPRODUCT(($C$3:$C$205=$C232)*(K$3:K$205),($R$3:$R$205))/SUMIFS($R$3:$R$205,$C$3:$C$205,$C232,K$3:K$205,"&lt;&gt;"),"–")</f>
        <v>43.719724508837842</v>
      </c>
      <c r="L232" s="58" cm="1">
        <f t="array" ref="L232">IF($F214&gt;0.5,SUMPRODUCT(($C$3:$C$205=$C232)*(L$3:L$205),($R$3:$R$205))/SUMIFS($R$3:$R$205,$C$3:$C$205,$C232,L$3:L$205,"&lt;&gt;"),"–")</f>
        <v>50.38112776450037</v>
      </c>
      <c r="M232" s="58" cm="1">
        <f t="array" ref="M232">IF($F214&gt;0.5,SUMPRODUCT(($C$3:$C$205=$C232)*(M$3:M$205),($R$3:$R$205))/SUMIFS($R$3:$R$205,$C$3:$C$205,$C232,M$3:M$205,"&lt;&gt;"),"–")</f>
        <v>56.219957133675685</v>
      </c>
      <c r="N232" s="58" cm="1">
        <f t="array" ref="N232">IF($F214&gt;0.5,SUMPRODUCT(($C$3:$C$205=$C232)*(N$3:N$205),($R$3:$R$205))/SUMIFS($R$3:$R$205,$C$3:$C$205,$C232,N$3:N$205,"&lt;&gt;"),"–")</f>
        <v>55.056687156164124</v>
      </c>
      <c r="O232" s="59" cm="1">
        <f t="array" ref="O232">IF($F214&gt;0.5,SUMPRODUCT(($C$3:$C$205=$C232)*(O$3:O$205),($R$3:$R$205))/SUMIFS($R$3:$R$205,$C$3:$C$205,$C232,O$3:O$205,"&lt;&gt;"),"–")</f>
        <v>60.474179156013456</v>
      </c>
      <c r="P232" s="24"/>
      <c r="Q232" s="24"/>
      <c r="R232" s="24"/>
      <c r="S232" s="24"/>
      <c r="T232" s="24"/>
      <c r="U232" s="24"/>
      <c r="V232" s="24"/>
      <c r="W232" s="24"/>
      <c r="X232" s="24"/>
      <c r="Y232" s="24"/>
    </row>
    <row r="233" spans="2:25" ht="15.6">
      <c r="B233" s="52" t="s">
        <v>484</v>
      </c>
      <c r="C233" s="10" t="s">
        <v>411</v>
      </c>
      <c r="D233" s="10"/>
      <c r="E233" s="10"/>
      <c r="F233" s="58" t="str" cm="1">
        <f t="array" ref="F233">IF($F215&gt;0.5,SUMPRODUCT(($C$3:$C$205=$C233)*($F$3:$F$205),($R$3:$R$205))/SUMIFS($R$3:$R$205,$C$3:$C$205,$C233,$F$3:$F$205,"&lt;&gt;"),"–")</f>
        <v>–</v>
      </c>
      <c r="G233" s="58" t="str" cm="1">
        <f t="array" ref="G233">IF($F215&gt;0.5,SUMPRODUCT(($C$3:$C$205=$C233)*($G$3:$G$205),($S$3:$S$205))/SUMIFS($S$3:$S$205,$C$3:$C$205,$C233,$G$3:$G$205,"&lt;&gt;"),"–")</f>
        <v>–</v>
      </c>
      <c r="H233" s="58" t="str" cm="1">
        <f t="array" ref="H233">IF($F215&gt;0.5,SUMPRODUCT(($C$3:$C$205=$C233)*(H$3:H$205),(T$3:T$205))/SUMIFS(T$3:T$205,$C$3:$C$205,$C233,H$3:H$205,"&lt;&gt;"),"–")</f>
        <v>–</v>
      </c>
      <c r="I233" s="58" t="str" cm="1">
        <f t="array" ref="I233">IF($F215&gt;0.5,SUMPRODUCT(($C$3:$C$205=$C233)*(I$3:I$205),(U$3:U$205))/SUMIFS(U$3:U$205,$C$3:$C$205,$C233,I$3:I$205,"&lt;&gt;"),"–")</f>
        <v>–</v>
      </c>
      <c r="J233" s="58" t="str" cm="1">
        <f t="array" ref="J233">IF($F215&gt;0.5,SUMPRODUCT(($C$3:$C$205=$C233)*(J$3:J$205),(V$3:V$205))/SUMIFS(V$3:V$205,$C$3:$C$205,$C233,J$3:J$205,"&lt;&gt;"),"–")</f>
        <v>–</v>
      </c>
      <c r="K233" s="58" t="str" cm="1">
        <f t="array" ref="K233">IF($F215&gt;0.5,SUMPRODUCT(($C$3:$C$205=$C233)*(K$3:K$205),($R$3:$R$205))/SUMIFS($R$3:$R$205,$C$3:$C$205,$C233,K$3:K$205,"&lt;&gt;"),"–")</f>
        <v>–</v>
      </c>
      <c r="L233" s="58" t="str" cm="1">
        <f t="array" ref="L233">IF($F215&gt;0.5,SUMPRODUCT(($C$3:$C$205=$C233)*(L$3:L$205),($R$3:$R$205))/SUMIFS($R$3:$R$205,$C$3:$C$205,$C233,L$3:L$205,"&lt;&gt;"),"–")</f>
        <v>–</v>
      </c>
      <c r="M233" s="58" t="str" cm="1">
        <f t="array" ref="M233">IF($F215&gt;0.5,SUMPRODUCT(($C$3:$C$205=$C233)*(M$3:M$205),($R$3:$R$205))/SUMIFS($R$3:$R$205,$C$3:$C$205,$C233,M$3:M$205,"&lt;&gt;"),"–")</f>
        <v>–</v>
      </c>
      <c r="N233" s="58" t="str" cm="1">
        <f t="array" ref="N233">IF($F215&gt;0.5,SUMPRODUCT(($C$3:$C$205=$C233)*(N$3:N$205),($R$3:$R$205))/SUMIFS($R$3:$R$205,$C$3:$C$205,$C233,N$3:N$205,"&lt;&gt;"),"–")</f>
        <v>–</v>
      </c>
      <c r="O233" s="59" t="str" cm="1">
        <f t="array" ref="O233">IF($F215&gt;0.5,SUMPRODUCT(($C$3:$C$205=$C233)*(O$3:O$205),($R$3:$R$205))/SUMIFS($R$3:$R$205,$C$3:$C$205,$C233,O$3:O$205,"&lt;&gt;"),"–")</f>
        <v>–</v>
      </c>
      <c r="P233" s="24"/>
      <c r="Q233" s="24"/>
      <c r="R233" s="24"/>
      <c r="S233" s="24"/>
      <c r="T233" s="24"/>
      <c r="U233" s="24"/>
      <c r="V233" s="24"/>
      <c r="W233" s="24"/>
      <c r="X233" s="24"/>
      <c r="Y233" s="24"/>
    </row>
    <row r="234" spans="2:25" ht="15.6">
      <c r="B234" s="52" t="s">
        <v>485</v>
      </c>
      <c r="C234" s="10" t="s">
        <v>405</v>
      </c>
      <c r="D234" s="10"/>
      <c r="E234" s="10"/>
      <c r="F234" s="58" cm="1">
        <f t="array" ref="F234">IF($F216&gt;0.5,SUMPRODUCT(($C$3:$C$205=$C234)*($F$3:$F$205),($R$3:$R$205))/SUMIFS($R$3:$R$205,$C$3:$C$205,$C234,$F$3:$F$205,"&lt;&gt;"),"–")</f>
        <v>80.725063091141848</v>
      </c>
      <c r="G234" s="58" cm="1">
        <f t="array" ref="G234">IF($F216&gt;0.5,SUMPRODUCT(($C$3:$C$205=$C234)*($G$3:$G$205),($S$3:$S$205))/SUMIFS($S$3:$S$205,$C$3:$C$205,$C234,$G$3:$G$205,"&lt;&gt;"),"–")</f>
        <v>80.350349703661493</v>
      </c>
      <c r="H234" s="58" cm="1">
        <f t="array" ref="H234">IF($F216&gt;0.5,SUMPRODUCT(($C$3:$C$205=$C234)*(H$3:H$205),(T$3:T$205))/SUMIFS(T$3:T$205,$C$3:$C$205,$C234,H$3:H$205,"&lt;&gt;"),"–")</f>
        <v>81.069255178886834</v>
      </c>
      <c r="I234" s="58" cm="1">
        <f t="array" ref="I234">IF($F216&gt;0.5,SUMPRODUCT(($C$3:$C$205=$C234)*(I$3:I$205),(U$3:U$205))/SUMIFS(U$3:U$205,$C$3:$C$205,$C234,I$3:I$205,"&lt;&gt;"),"–")</f>
        <v>77.873814085893017</v>
      </c>
      <c r="J234" s="58" cm="1">
        <f t="array" ref="J234">IF($F216&gt;0.5,SUMPRODUCT(($C$3:$C$205=$C234)*(J$3:J$205),(V$3:V$205))/SUMIFS(V$3:V$205,$C$3:$C$205,$C234,J$3:J$205,"&lt;&gt;"),"–")</f>
        <v>86.956310052815198</v>
      </c>
      <c r="K234" s="58" cm="1">
        <f t="array" ref="K234">IF($F216&gt;0.5,SUMPRODUCT(($C$3:$C$205=$C234)*(K$3:K$205),($R$3:$R$205))/SUMIFS($R$3:$R$205,$C$3:$C$205,$C234,K$3:K$205,"&lt;&gt;"),"–")</f>
        <v>67.488282492347892</v>
      </c>
      <c r="L234" s="58" cm="1">
        <f t="array" ref="L234">IF($F216&gt;0.5,SUMPRODUCT(($C$3:$C$205=$C234)*(L$3:L$205),($R$3:$R$205))/SUMIFS($R$3:$R$205,$C$3:$C$205,$C234,L$3:L$205,"&lt;&gt;"),"–")</f>
        <v>78.30772130356344</v>
      </c>
      <c r="M234" s="58" cm="1">
        <f t="array" ref="M234">IF($F216&gt;0.5,SUMPRODUCT(($C$3:$C$205=$C234)*(M$3:M$205),($R$3:$R$205))/SUMIFS($R$3:$R$205,$C$3:$C$205,$C234,M$3:M$205,"&lt;&gt;"),"–")</f>
        <v>84.220750124482407</v>
      </c>
      <c r="N234" s="58" cm="1">
        <f t="array" ref="N234">IF($F216&gt;0.5,SUMPRODUCT(($C$3:$C$205=$C234)*(N$3:N$205),($R$3:$R$205))/SUMIFS($R$3:$R$205,$C$3:$C$205,$C234,N$3:N$205,"&lt;&gt;"),"–")</f>
        <v>88.236596400072713</v>
      </c>
      <c r="O234" s="59" cm="1">
        <f t="array" ref="O234">IF($F216&gt;0.5,SUMPRODUCT(($C$3:$C$205=$C234)*(O$3:O$205),($R$3:$R$205))/SUMIFS($R$3:$R$205,$C$3:$C$205,$C234,O$3:O$205,"&lt;&gt;"),"–")</f>
        <v>92.641149495672437</v>
      </c>
      <c r="P234" s="24"/>
      <c r="Q234" s="24"/>
      <c r="R234" s="24"/>
      <c r="S234" s="24"/>
      <c r="T234" s="24"/>
      <c r="U234" s="24"/>
      <c r="V234" s="24"/>
      <c r="W234" s="24"/>
      <c r="X234" s="24"/>
      <c r="Y234" s="24"/>
    </row>
    <row r="235" spans="2:25" ht="15.6">
      <c r="B235" s="52" t="s">
        <v>486</v>
      </c>
      <c r="C235" s="10" t="s">
        <v>406</v>
      </c>
      <c r="D235" s="10"/>
      <c r="E235" s="10"/>
      <c r="F235" s="58" cm="1">
        <f t="array" ref="F235">IF($F217&gt;0.5,SUMPRODUCT(($C$3:$C$205=$C235)*($F$3:$F$205),($R$3:$R$205))/SUMIFS($R$3:$R$205,$C$3:$C$205,$C235,$F$3:$F$205,"&lt;&gt;"),"–")</f>
        <v>59.250757162493272</v>
      </c>
      <c r="G235" s="58" cm="1">
        <f t="array" ref="G235">IF($F217&gt;0.5,SUMPRODUCT(($C$3:$C$205=$C235)*($G$3:$G$205),($S$3:$S$205))/SUMIFS($S$3:$S$205,$C$3:$C$205,$C235,$G$3:$G$205,"&lt;&gt;"),"–")</f>
        <v>59.138401274568466</v>
      </c>
      <c r="H235" s="58" cm="1">
        <f t="array" ref="H235">IF($F217&gt;0.5,SUMPRODUCT(($C$3:$C$205=$C235)*(H$3:H$205),(T$3:T$205))/SUMIFS(T$3:T$205,$C$3:$C$205,$C235,H$3:H$205,"&lt;&gt;"),"–")</f>
        <v>59.243190664858773</v>
      </c>
      <c r="I235" s="58" cm="1">
        <f t="array" ref="I235">IF($F217&gt;0.5,SUMPRODUCT(($C$3:$C$205=$C235)*(I$3:I$205),(U$3:U$205))/SUMIFS(U$3:U$205,$C$3:$C$205,$C235,I$3:I$205,"&lt;&gt;"),"–")</f>
        <v>51.528444165524768</v>
      </c>
      <c r="J235" s="58" cm="1">
        <f t="array" ref="J235">IF($F217&gt;0.5,SUMPRODUCT(($C$3:$C$205=$C235)*(J$3:J$205),(V$3:V$205))/SUMIFS(V$3:V$205,$C$3:$C$205,$C235,J$3:J$205,"&lt;&gt;"),"–")</f>
        <v>76.527834658551726</v>
      </c>
      <c r="K235" s="58" cm="1">
        <f t="array" ref="K235">IF($F217&gt;0.5,SUMPRODUCT(($C$3:$C$205=$C235)*(K$3:K$205),($R$3:$R$205))/SUMIFS($R$3:$R$205,$C$3:$C$205,$C235,K$3:K$205,"&lt;&gt;"),"–")</f>
        <v>38.00868506315031</v>
      </c>
      <c r="L235" s="58" cm="1">
        <f t="array" ref="L235">IF($F217&gt;0.5,SUMPRODUCT(($C$3:$C$205=$C235)*(L$3:L$205),($R$3:$R$205))/SUMIFS($R$3:$R$205,$C$3:$C$205,$C235,L$3:L$205,"&lt;&gt;"),"–")</f>
        <v>50.278777509370443</v>
      </c>
      <c r="M235" s="58" cm="1">
        <f t="array" ref="M235">IF($F217&gt;0.5,SUMPRODUCT(($C$3:$C$205=$C235)*(M$3:M$205),($R$3:$R$205))/SUMIFS($R$3:$R$205,$C$3:$C$205,$C235,M$3:M$205,"&lt;&gt;"),"–")</f>
        <v>60.605617290822906</v>
      </c>
      <c r="N235" s="58" cm="1">
        <f t="array" ref="N235">IF($F217&gt;0.5,SUMPRODUCT(($C$3:$C$205=$C235)*(N$3:N$205),($R$3:$R$205))/SUMIFS($R$3:$R$205,$C$3:$C$205,$C235,N$3:N$205,"&lt;&gt;"),"–")</f>
        <v>72.901566550755007</v>
      </c>
      <c r="O235" s="59" cm="1">
        <f t="array" ref="O235">IF($F217&gt;0.5,SUMPRODUCT(($C$3:$C$205=$C235)*(O$3:O$205),($R$3:$R$205))/SUMIFS($R$3:$R$205,$C$3:$C$205,$C235,O$3:O$205,"&lt;&gt;"),"–")</f>
        <v>84.323068275322683</v>
      </c>
      <c r="P235" s="24"/>
      <c r="Q235" s="24"/>
      <c r="R235" s="24"/>
      <c r="S235" s="24"/>
      <c r="T235" s="24"/>
      <c r="U235" s="24"/>
      <c r="V235" s="24"/>
      <c r="W235" s="24"/>
      <c r="X235" s="24"/>
      <c r="Y235" s="24"/>
    </row>
    <row r="236" spans="2:25" ht="15.6">
      <c r="B236" s="52" t="s">
        <v>487</v>
      </c>
      <c r="C236" s="10"/>
      <c r="D236" s="10" t="s">
        <v>413</v>
      </c>
      <c r="E236" s="10"/>
      <c r="F236" s="58" cm="1">
        <f t="array" ref="F236">IF($F218&gt;0.5,SUMPRODUCT(($D$3:$D$205=$D236)*($F$3:$F$205),($R$3:$R$205))/SUMIFS($R$3:$R$205,$D$3:$D$205,$D236,$F$3:$F$205,"&lt;&gt;"),"–")</f>
        <v>65.021530153716768</v>
      </c>
      <c r="G236" s="58" cm="1">
        <f t="array" ref="G236">IF($F218&gt;0.5,SUMPRODUCT(($D$3:$D$205=$D236)*($G$3:$G$205),($S$3:$S$205))/SUMIFS($S$3:$S$205,$D$3:$D$205,$D236,$G$3:$G$205,"&lt;&gt;"),"–")</f>
        <v>64.906268025567812</v>
      </c>
      <c r="H236" s="58" cm="1">
        <f t="array" ref="H236">IF($F218&gt;0.5,SUMPRODUCT(($D$3:$D$205=$D236)*(H$3:H$205),(T$3:T$205))/SUMIFS(T$3:T$205,$D$3:$D$205,$D236,H$3:H$205,"&lt;&gt;"),"–")</f>
        <v>64.952791928820474</v>
      </c>
      <c r="I236" s="58" cm="1">
        <f t="array" ref="I236">IF($F218&gt;0.5,SUMPRODUCT(($D$3:$D$205=$D236)*(I$3:I$205),(U$3:U$205))/SUMIFS(U$3:U$205,$D$3:$D$205,$D236,I$3:I$205,"&lt;&gt;"),"–")</f>
        <v>59.620934210097076</v>
      </c>
      <c r="J236" s="58" cm="1">
        <f t="array" ref="J236">IF($F218&gt;0.5,SUMPRODUCT(($D$3:$D$205=$D236)*(J$3:J$205),(V$3:V$205))/SUMIFS(V$3:V$205,$D$3:$D$205,$D236,J$3:J$205,"&lt;&gt;"),"–")</f>
        <v>81.017761681548336</v>
      </c>
      <c r="K236" s="58" cm="1">
        <f t="array" ref="K236">IF($F218&gt;0.5,SUMPRODUCT(($D$3:$D$205=$D236)*(K$3:K$205),($R$3:$R$205))/SUMIFS($R$3:$R$205,$D$3:$D$205,$D236,K$3:K$205,"&lt;&gt;"),"–")</f>
        <v>48.15531647422452</v>
      </c>
      <c r="L236" s="58" cm="1">
        <f t="array" ref="L236">IF($F218&gt;0.5,SUMPRODUCT(($D$3:$D$205=$D236)*(L$3:L$205),($R$3:$R$205))/SUMIFS($R$3:$R$205,$D$3:$D$205,$D236,L$3:L$205,"&lt;&gt;"),"–")</f>
        <v>58.24723573762499</v>
      </c>
      <c r="M236" s="58" cm="1">
        <f t="array" ref="M236">IF($F218&gt;0.5,SUMPRODUCT(($D$3:$D$205=$D236)*(M$3:M$205),($R$3:$R$205))/SUMIFS($R$3:$R$205,$D$3:$D$205,$D236,M$3:M$205,"&lt;&gt;"),"–")</f>
        <v>65.505672804024357</v>
      </c>
      <c r="N236" s="58" cm="1">
        <f t="array" ref="N236">IF($F218&gt;0.5,SUMPRODUCT(($D$3:$D$205=$D236)*(N$3:N$205),($R$3:$R$205))/SUMIFS($R$3:$R$205,$D$3:$D$205,$D236,N$3:N$205,"&lt;&gt;"),"–")</f>
        <v>75.450823389471211</v>
      </c>
      <c r="O236" s="59" cm="1">
        <f t="array" ref="O236">IF($F218&gt;0.5,SUMPRODUCT(($D$3:$D$205=$D236)*(O$3:O$205),($R$3:$R$205))/SUMIFS($R$3:$R$205,$D$3:$D$205,$D236,O$3:O$205,"&lt;&gt;"),"–")</f>
        <v>87.29719866308217</v>
      </c>
      <c r="P236" s="24"/>
      <c r="Q236" s="24"/>
      <c r="R236" s="24"/>
      <c r="S236" s="24"/>
      <c r="T236" s="24"/>
      <c r="U236" s="24"/>
      <c r="V236" s="24"/>
      <c r="W236" s="24"/>
      <c r="X236" s="24"/>
      <c r="Y236" s="24"/>
    </row>
    <row r="237" spans="2:25" ht="15.6">
      <c r="B237" s="52" t="s">
        <v>488</v>
      </c>
      <c r="C237" s="10"/>
      <c r="D237" s="10" t="s">
        <v>415</v>
      </c>
      <c r="E237" s="10"/>
      <c r="F237" s="58" cm="1">
        <f t="array" ref="F237">IF($F219&gt;0.5,SUMPRODUCT(($D$3:$D$205=$D237)*($F$3:$F$205),($R$3:$R$205))/SUMIFS($R$3:$R$205,$D$3:$D$205,$D237,$F$3:$F$205,"&lt;&gt;"),"–")</f>
        <v>53.728040665425489</v>
      </c>
      <c r="G237" s="58" cm="1">
        <f t="array" ref="G237">IF($F219&gt;0.5,SUMPRODUCT(($D$3:$D$205=$D237)*($G$3:$G$205),($S$3:$S$205))/SUMIFS($S$3:$S$205,$D$3:$D$205,$D237,$G$3:$G$205,"&lt;&gt;"),"–")</f>
        <v>53.607438100456214</v>
      </c>
      <c r="H237" s="58" cm="1">
        <f t="array" ref="H237">IF($F219&gt;0.5,SUMPRODUCT(($D$3:$D$205=$D237)*(H$3:H$205),(T$3:T$205))/SUMIFS(T$3:T$205,$D$3:$D$205,$D237,H$3:H$205,"&lt;&gt;"),"–")</f>
        <v>53.826564407621255</v>
      </c>
      <c r="I237" s="58" cm="1">
        <f t="array" ref="I237">IF($F219&gt;0.5,SUMPRODUCT(($D$3:$D$205=$D237)*(I$3:I$205),(U$3:U$205))/SUMIFS(U$3:U$205,$D$3:$D$205,$D237,I$3:I$205,"&lt;&gt;"),"–")</f>
        <v>42.033232789880579</v>
      </c>
      <c r="J237" s="58" cm="1">
        <f t="array" ref="J237">IF($F219&gt;0.5,SUMPRODUCT(($D$3:$D$205=$D237)*(J$3:J$205),(V$3:V$205))/SUMIFS(V$3:V$205,$D$3:$D$205,$D237,J$3:J$205,"&lt;&gt;"),"–")</f>
        <v>73.413178789664542</v>
      </c>
      <c r="K237" s="58" cm="1">
        <f t="array" ref="K237">IF($F219&gt;0.5,SUMPRODUCT(($D$3:$D$205=$D237)*(K$3:K$205),($R$3:$R$205))/SUMIFS($R$3:$R$205,$D$3:$D$205,$D237,K$3:K$205,"&lt;&gt;"),"–")</f>
        <v>28.33157251997844</v>
      </c>
      <c r="L237" s="58" cm="1">
        <f t="array" ref="L237">IF($F219&gt;0.5,SUMPRODUCT(($D$3:$D$205=$D237)*(L$3:L$205),($R$3:$R$205))/SUMIFS($R$3:$R$205,$D$3:$D$205,$D237,L$3:L$205,"&lt;&gt;"),"–")</f>
        <v>42.67904672716994</v>
      </c>
      <c r="M237" s="58" cm="1">
        <f t="array" ref="M237">IF($F219&gt;0.5,SUMPRODUCT(($D$3:$D$205=$D237)*(M$3:M$205),($R$3:$R$205))/SUMIFS($R$3:$R$205,$D$3:$D$205,$D237,M$3:M$205,"&lt;&gt;"),"–")</f>
        <v>55.932303877931311</v>
      </c>
      <c r="N237" s="58" cm="1">
        <f t="array" ref="N237">IF($F219&gt;0.5,SUMPRODUCT(($D$3:$D$205=$D237)*(N$3:N$205),($R$3:$R$205))/SUMIFS($R$3:$R$205,$D$3:$D$205,$D237,N$3:N$205,"&lt;&gt;"),"–")</f>
        <v>70.470272426600403</v>
      </c>
      <c r="O237" s="59" cm="1">
        <f t="array" ref="O237">IF($F219&gt;0.5,SUMPRODUCT(($D$3:$D$205=$D237)*(O$3:O$205),($R$3:$R$205))/SUMIFS($R$3:$R$205,$D$3:$D$205,$D237,O$3:O$205,"&lt;&gt;"),"–")</f>
        <v>81.486560934669313</v>
      </c>
      <c r="P237" s="24"/>
      <c r="Q237" s="24"/>
      <c r="R237" s="24"/>
      <c r="S237" s="24"/>
      <c r="T237" s="24"/>
      <c r="U237" s="24"/>
      <c r="V237" s="24"/>
      <c r="W237" s="24"/>
      <c r="X237" s="24"/>
      <c r="Y237" s="24"/>
    </row>
    <row r="238" spans="2:25" ht="15.6">
      <c r="B238" s="52" t="s">
        <v>489</v>
      </c>
      <c r="C238" s="10"/>
      <c r="D238" s="10"/>
      <c r="E238" s="10" t="s">
        <v>490</v>
      </c>
      <c r="F238" s="58" cm="1">
        <f t="array" ref="F238">IF(F220&gt;0.5,SUMPRODUCT(($E$3:$E$205="Least Developed")*($F$3:$F$205),($R$3:$R$205))/SUMIFS($R$3:$R$205,$E$3:$E$205,"Least Developed",$F$3:$F$205,"&lt;&gt;"),"–")</f>
        <v>54.895177343376915</v>
      </c>
      <c r="G238" s="58" cm="1">
        <f t="array" ref="G238">IF(F220&gt;0.5,SUMPRODUCT(($E$3:$E$205="Least Developed")*($G$3:$G$205),($S$3:$S$205))/SUMIFS($S$3:$S$205,$E$3:$E$205,"Least Developed",$G$3:$G$205,"&lt;&gt;"),"–")</f>
        <v>54.765532747445718</v>
      </c>
      <c r="H238" s="58" cm="1">
        <f t="array" ref="H238">IF(F220&gt;0.5,SUMPRODUCT(($E$3:$E$205="Least Developed")*($H$3:$H$205),($T$3:$T$205))/SUMIFS($T$3:$T$205,$E$3:$E$205,"Least Developed",$H$3:$H$205,"&lt;&gt;"),"–")</f>
        <v>55.017405975185362</v>
      </c>
      <c r="I238" s="58"/>
      <c r="J238" s="58"/>
      <c r="K238" s="60"/>
      <c r="L238" s="60"/>
      <c r="M238" s="60"/>
      <c r="N238" s="60"/>
      <c r="O238" s="61"/>
      <c r="P238" s="24"/>
      <c r="Q238" s="24"/>
      <c r="R238" s="24"/>
      <c r="S238" s="24"/>
      <c r="T238" s="24"/>
      <c r="U238" s="24"/>
      <c r="V238" s="24"/>
      <c r="W238" s="24"/>
      <c r="X238" s="24"/>
      <c r="Y238" s="24"/>
    </row>
    <row r="239" spans="2:25" ht="16.2" thickBot="1">
      <c r="B239" s="53" t="s">
        <v>491</v>
      </c>
      <c r="C239" s="15"/>
      <c r="D239" s="15"/>
      <c r="E239" s="15"/>
      <c r="F239" s="62">
        <f>(SUMPRODUCT(F3:$F$205,R3:R205))/(SUMIF(F3:F205,"&lt;&gt;",R3:R205))</f>
        <v>73.251759598939245</v>
      </c>
      <c r="G239" s="62">
        <f>(SUMPRODUCT($G3:G$205,S3:S205))/(SUMIF(G3:G205,"&lt;&gt;",S3:S205))</f>
        <v>73.294383595505707</v>
      </c>
      <c r="H239" s="62">
        <f>(SUMPRODUCT(H3:H205,T3:T205))/(SUMIF(H3:H205,"&lt;&gt;",T3:T205))</f>
        <v>73.17641766326274</v>
      </c>
      <c r="I239" s="62">
        <f t="shared" ref="I239:J239" si="2">(SUMPRODUCT(I3:I205,U3:U205))/(SUMIF(I3:I205,"&lt;&gt;",U3:U205))</f>
        <v>67.663532640441204</v>
      </c>
      <c r="J239" s="62">
        <f t="shared" si="2"/>
        <v>81.993470357312319</v>
      </c>
      <c r="K239" s="62">
        <f>(SUMPRODUCT(K3:K205,$R$3:$R$205))/(SUMIF(K3:K205,"&lt;&gt;",$R$3:$R$205))</f>
        <v>58.130058803259239</v>
      </c>
      <c r="L239" s="62">
        <f t="shared" ref="L239:O239" si="3">(SUMPRODUCT(L3:L205,$R$3:$R$205))/(SUMIF(L3:L205,"&lt;&gt;",$R$3:$R$205))</f>
        <v>68.097783578939115</v>
      </c>
      <c r="M239" s="62">
        <f t="shared" si="3"/>
        <v>74.290794373432448</v>
      </c>
      <c r="N239" s="62">
        <f t="shared" si="3"/>
        <v>80.249449263344843</v>
      </c>
      <c r="O239" s="63">
        <f t="shared" si="3"/>
        <v>86.58269071617319</v>
      </c>
      <c r="P239" s="24"/>
      <c r="Q239" s="24"/>
      <c r="R239" s="24"/>
      <c r="S239" s="24"/>
      <c r="T239" s="24"/>
      <c r="U239" s="24"/>
      <c r="V239" s="24"/>
      <c r="W239" s="24"/>
      <c r="X239" s="24"/>
      <c r="Y239" s="24"/>
    </row>
    <row r="245" spans="6:15">
      <c r="F245" s="24"/>
      <c r="G245" s="24"/>
      <c r="H245" s="24"/>
      <c r="I245" s="24"/>
      <c r="J245" s="24"/>
      <c r="K245" s="24"/>
      <c r="L245" s="24"/>
      <c r="M245" s="24"/>
      <c r="N245" s="24"/>
      <c r="O245" s="24"/>
    </row>
    <row r="246" spans="6:15">
      <c r="F246" s="24"/>
      <c r="G246" s="24"/>
      <c r="H246" s="24"/>
      <c r="I246" s="24"/>
      <c r="J246" s="24"/>
      <c r="K246" s="24"/>
      <c r="L246" s="24"/>
      <c r="M246" s="24"/>
      <c r="N246" s="24"/>
      <c r="O246" s="24"/>
    </row>
    <row r="247" spans="6:15">
      <c r="F247" s="24"/>
      <c r="G247" s="24"/>
      <c r="H247" s="24"/>
      <c r="I247" s="24"/>
      <c r="J247" s="24"/>
      <c r="K247" s="24"/>
      <c r="L247" s="24"/>
      <c r="M247" s="24"/>
      <c r="N247" s="24"/>
      <c r="O247" s="24"/>
    </row>
    <row r="248" spans="6:15">
      <c r="F248" s="24"/>
      <c r="G248" s="24"/>
      <c r="H248" s="24"/>
      <c r="I248" s="24"/>
      <c r="J248" s="24"/>
      <c r="K248" s="24"/>
      <c r="L248" s="24"/>
      <c r="M248" s="24"/>
      <c r="N248" s="24"/>
      <c r="O248" s="24"/>
    </row>
    <row r="249" spans="6:15">
      <c r="F249" s="24"/>
      <c r="G249" s="24"/>
      <c r="H249" s="24"/>
      <c r="I249" s="24"/>
      <c r="J249" s="24"/>
      <c r="K249" s="24"/>
      <c r="L249" s="24"/>
      <c r="M249" s="24"/>
      <c r="N249" s="24"/>
      <c r="O249" s="24"/>
    </row>
    <row r="250" spans="6:15">
      <c r="F250" s="24"/>
      <c r="G250" s="24"/>
      <c r="H250" s="24"/>
      <c r="I250" s="24"/>
      <c r="J250" s="24"/>
      <c r="K250" s="24"/>
      <c r="L250" s="24"/>
      <c r="M250" s="24"/>
      <c r="N250" s="24"/>
      <c r="O250" s="24"/>
    </row>
    <row r="251" spans="6:15">
      <c r="F251" s="24"/>
      <c r="G251" s="24"/>
      <c r="H251" s="24"/>
      <c r="I251" s="24"/>
      <c r="J251" s="24"/>
      <c r="K251" s="24"/>
      <c r="L251" s="24"/>
      <c r="M251" s="24"/>
      <c r="N251" s="24"/>
      <c r="O251" s="24"/>
    </row>
    <row r="252" spans="6:15">
      <c r="F252" s="24"/>
      <c r="G252" s="24"/>
      <c r="H252" s="24"/>
      <c r="I252" s="24"/>
      <c r="J252" s="24"/>
      <c r="K252" s="24"/>
      <c r="L252" s="24"/>
      <c r="M252" s="24"/>
      <c r="N252" s="24"/>
      <c r="O252" s="24"/>
    </row>
  </sheetData>
  <autoFilter ref="A1:W205" xr:uid="{00000000-0001-0000-0000-000000000000}">
    <filterColumn colId="6" showButton="0"/>
    <filterColumn colId="8" showButton="0"/>
    <filterColumn colId="10" showButton="0"/>
    <filterColumn colId="11" showButton="0"/>
    <filterColumn colId="12" showButton="0"/>
    <filterColumn colId="13" showButton="0"/>
    <filterColumn colId="15" showButton="0"/>
    <filterColumn colId="17" showButton="0"/>
    <filterColumn colId="18" showButton="0"/>
    <filterColumn colId="19" showButton="0"/>
    <filterColumn colId="20" showButton="0"/>
    <filterColumn colId="21" showButton="0"/>
  </autoFilter>
  <mergeCells count="13">
    <mergeCell ref="B225:O225"/>
    <mergeCell ref="G1:H1"/>
    <mergeCell ref="I1:J1"/>
    <mergeCell ref="K1:O1"/>
    <mergeCell ref="P1:Q1"/>
    <mergeCell ref="R1:W1"/>
    <mergeCell ref="B208:H208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57"/>
  <sheetViews>
    <sheetView topLeftCell="A162" workbookViewId="0">
      <selection sqref="A1:A2"/>
    </sheetView>
  </sheetViews>
  <sheetFormatPr defaultColWidth="8.77734375" defaultRowHeight="14.4"/>
  <cols>
    <col min="1" max="1" width="6" bestFit="1" customWidth="1"/>
    <col min="2" max="2" width="37.109375" bestFit="1" customWidth="1"/>
    <col min="3" max="3" width="7.44140625" bestFit="1" customWidth="1"/>
    <col min="4" max="4" width="20" customWidth="1"/>
    <col min="5" max="5" width="21.6640625" bestFit="1" customWidth="1"/>
    <col min="6" max="6" width="8.44140625" bestFit="1" customWidth="1"/>
    <col min="7" max="8" width="12.109375" bestFit="1" customWidth="1"/>
    <col min="9" max="9" width="6.44140625" bestFit="1" customWidth="1"/>
    <col min="10" max="10" width="7.44140625" bestFit="1" customWidth="1"/>
    <col min="12" max="12" width="8.44140625" bestFit="1" customWidth="1"/>
    <col min="13" max="13" width="8.109375" bestFit="1" customWidth="1"/>
    <col min="14" max="14" width="7.77734375" bestFit="1" customWidth="1"/>
    <col min="15" max="15" width="8.109375" bestFit="1" customWidth="1"/>
    <col min="16" max="16" width="39" bestFit="1" customWidth="1"/>
    <col min="17" max="17" width="13.33203125" bestFit="1" customWidth="1"/>
    <col min="18" max="18" width="11.77734375" hidden="1" customWidth="1"/>
    <col min="19" max="19" width="10.77734375" hidden="1" customWidth="1"/>
    <col min="20" max="20" width="10.33203125" hidden="1" customWidth="1"/>
    <col min="21" max="21" width="11.6640625" hidden="1" customWidth="1"/>
    <col min="22" max="22" width="12.44140625" hidden="1" customWidth="1"/>
    <col min="23" max="23" width="14.33203125" hidden="1" customWidth="1"/>
    <col min="24" max="25" width="10.6640625" bestFit="1" customWidth="1"/>
  </cols>
  <sheetData>
    <row r="1" spans="1:23">
      <c r="A1" s="74" t="s">
        <v>460</v>
      </c>
      <c r="B1" s="76" t="s">
        <v>0</v>
      </c>
      <c r="C1" s="76" t="s">
        <v>461</v>
      </c>
      <c r="D1" s="76" t="s">
        <v>462</v>
      </c>
      <c r="E1" s="76" t="s">
        <v>417</v>
      </c>
      <c r="F1" s="76" t="s">
        <v>463</v>
      </c>
      <c r="G1" s="81" t="s">
        <v>464</v>
      </c>
      <c r="H1" s="81"/>
      <c r="I1" s="81" t="s">
        <v>465</v>
      </c>
      <c r="J1" s="81"/>
      <c r="K1" s="81" t="s">
        <v>466</v>
      </c>
      <c r="L1" s="81"/>
      <c r="M1" s="81"/>
      <c r="N1" s="81"/>
      <c r="O1" s="81"/>
      <c r="P1" s="81" t="s">
        <v>467</v>
      </c>
      <c r="Q1" s="82"/>
      <c r="R1" s="83" t="s">
        <v>495</v>
      </c>
      <c r="S1" s="83"/>
      <c r="T1" s="83"/>
      <c r="U1" s="83"/>
      <c r="V1" s="83"/>
      <c r="W1" s="83"/>
    </row>
    <row r="2" spans="1:23" ht="28.2" thickBot="1">
      <c r="A2" s="75"/>
      <c r="B2" s="77"/>
      <c r="C2" s="77"/>
      <c r="D2" s="77" t="s">
        <v>412</v>
      </c>
      <c r="E2" s="77"/>
      <c r="F2" s="77"/>
      <c r="G2" s="47" t="s">
        <v>475</v>
      </c>
      <c r="H2" s="47" t="s">
        <v>476</v>
      </c>
      <c r="I2" s="47" t="s">
        <v>492</v>
      </c>
      <c r="J2" s="47" t="s">
        <v>493</v>
      </c>
      <c r="K2" s="47" t="s">
        <v>468</v>
      </c>
      <c r="L2" s="47" t="s">
        <v>469</v>
      </c>
      <c r="M2" s="47" t="s">
        <v>470</v>
      </c>
      <c r="N2" s="47" t="s">
        <v>471</v>
      </c>
      <c r="O2" s="47" t="s">
        <v>472</v>
      </c>
      <c r="P2" s="47" t="s">
        <v>473</v>
      </c>
      <c r="Q2" s="48" t="s">
        <v>474</v>
      </c>
      <c r="R2" s="54" t="s">
        <v>496</v>
      </c>
      <c r="S2" s="55" t="s">
        <v>497</v>
      </c>
      <c r="T2" s="55" t="s">
        <v>498</v>
      </c>
      <c r="U2" s="55" t="s">
        <v>499</v>
      </c>
      <c r="V2" s="55" t="s">
        <v>500</v>
      </c>
      <c r="W2" s="55" t="s">
        <v>501</v>
      </c>
    </row>
    <row r="3" spans="1:23">
      <c r="A3" s="3" t="s">
        <v>203</v>
      </c>
      <c r="B3" s="1" t="s">
        <v>1</v>
      </c>
      <c r="C3" s="1" t="s">
        <v>405</v>
      </c>
      <c r="D3" s="1" t="s">
        <v>405</v>
      </c>
      <c r="E3" s="1" t="s">
        <v>418</v>
      </c>
      <c r="F3" s="2">
        <v>63.700000762939453</v>
      </c>
      <c r="G3" s="2">
        <v>53.200000762939453</v>
      </c>
      <c r="H3" s="2">
        <v>73.099998474121094</v>
      </c>
      <c r="I3" s="2">
        <v>58.599998474121094</v>
      </c>
      <c r="J3" s="2">
        <v>80.300003051757813</v>
      </c>
      <c r="K3" s="2">
        <v>59.400001525878906</v>
      </c>
      <c r="L3" s="2">
        <v>53.799999237060547</v>
      </c>
      <c r="M3" s="2">
        <v>55.599998474121094</v>
      </c>
      <c r="N3" s="2">
        <v>68.199996948242188</v>
      </c>
      <c r="O3" s="2">
        <v>83.300003051757813</v>
      </c>
      <c r="P3" s="1" t="s">
        <v>422</v>
      </c>
      <c r="Q3" s="4">
        <v>2015</v>
      </c>
      <c r="R3" s="46">
        <v>6422789</v>
      </c>
      <c r="S3" s="19">
        <v>3136310</v>
      </c>
      <c r="T3" s="19">
        <v>3286479</v>
      </c>
      <c r="U3" s="19">
        <v>4785305.8701441418</v>
      </c>
      <c r="V3" s="20">
        <v>1637483.1298558586</v>
      </c>
      <c r="W3" s="21">
        <v>0.25494892169988126</v>
      </c>
    </row>
    <row r="4" spans="1:23">
      <c r="A4" s="3" t="s">
        <v>205</v>
      </c>
      <c r="B4" s="1" t="s">
        <v>3</v>
      </c>
      <c r="C4" s="1" t="s">
        <v>407</v>
      </c>
      <c r="D4" s="1" t="s">
        <v>414</v>
      </c>
      <c r="E4" s="1" t="s">
        <v>419</v>
      </c>
      <c r="F4" s="2">
        <v>90.119216918945313</v>
      </c>
      <c r="G4" s="2">
        <v>91.392990112304688</v>
      </c>
      <c r="H4" s="2">
        <v>88.879219055175781</v>
      </c>
      <c r="I4" s="2">
        <v>89.1878662109375</v>
      </c>
      <c r="J4" s="2">
        <v>90.85357666015625</v>
      </c>
      <c r="K4" s="2">
        <v>88.603233337402344</v>
      </c>
      <c r="L4" s="2">
        <v>90.863059997558594</v>
      </c>
      <c r="M4" s="2">
        <v>89.564720153808594</v>
      </c>
      <c r="N4" s="2">
        <v>90.025886535644531</v>
      </c>
      <c r="O4" s="2">
        <v>91.989776611328125</v>
      </c>
      <c r="P4" s="1" t="s">
        <v>424</v>
      </c>
      <c r="Q4" s="4">
        <v>2018</v>
      </c>
      <c r="R4" s="56">
        <v>165268</v>
      </c>
      <c r="S4" s="2">
        <v>78319</v>
      </c>
      <c r="T4" s="2">
        <v>86949</v>
      </c>
      <c r="U4" s="2">
        <v>65580.187585516862</v>
      </c>
      <c r="V4" s="1">
        <v>99687.812414483138</v>
      </c>
      <c r="W4" s="22">
        <v>0.60318883519182864</v>
      </c>
    </row>
    <row r="5" spans="1:23">
      <c r="A5" s="3" t="s">
        <v>231</v>
      </c>
      <c r="B5" s="1" t="s">
        <v>29</v>
      </c>
      <c r="C5" s="1" t="s">
        <v>410</v>
      </c>
      <c r="D5" s="1" t="s">
        <v>410</v>
      </c>
      <c r="E5" s="1" t="s">
        <v>420</v>
      </c>
      <c r="F5" s="2">
        <v>97.084770202636719</v>
      </c>
      <c r="G5" s="2">
        <v>96.958457946777344</v>
      </c>
      <c r="H5" s="2">
        <v>97.204299926757813</v>
      </c>
      <c r="I5" s="2">
        <v>96.103317260742188</v>
      </c>
      <c r="J5" s="2">
        <v>97.672096252441406</v>
      </c>
      <c r="K5" s="2">
        <v>95.056503295898438</v>
      </c>
      <c r="L5" s="2">
        <v>97.368629455566406</v>
      </c>
      <c r="M5" s="2">
        <v>97.166007995605469</v>
      </c>
      <c r="N5" s="2">
        <v>97.685592651367188</v>
      </c>
      <c r="O5" s="2">
        <v>98.604286193847656</v>
      </c>
      <c r="P5" s="1" t="s">
        <v>428</v>
      </c>
      <c r="Q5" s="4">
        <v>2020</v>
      </c>
      <c r="R5" s="56">
        <v>4497034</v>
      </c>
      <c r="S5" s="2">
        <v>2201637</v>
      </c>
      <c r="T5" s="2">
        <v>2295397</v>
      </c>
      <c r="U5" s="2">
        <v>1230884.6255837507</v>
      </c>
      <c r="V5" s="1">
        <v>3266149.3744162493</v>
      </c>
      <c r="W5" s="22">
        <v>0.72628967768894992</v>
      </c>
    </row>
    <row r="6" spans="1:23">
      <c r="A6" s="3" t="s">
        <v>311</v>
      </c>
      <c r="B6" s="1" t="s">
        <v>109</v>
      </c>
      <c r="C6" s="1" t="s">
        <v>407</v>
      </c>
      <c r="D6" s="1" t="s">
        <v>416</v>
      </c>
      <c r="E6" s="1" t="s">
        <v>419</v>
      </c>
      <c r="F6" s="2"/>
      <c r="G6" s="2"/>
      <c r="H6" s="2"/>
      <c r="I6" s="2"/>
      <c r="J6" s="2"/>
      <c r="K6" s="2"/>
      <c r="L6" s="2"/>
      <c r="M6" s="2"/>
      <c r="N6" s="2"/>
      <c r="O6" s="2"/>
      <c r="P6" s="1" t="s">
        <v>459</v>
      </c>
      <c r="Q6" s="4"/>
      <c r="R6" s="56">
        <v>3913</v>
      </c>
      <c r="S6" s="2">
        <v>1879</v>
      </c>
      <c r="T6" s="2">
        <v>2034</v>
      </c>
      <c r="U6" s="2">
        <v>467.15178095720785</v>
      </c>
      <c r="V6" s="1">
        <v>3445.8482190427922</v>
      </c>
      <c r="W6" s="22">
        <v>0.88061544059360908</v>
      </c>
    </row>
    <row r="7" spans="1:23">
      <c r="A7" s="3" t="s">
        <v>204</v>
      </c>
      <c r="B7" s="1" t="s">
        <v>2</v>
      </c>
      <c r="C7" s="1" t="s">
        <v>406</v>
      </c>
      <c r="D7" s="1" t="s">
        <v>413</v>
      </c>
      <c r="E7" s="1" t="s">
        <v>418</v>
      </c>
      <c r="F7" s="2">
        <v>75.800003051757813</v>
      </c>
      <c r="G7" s="2">
        <v>75.599998474121094</v>
      </c>
      <c r="H7" s="2">
        <v>76.099998474121094</v>
      </c>
      <c r="I7" s="2">
        <v>61.299999237060547</v>
      </c>
      <c r="J7" s="2">
        <v>83.900001525878906</v>
      </c>
      <c r="K7" s="2">
        <v>55.900001525878906</v>
      </c>
      <c r="L7" s="2">
        <v>64</v>
      </c>
      <c r="M7" s="2">
        <v>78.400001525878906</v>
      </c>
      <c r="N7" s="2">
        <v>86.699996948242188</v>
      </c>
      <c r="O7" s="2">
        <v>94.900001525878906</v>
      </c>
      <c r="P7" s="1" t="s">
        <v>423</v>
      </c>
      <c r="Q7" s="4">
        <v>2016</v>
      </c>
      <c r="R7" s="56">
        <v>6029594</v>
      </c>
      <c r="S7" s="2">
        <v>2998637</v>
      </c>
      <c r="T7" s="2">
        <v>3030957</v>
      </c>
      <c r="U7" s="2">
        <v>2079341.2296823915</v>
      </c>
      <c r="V7" s="1">
        <v>3950252.7703176085</v>
      </c>
      <c r="W7" s="22">
        <v>0.65514407277133557</v>
      </c>
    </row>
    <row r="8" spans="1:23">
      <c r="A8" s="3" t="s">
        <v>310</v>
      </c>
      <c r="B8" s="1" t="s">
        <v>108</v>
      </c>
      <c r="C8" s="1" t="s">
        <v>408</v>
      </c>
      <c r="D8" s="1" t="s">
        <v>408</v>
      </c>
      <c r="E8" s="1" t="s">
        <v>421</v>
      </c>
      <c r="F8" s="2"/>
      <c r="G8" s="2"/>
      <c r="H8" s="2"/>
      <c r="I8" s="2"/>
      <c r="J8" s="2"/>
      <c r="K8" s="2"/>
      <c r="L8" s="2"/>
      <c r="M8" s="2"/>
      <c r="N8" s="2"/>
      <c r="O8" s="2"/>
      <c r="P8" s="1" t="s">
        <v>459</v>
      </c>
      <c r="Q8" s="4"/>
      <c r="R8" s="56">
        <v>1413</v>
      </c>
      <c r="S8" s="2">
        <v>698</v>
      </c>
      <c r="T8" s="2">
        <v>715</v>
      </c>
      <c r="U8" s="2">
        <v>0</v>
      </c>
      <c r="V8" s="1">
        <v>1413</v>
      </c>
      <c r="W8" s="22">
        <v>1</v>
      </c>
    </row>
    <row r="9" spans="1:23">
      <c r="A9" s="3" t="s">
        <v>313</v>
      </c>
      <c r="B9" s="1" t="s">
        <v>111</v>
      </c>
      <c r="C9" s="1" t="s">
        <v>408</v>
      </c>
      <c r="D9" s="1" t="s">
        <v>408</v>
      </c>
      <c r="E9" s="1" t="s">
        <v>420</v>
      </c>
      <c r="F9" s="2"/>
      <c r="G9" s="2"/>
      <c r="H9" s="2"/>
      <c r="I9" s="2"/>
      <c r="J9" s="2"/>
      <c r="K9" s="2"/>
      <c r="L9" s="2"/>
      <c r="M9" s="2"/>
      <c r="N9" s="2"/>
      <c r="O9" s="2"/>
      <c r="P9" s="1" t="s">
        <v>459</v>
      </c>
      <c r="Q9" s="4"/>
      <c r="R9" s="56">
        <v>9977</v>
      </c>
      <c r="S9" s="2">
        <v>4918</v>
      </c>
      <c r="T9" s="2">
        <v>5059</v>
      </c>
      <c r="U9" s="2">
        <v>7522.6870451237264</v>
      </c>
      <c r="V9" s="1">
        <v>2454.312954876274</v>
      </c>
      <c r="W9" s="22">
        <v>0.24599708879184864</v>
      </c>
    </row>
    <row r="10" spans="1:23">
      <c r="A10" s="3" t="s">
        <v>206</v>
      </c>
      <c r="B10" s="1" t="s">
        <v>4</v>
      </c>
      <c r="C10" s="1" t="s">
        <v>408</v>
      </c>
      <c r="D10" s="1" t="s">
        <v>408</v>
      </c>
      <c r="E10" s="1" t="s">
        <v>420</v>
      </c>
      <c r="F10" s="2">
        <v>98.181022644042969</v>
      </c>
      <c r="G10" s="2">
        <v>97.89251708984375</v>
      </c>
      <c r="H10" s="2">
        <v>98.453300476074219</v>
      </c>
      <c r="I10" s="2"/>
      <c r="J10" s="2"/>
      <c r="K10" s="2">
        <v>97.9464111328125</v>
      </c>
      <c r="L10" s="2">
        <v>98.606361389160156</v>
      </c>
      <c r="M10" s="2">
        <v>97.897811889648438</v>
      </c>
      <c r="N10" s="2">
        <v>97.470008850097656</v>
      </c>
      <c r="O10" s="2">
        <v>99.071426391601563</v>
      </c>
      <c r="P10" s="1" t="s">
        <v>502</v>
      </c>
      <c r="Q10" s="4">
        <v>2020</v>
      </c>
      <c r="R10" s="56">
        <v>4438912</v>
      </c>
      <c r="S10" s="2">
        <v>2178695</v>
      </c>
      <c r="T10" s="2">
        <v>2260217</v>
      </c>
      <c r="U10" s="2">
        <v>360862.92055363068</v>
      </c>
      <c r="V10" s="1">
        <v>4078049.0794463693</v>
      </c>
      <c r="W10" s="22">
        <v>0.91870464641929583</v>
      </c>
    </row>
    <row r="11" spans="1:23">
      <c r="A11" s="3" t="s">
        <v>207</v>
      </c>
      <c r="B11" s="1" t="s">
        <v>5</v>
      </c>
      <c r="C11" s="1" t="s">
        <v>407</v>
      </c>
      <c r="D11" s="1" t="s">
        <v>414</v>
      </c>
      <c r="E11" s="1" t="s">
        <v>420</v>
      </c>
      <c r="F11" s="2">
        <v>95.427886962890625</v>
      </c>
      <c r="G11" s="2">
        <v>95.358589172363281</v>
      </c>
      <c r="H11" s="2">
        <v>95.491661071777344</v>
      </c>
      <c r="I11" s="2">
        <v>94.75360107421875</v>
      </c>
      <c r="J11" s="2">
        <v>95.894119262695313</v>
      </c>
      <c r="K11" s="2">
        <v>94.725479125976563</v>
      </c>
      <c r="L11" s="2">
        <v>93.377662658691406</v>
      </c>
      <c r="M11" s="2">
        <v>94.1480712890625</v>
      </c>
      <c r="N11" s="2">
        <v>97.351936340332031</v>
      </c>
      <c r="O11" s="2">
        <v>97.072006225585938</v>
      </c>
      <c r="P11" s="1" t="s">
        <v>423</v>
      </c>
      <c r="Q11" s="4">
        <v>2016</v>
      </c>
      <c r="R11" s="56">
        <v>170862</v>
      </c>
      <c r="S11" s="2">
        <v>80014</v>
      </c>
      <c r="T11" s="2">
        <v>90848</v>
      </c>
      <c r="U11" s="2">
        <v>62964.975587495137</v>
      </c>
      <c r="V11" s="1">
        <v>107897.02441250486</v>
      </c>
      <c r="W11" s="22">
        <v>0.63148637153085452</v>
      </c>
    </row>
    <row r="12" spans="1:23">
      <c r="A12" s="3" t="s">
        <v>314</v>
      </c>
      <c r="B12" s="1" t="s">
        <v>112</v>
      </c>
      <c r="C12" s="1" t="s">
        <v>409</v>
      </c>
      <c r="D12" s="1" t="s">
        <v>409</v>
      </c>
      <c r="E12" s="1" t="s">
        <v>419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1" t="s">
        <v>459</v>
      </c>
      <c r="Q12" s="4"/>
      <c r="R12" s="56">
        <v>2316191</v>
      </c>
      <c r="S12" s="2">
        <v>1128294</v>
      </c>
      <c r="T12" s="2">
        <v>1187897</v>
      </c>
      <c r="U12" s="2">
        <v>323994.88292430621</v>
      </c>
      <c r="V12" s="1">
        <v>1992196.1170756938</v>
      </c>
      <c r="W12" s="22">
        <v>0.86011737247735343</v>
      </c>
    </row>
    <row r="13" spans="1:23">
      <c r="A13" s="3" t="s">
        <v>315</v>
      </c>
      <c r="B13" s="1" t="s">
        <v>113</v>
      </c>
      <c r="C13" s="1" t="s">
        <v>407</v>
      </c>
      <c r="D13" s="1" t="s">
        <v>416</v>
      </c>
      <c r="E13" s="1" t="s">
        <v>419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1" t="s">
        <v>459</v>
      </c>
      <c r="Q13" s="4"/>
      <c r="R13" s="56">
        <v>339525</v>
      </c>
      <c r="S13" s="2">
        <v>164162</v>
      </c>
      <c r="T13" s="2">
        <v>175363</v>
      </c>
      <c r="U13" s="2">
        <v>141591.1992819779</v>
      </c>
      <c r="V13" s="1">
        <v>197933.8007180221</v>
      </c>
      <c r="W13" s="22">
        <v>0.58297268453875883</v>
      </c>
    </row>
    <row r="14" spans="1:23">
      <c r="A14" s="3" t="s">
        <v>316</v>
      </c>
      <c r="B14" s="1" t="s">
        <v>114</v>
      </c>
      <c r="C14" s="1" t="s">
        <v>407</v>
      </c>
      <c r="D14" s="1" t="s">
        <v>414</v>
      </c>
      <c r="E14" s="1" t="s">
        <v>420</v>
      </c>
      <c r="F14" s="2">
        <v>67.699996948242188</v>
      </c>
      <c r="G14" s="2">
        <v>66.699996948242188</v>
      </c>
      <c r="H14" s="2">
        <v>68.599998474121094</v>
      </c>
      <c r="I14" s="2">
        <v>67</v>
      </c>
      <c r="J14" s="2">
        <v>68.300003051757813</v>
      </c>
      <c r="K14" s="2">
        <v>66.699996948242188</v>
      </c>
      <c r="L14" s="2">
        <v>63.700000762939453</v>
      </c>
      <c r="M14" s="2">
        <v>67.400001525878906</v>
      </c>
      <c r="N14" s="2">
        <v>71.400001525878906</v>
      </c>
      <c r="O14" s="2">
        <v>70</v>
      </c>
      <c r="P14" s="1" t="s">
        <v>506</v>
      </c>
      <c r="Q14" s="4">
        <v>2011</v>
      </c>
      <c r="R14" s="56">
        <v>679757</v>
      </c>
      <c r="S14" s="2">
        <v>314926</v>
      </c>
      <c r="T14" s="2">
        <v>364831</v>
      </c>
      <c r="U14" s="2">
        <v>301267.57052469428</v>
      </c>
      <c r="V14" s="1">
        <v>378489.42947530572</v>
      </c>
      <c r="W14" s="22">
        <v>0.55680107667196621</v>
      </c>
    </row>
    <row r="15" spans="1:23">
      <c r="A15" s="3" t="s">
        <v>320</v>
      </c>
      <c r="B15" s="1" t="s">
        <v>118</v>
      </c>
      <c r="C15" s="1" t="s">
        <v>408</v>
      </c>
      <c r="D15" s="1" t="s">
        <v>408</v>
      </c>
      <c r="E15" s="1" t="s">
        <v>420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1" t="s">
        <v>459</v>
      </c>
      <c r="Q15" s="4"/>
      <c r="R15" s="56">
        <v>32477</v>
      </c>
      <c r="S15" s="2">
        <v>15856</v>
      </c>
      <c r="T15" s="2">
        <v>16621</v>
      </c>
      <c r="U15" s="2">
        <v>5513.0009466922165</v>
      </c>
      <c r="V15" s="1">
        <v>26963.999053307783</v>
      </c>
      <c r="W15" s="22">
        <v>0.83024907021300565</v>
      </c>
    </row>
    <row r="16" spans="1:23">
      <c r="A16" s="3" t="s">
        <v>319</v>
      </c>
      <c r="B16" s="1" t="s">
        <v>117</v>
      </c>
      <c r="C16" s="1" t="s">
        <v>410</v>
      </c>
      <c r="D16" s="1" t="s">
        <v>410</v>
      </c>
      <c r="E16" s="1" t="s">
        <v>420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1" t="s">
        <v>459</v>
      </c>
      <c r="Q16" s="4"/>
      <c r="R16" s="56">
        <v>126069</v>
      </c>
      <c r="S16" s="2">
        <v>60468</v>
      </c>
      <c r="T16" s="2">
        <v>65601</v>
      </c>
      <c r="U16" s="2">
        <v>13505.372916790293</v>
      </c>
      <c r="V16" s="1">
        <v>112563.62708320971</v>
      </c>
      <c r="W16" s="22">
        <v>0.89287316535555694</v>
      </c>
    </row>
    <row r="17" spans="1:23">
      <c r="A17" s="3" t="s">
        <v>211</v>
      </c>
      <c r="B17" s="1" t="s">
        <v>9</v>
      </c>
      <c r="C17" s="1" t="s">
        <v>405</v>
      </c>
      <c r="D17" s="1" t="s">
        <v>405</v>
      </c>
      <c r="E17" s="1" t="s">
        <v>418</v>
      </c>
      <c r="F17" s="2">
        <v>85.900001525878906</v>
      </c>
      <c r="G17" s="2">
        <v>88.5</v>
      </c>
      <c r="H17" s="2">
        <v>83.300003051757813</v>
      </c>
      <c r="I17" s="2">
        <v>85.800003051757813</v>
      </c>
      <c r="J17" s="2">
        <v>86.099998474121094</v>
      </c>
      <c r="K17" s="2">
        <v>82.199996948242188</v>
      </c>
      <c r="L17" s="2">
        <v>85.199996948242188</v>
      </c>
      <c r="M17" s="2">
        <v>87.300003051757813</v>
      </c>
      <c r="N17" s="2">
        <v>86.699996948242188</v>
      </c>
      <c r="O17" s="2">
        <v>89.199996948242188</v>
      </c>
      <c r="P17" s="1" t="s">
        <v>428</v>
      </c>
      <c r="Q17" s="4">
        <v>2019</v>
      </c>
      <c r="R17" s="56">
        <v>14600000</v>
      </c>
      <c r="S17" s="2">
        <v>7160601</v>
      </c>
      <c r="T17" s="2">
        <v>7471100</v>
      </c>
      <c r="U17" s="2">
        <v>9251704.7743315343</v>
      </c>
      <c r="V17" s="1">
        <v>5348295.2256684657</v>
      </c>
      <c r="W17" s="22">
        <v>0.36632159079921001</v>
      </c>
    </row>
    <row r="18" spans="1:23">
      <c r="A18" s="3" t="s">
        <v>216</v>
      </c>
      <c r="B18" s="1" t="s">
        <v>14</v>
      </c>
      <c r="C18" s="1" t="s">
        <v>408</v>
      </c>
      <c r="D18" s="1" t="s">
        <v>408</v>
      </c>
      <c r="E18" s="1" t="s">
        <v>420</v>
      </c>
      <c r="F18" s="2">
        <v>99.468856811523438</v>
      </c>
      <c r="G18" s="2">
        <v>98.897209167480469</v>
      </c>
      <c r="H18" s="2">
        <v>100</v>
      </c>
      <c r="I18" s="2">
        <v>99.20001220703125</v>
      </c>
      <c r="J18" s="2">
        <v>99.609809875488281</v>
      </c>
      <c r="K18" s="2">
        <v>99.39447021484375</v>
      </c>
      <c r="L18" s="2">
        <v>100</v>
      </c>
      <c r="M18" s="2">
        <v>100</v>
      </c>
      <c r="N18" s="2">
        <v>97.788436889648438</v>
      </c>
      <c r="O18" s="2">
        <v>100</v>
      </c>
      <c r="P18" s="1" t="s">
        <v>429</v>
      </c>
      <c r="Q18" s="4">
        <v>2012</v>
      </c>
      <c r="R18" s="56">
        <v>18833</v>
      </c>
      <c r="S18" s="2">
        <v>9265</v>
      </c>
      <c r="T18" s="2">
        <v>9568</v>
      </c>
      <c r="U18" s="2">
        <v>12967.103268991717</v>
      </c>
      <c r="V18" s="1">
        <v>5865.8967310082826</v>
      </c>
      <c r="W18" s="22">
        <v>0.31146905596603208</v>
      </c>
    </row>
    <row r="19" spans="1:23">
      <c r="A19" s="3" t="s">
        <v>213</v>
      </c>
      <c r="B19" s="1" t="s">
        <v>11</v>
      </c>
      <c r="C19" s="1" t="s">
        <v>407</v>
      </c>
      <c r="D19" s="1" t="s">
        <v>414</v>
      </c>
      <c r="E19" s="1" t="s">
        <v>419</v>
      </c>
      <c r="F19" s="2">
        <v>93.287956237792969</v>
      </c>
      <c r="G19" s="2">
        <v>93.706253051757813</v>
      </c>
      <c r="H19" s="2">
        <v>92.922378540039063</v>
      </c>
      <c r="I19" s="2">
        <v>95.303627014160156</v>
      </c>
      <c r="J19" s="2">
        <v>92.663070678710938</v>
      </c>
      <c r="K19" s="2">
        <v>97.067398071289063</v>
      </c>
      <c r="L19" s="2">
        <v>95.198150634765625</v>
      </c>
      <c r="M19" s="2">
        <v>93.263397216796875</v>
      </c>
      <c r="N19" s="2">
        <v>94.900749206542969</v>
      </c>
      <c r="O19" s="2">
        <v>87.914779663085938</v>
      </c>
      <c r="P19" s="1" t="s">
        <v>428</v>
      </c>
      <c r="Q19" s="4">
        <v>2020</v>
      </c>
      <c r="R19" s="56">
        <v>472058</v>
      </c>
      <c r="S19" s="2">
        <v>228738</v>
      </c>
      <c r="T19" s="2">
        <v>243320</v>
      </c>
      <c r="U19" s="2">
        <v>101044.87452022627</v>
      </c>
      <c r="V19" s="1">
        <v>371013.12547977373</v>
      </c>
      <c r="W19" s="22">
        <v>0.78594817899447467</v>
      </c>
    </row>
    <row r="20" spans="1:23">
      <c r="A20" s="3" t="s">
        <v>317</v>
      </c>
      <c r="B20" s="1" t="s">
        <v>115</v>
      </c>
      <c r="C20" s="1" t="s">
        <v>407</v>
      </c>
      <c r="D20" s="1" t="s">
        <v>416</v>
      </c>
      <c r="E20" s="1" t="s">
        <v>419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1" t="s">
        <v>459</v>
      </c>
      <c r="Q20" s="4"/>
      <c r="R20" s="56">
        <v>807814</v>
      </c>
      <c r="S20" s="2">
        <v>390963</v>
      </c>
      <c r="T20" s="2">
        <v>416851</v>
      </c>
      <c r="U20" s="2">
        <v>16147.401331945555</v>
      </c>
      <c r="V20" s="1">
        <v>791666.59866805444</v>
      </c>
      <c r="W20" s="22">
        <v>0.98001099098066446</v>
      </c>
    </row>
    <row r="21" spans="1:23">
      <c r="A21" s="3" t="s">
        <v>214</v>
      </c>
      <c r="B21" s="1" t="s">
        <v>12</v>
      </c>
      <c r="C21" s="1" t="s">
        <v>408</v>
      </c>
      <c r="D21" s="1" t="s">
        <v>408</v>
      </c>
      <c r="E21" s="1" t="s">
        <v>420</v>
      </c>
      <c r="F21" s="2">
        <v>95.800003051757813</v>
      </c>
      <c r="G21" s="2">
        <v>96</v>
      </c>
      <c r="H21" s="2">
        <v>95.699996948242188</v>
      </c>
      <c r="I21" s="2">
        <v>94.300003051757813</v>
      </c>
      <c r="J21" s="2">
        <v>98.5</v>
      </c>
      <c r="K21" s="2">
        <v>92.599998474121094</v>
      </c>
      <c r="L21" s="2">
        <v>93.699996948242188</v>
      </c>
      <c r="M21" s="2">
        <v>98</v>
      </c>
      <c r="N21" s="2">
        <v>97.699996948242188</v>
      </c>
      <c r="O21" s="2">
        <v>99</v>
      </c>
      <c r="P21" s="1" t="s">
        <v>430</v>
      </c>
      <c r="Q21" s="4">
        <v>2016</v>
      </c>
      <c r="R21" s="56">
        <v>46257</v>
      </c>
      <c r="S21" s="2">
        <v>22812</v>
      </c>
      <c r="T21" s="2">
        <v>23445</v>
      </c>
      <c r="U21" s="2">
        <v>25106.170474631577</v>
      </c>
      <c r="V21" s="1">
        <v>21150.829525368423</v>
      </c>
      <c r="W21" s="22">
        <v>0.45724602817667426</v>
      </c>
    </row>
    <row r="22" spans="1:23">
      <c r="A22" s="3" t="s">
        <v>209</v>
      </c>
      <c r="B22" s="1" t="s">
        <v>7</v>
      </c>
      <c r="C22" s="1" t="s">
        <v>406</v>
      </c>
      <c r="D22" s="1" t="s">
        <v>415</v>
      </c>
      <c r="E22" s="1" t="s">
        <v>418</v>
      </c>
      <c r="F22" s="2">
        <v>68.300003051757813</v>
      </c>
      <c r="G22" s="2">
        <v>65.099998474121094</v>
      </c>
      <c r="H22" s="2">
        <v>71.400001525878906</v>
      </c>
      <c r="I22" s="2">
        <v>61.599998474121094</v>
      </c>
      <c r="J22" s="2">
        <v>79.099998474121094</v>
      </c>
      <c r="K22" s="2">
        <v>40.599998474121094</v>
      </c>
      <c r="L22" s="2">
        <v>60.400001525878906</v>
      </c>
      <c r="M22" s="2">
        <v>69.800003051757813</v>
      </c>
      <c r="N22" s="2">
        <v>85.099998474121094</v>
      </c>
      <c r="O22" s="2">
        <v>93.400001525878906</v>
      </c>
      <c r="P22" s="1" t="s">
        <v>424</v>
      </c>
      <c r="Q22" s="4">
        <v>2018</v>
      </c>
      <c r="R22" s="56">
        <v>1953149</v>
      </c>
      <c r="S22" s="2">
        <v>962729</v>
      </c>
      <c r="T22" s="2">
        <v>990420</v>
      </c>
      <c r="U22" s="2">
        <v>1029070.7378908718</v>
      </c>
      <c r="V22" s="1">
        <v>924078.26210912818</v>
      </c>
      <c r="W22" s="22">
        <v>0.47312225647358608</v>
      </c>
    </row>
    <row r="23" spans="1:23">
      <c r="A23" s="3" t="s">
        <v>217</v>
      </c>
      <c r="B23" s="1" t="s">
        <v>15</v>
      </c>
      <c r="C23" s="1" t="s">
        <v>405</v>
      </c>
      <c r="D23" s="1" t="s">
        <v>405</v>
      </c>
      <c r="E23" s="1" t="s">
        <v>418</v>
      </c>
      <c r="F23" s="2">
        <v>95.199996948242188</v>
      </c>
      <c r="G23" s="2">
        <v>94.800003051757813</v>
      </c>
      <c r="H23" s="2">
        <v>95.5</v>
      </c>
      <c r="I23" s="2">
        <v>94</v>
      </c>
      <c r="J23" s="2">
        <v>97.900001525878906</v>
      </c>
      <c r="K23" s="2">
        <v>40.599998474121094</v>
      </c>
      <c r="L23" s="2"/>
      <c r="M23" s="2"/>
      <c r="N23" s="2"/>
      <c r="O23" s="2"/>
      <c r="P23" s="1" t="s">
        <v>511</v>
      </c>
      <c r="Q23" s="4">
        <v>2012</v>
      </c>
      <c r="R23" s="56">
        <v>87787</v>
      </c>
      <c r="S23" s="2">
        <v>43197</v>
      </c>
      <c r="T23" s="2">
        <v>44590</v>
      </c>
      <c r="U23" s="2">
        <v>51886.101643220645</v>
      </c>
      <c r="V23" s="1">
        <v>35900.898356779355</v>
      </c>
      <c r="W23" s="22">
        <v>0.40895461009921008</v>
      </c>
    </row>
    <row r="24" spans="1:23">
      <c r="A24" s="3" t="s">
        <v>321</v>
      </c>
      <c r="B24" s="1" t="s">
        <v>119</v>
      </c>
      <c r="C24" s="1" t="s">
        <v>408</v>
      </c>
      <c r="D24" s="1" t="s">
        <v>408</v>
      </c>
      <c r="E24" s="1" t="s">
        <v>420</v>
      </c>
      <c r="F24" s="2">
        <v>95.484771728515625</v>
      </c>
      <c r="G24" s="2">
        <v>95.669242858886719</v>
      </c>
      <c r="H24" s="2">
        <v>95.315933227539063</v>
      </c>
      <c r="I24" s="2">
        <v>94.367012023925781</v>
      </c>
      <c r="J24" s="2">
        <v>96.10894775390625</v>
      </c>
      <c r="K24" s="2"/>
      <c r="L24" s="2"/>
      <c r="M24" s="2"/>
      <c r="N24" s="2"/>
      <c r="O24" s="2"/>
      <c r="P24" s="1" t="s">
        <v>503</v>
      </c>
      <c r="Q24" s="4">
        <v>2016</v>
      </c>
      <c r="R24" s="56">
        <v>1410929</v>
      </c>
      <c r="S24" s="2">
        <v>690244</v>
      </c>
      <c r="T24" s="2">
        <v>720685</v>
      </c>
      <c r="U24" s="2">
        <v>431390.74600367318</v>
      </c>
      <c r="V24" s="1">
        <v>979538.25399632682</v>
      </c>
      <c r="W24" s="22">
        <v>0.69425056398750529</v>
      </c>
    </row>
    <row r="25" spans="1:23">
      <c r="A25" s="3" t="s">
        <v>212</v>
      </c>
      <c r="B25" s="1" t="s">
        <v>10</v>
      </c>
      <c r="C25" s="1" t="s">
        <v>407</v>
      </c>
      <c r="D25" s="1" t="s">
        <v>414</v>
      </c>
      <c r="E25" s="1" t="s">
        <v>419</v>
      </c>
      <c r="F25" s="2">
        <v>96.063163757324219</v>
      </c>
      <c r="G25" s="2">
        <v>95.102737426757813</v>
      </c>
      <c r="H25" s="2">
        <v>96.785507202148438</v>
      </c>
      <c r="I25" s="2">
        <v>96.648246765136719</v>
      </c>
      <c r="J25" s="2">
        <v>94.790550231933594</v>
      </c>
      <c r="K25" s="2">
        <v>93.374313354492188</v>
      </c>
      <c r="L25" s="2">
        <v>98.242568969726563</v>
      </c>
      <c r="M25" s="2">
        <v>96.629371643066406</v>
      </c>
      <c r="N25" s="2">
        <v>97.752647399902344</v>
      </c>
      <c r="O25" s="2">
        <v>93.820770263671875</v>
      </c>
      <c r="P25" s="1" t="s">
        <v>425</v>
      </c>
      <c r="Q25" s="4">
        <v>2012</v>
      </c>
      <c r="R25" s="56">
        <v>224861</v>
      </c>
      <c r="S25" s="2">
        <v>109359</v>
      </c>
      <c r="T25" s="2">
        <v>115502</v>
      </c>
      <c r="U25" s="2">
        <v>116376.46572566028</v>
      </c>
      <c r="V25" s="1">
        <v>108484.53427433972</v>
      </c>
      <c r="W25" s="22">
        <v>0.48245153349998321</v>
      </c>
    </row>
    <row r="26" spans="1:23">
      <c r="A26" s="3" t="s">
        <v>218</v>
      </c>
      <c r="B26" s="1" t="s">
        <v>16</v>
      </c>
      <c r="C26" s="1" t="s">
        <v>406</v>
      </c>
      <c r="D26" s="1" t="s">
        <v>413</v>
      </c>
      <c r="E26" s="1" t="s">
        <v>420</v>
      </c>
      <c r="F26" s="2">
        <v>90</v>
      </c>
      <c r="G26" s="2"/>
      <c r="H26" s="2"/>
      <c r="I26" s="2"/>
      <c r="J26" s="2"/>
      <c r="K26" s="2"/>
      <c r="L26" s="2"/>
      <c r="M26" s="2"/>
      <c r="N26" s="2"/>
      <c r="O26" s="2"/>
      <c r="P26" s="1" t="s">
        <v>507</v>
      </c>
      <c r="Q26" s="4">
        <v>2010</v>
      </c>
      <c r="R26" s="56">
        <v>368907</v>
      </c>
      <c r="S26" s="2">
        <v>182403</v>
      </c>
      <c r="T26" s="2">
        <v>186504</v>
      </c>
      <c r="U26" s="2">
        <v>112714.06862289191</v>
      </c>
      <c r="V26" s="1">
        <v>256192.93137710809</v>
      </c>
      <c r="W26" s="22">
        <v>0.694464814647345</v>
      </c>
    </row>
    <row r="27" spans="1:23">
      <c r="A27" s="3" t="s">
        <v>215</v>
      </c>
      <c r="B27" s="1" t="s">
        <v>13</v>
      </c>
      <c r="C27" s="1" t="s">
        <v>408</v>
      </c>
      <c r="D27" s="1" t="s">
        <v>408</v>
      </c>
      <c r="E27" s="1" t="s">
        <v>420</v>
      </c>
      <c r="F27" s="2">
        <v>93.934272766113281</v>
      </c>
      <c r="G27" s="2">
        <v>93.978271484375</v>
      </c>
      <c r="H27" s="2">
        <v>93.891242980957031</v>
      </c>
      <c r="I27" s="2">
        <v>93.886581420898438</v>
      </c>
      <c r="J27" s="2">
        <v>93.943489074707031</v>
      </c>
      <c r="K27" s="2">
        <v>92.867202758789063</v>
      </c>
      <c r="L27" s="2">
        <v>93.745506286621094</v>
      </c>
      <c r="M27" s="2">
        <v>94.046760559082031</v>
      </c>
      <c r="N27" s="2">
        <v>95.148353576660156</v>
      </c>
      <c r="O27" s="2">
        <v>95.994476318359375</v>
      </c>
      <c r="P27" s="1" t="s">
        <v>431</v>
      </c>
      <c r="Q27" s="4">
        <v>2019</v>
      </c>
      <c r="R27" s="56">
        <v>14000000</v>
      </c>
      <c r="S27" s="2">
        <v>6904951</v>
      </c>
      <c r="T27" s="2">
        <v>7108533</v>
      </c>
      <c r="U27" s="2">
        <v>1880328.0559169278</v>
      </c>
      <c r="V27" s="1">
        <v>12119671.944083072</v>
      </c>
      <c r="W27" s="22">
        <v>0.86569085314879091</v>
      </c>
    </row>
    <row r="28" spans="1:23">
      <c r="A28" s="3" t="s">
        <v>402</v>
      </c>
      <c r="B28" s="1" t="s">
        <v>200</v>
      </c>
      <c r="C28" s="1" t="s">
        <v>408</v>
      </c>
      <c r="D28" s="1" t="s">
        <v>408</v>
      </c>
      <c r="E28" s="1" t="s">
        <v>421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1" t="s">
        <v>459</v>
      </c>
      <c r="Q28" s="4"/>
      <c r="R28" s="56">
        <v>2111</v>
      </c>
      <c r="S28" s="2">
        <v>1022</v>
      </c>
      <c r="T28" s="2">
        <v>1089</v>
      </c>
      <c r="U28" s="2">
        <v>1103.5846653425392</v>
      </c>
      <c r="V28" s="1">
        <v>1007.4153346574609</v>
      </c>
      <c r="W28" s="22">
        <v>0.47722185440902931</v>
      </c>
    </row>
    <row r="29" spans="1:23">
      <c r="A29" s="3" t="s">
        <v>322</v>
      </c>
      <c r="B29" s="1" t="s">
        <v>120</v>
      </c>
      <c r="C29" s="1" t="s">
        <v>409</v>
      </c>
      <c r="D29" s="1" t="s">
        <v>409</v>
      </c>
      <c r="E29" s="1" t="s">
        <v>420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1" t="s">
        <v>459</v>
      </c>
      <c r="Q29" s="4"/>
      <c r="R29" s="56">
        <v>41250</v>
      </c>
      <c r="S29" s="2">
        <v>19954</v>
      </c>
      <c r="T29" s="2">
        <v>21296</v>
      </c>
      <c r="U29" s="2">
        <v>9227.9289801785853</v>
      </c>
      <c r="V29" s="1">
        <v>32022.071019821415</v>
      </c>
      <c r="W29" s="22">
        <v>0.77629263078354949</v>
      </c>
    </row>
    <row r="30" spans="1:23">
      <c r="A30" s="3" t="s">
        <v>318</v>
      </c>
      <c r="B30" s="1" t="s">
        <v>116</v>
      </c>
      <c r="C30" s="1" t="s">
        <v>407</v>
      </c>
      <c r="D30" s="1" t="s">
        <v>414</v>
      </c>
      <c r="E30" s="1" t="s">
        <v>419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1" t="s">
        <v>459</v>
      </c>
      <c r="Q30" s="4"/>
      <c r="R30" s="56">
        <v>280848</v>
      </c>
      <c r="S30" s="2">
        <v>136569</v>
      </c>
      <c r="T30" s="2">
        <v>144279</v>
      </c>
      <c r="U30" s="2">
        <v>70189.290611933073</v>
      </c>
      <c r="V30" s="1">
        <v>210658.70938806693</v>
      </c>
      <c r="W30" s="22">
        <v>0.75008086006689356</v>
      </c>
    </row>
    <row r="31" spans="1:23">
      <c r="A31" s="3" t="s">
        <v>210</v>
      </c>
      <c r="B31" s="1" t="s">
        <v>8</v>
      </c>
      <c r="C31" s="1" t="s">
        <v>406</v>
      </c>
      <c r="D31" s="1" t="s">
        <v>415</v>
      </c>
      <c r="E31" s="1" t="s">
        <v>418</v>
      </c>
      <c r="F31" s="2">
        <v>51.900001525878906</v>
      </c>
      <c r="G31" s="2">
        <v>50</v>
      </c>
      <c r="H31" s="2">
        <v>53.700000762939453</v>
      </c>
      <c r="I31" s="2">
        <v>45.299999237060547</v>
      </c>
      <c r="J31" s="2">
        <v>82.699996948242188</v>
      </c>
      <c r="K31" s="2">
        <v>30.799999237060547</v>
      </c>
      <c r="L31" s="2">
        <v>42.099998474121094</v>
      </c>
      <c r="M31" s="2">
        <v>50.5</v>
      </c>
      <c r="N31" s="2">
        <v>60.400001525878906</v>
      </c>
      <c r="O31" s="2">
        <v>85.199996948242188</v>
      </c>
      <c r="P31" s="1" t="s">
        <v>427</v>
      </c>
      <c r="Q31" s="4">
        <v>2010</v>
      </c>
      <c r="R31" s="56">
        <v>3569383</v>
      </c>
      <c r="S31" s="2">
        <v>1753091</v>
      </c>
      <c r="T31" s="2">
        <v>1816292</v>
      </c>
      <c r="U31" s="2">
        <v>2521469.0276991529</v>
      </c>
      <c r="V31" s="1">
        <v>1047913.9723008473</v>
      </c>
      <c r="W31" s="22">
        <v>0.29358406545356641</v>
      </c>
    </row>
    <row r="32" spans="1:23">
      <c r="A32" s="3" t="s">
        <v>208</v>
      </c>
      <c r="B32" s="1" t="s">
        <v>6</v>
      </c>
      <c r="C32" s="1" t="s">
        <v>406</v>
      </c>
      <c r="D32" s="1" t="s">
        <v>413</v>
      </c>
      <c r="E32" s="1" t="s">
        <v>418</v>
      </c>
      <c r="F32" s="2">
        <v>82.113746643066406</v>
      </c>
      <c r="G32" s="2">
        <v>82.164138793945313</v>
      </c>
      <c r="H32" s="2">
        <v>82.061126708984375</v>
      </c>
      <c r="I32" s="2">
        <v>80.984771728515625</v>
      </c>
      <c r="J32" s="2">
        <v>93.760276794433594</v>
      </c>
      <c r="K32" s="2">
        <v>63.885501861572266</v>
      </c>
      <c r="L32" s="2">
        <v>78.610740661621094</v>
      </c>
      <c r="M32" s="2">
        <v>85.84161376953125</v>
      </c>
      <c r="N32" s="2">
        <v>89.410186767578125</v>
      </c>
      <c r="O32" s="2">
        <v>93.634567260742188</v>
      </c>
      <c r="P32" s="1" t="s">
        <v>426</v>
      </c>
      <c r="Q32" s="4">
        <v>2017</v>
      </c>
      <c r="R32" s="56">
        <v>1999843</v>
      </c>
      <c r="S32" s="2">
        <v>994422</v>
      </c>
      <c r="T32" s="2">
        <v>1005421</v>
      </c>
      <c r="U32" s="2">
        <v>1739227.6972551921</v>
      </c>
      <c r="V32" s="1">
        <v>260615.30274480782</v>
      </c>
      <c r="W32" s="22">
        <v>0.13031788132608801</v>
      </c>
    </row>
    <row r="33" spans="1:23">
      <c r="A33" s="3" t="s">
        <v>326</v>
      </c>
      <c r="B33" s="1" t="s">
        <v>124</v>
      </c>
      <c r="C33" s="1" t="s">
        <v>406</v>
      </c>
      <c r="D33" s="1" t="s">
        <v>415</v>
      </c>
      <c r="E33" s="1" t="s">
        <v>420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1" t="s">
        <v>459</v>
      </c>
      <c r="Q33" s="4"/>
      <c r="R33" s="56">
        <v>63179</v>
      </c>
      <c r="S33" s="2">
        <v>31167</v>
      </c>
      <c r="T33" s="2">
        <v>32012</v>
      </c>
      <c r="U33" s="2">
        <v>21650.540775479596</v>
      </c>
      <c r="V33" s="1">
        <v>41528.459224520404</v>
      </c>
      <c r="W33" s="22">
        <v>0.65731428519793611</v>
      </c>
    </row>
    <row r="34" spans="1:23">
      <c r="A34" s="3" t="s">
        <v>253</v>
      </c>
      <c r="B34" s="1" t="s">
        <v>51</v>
      </c>
      <c r="C34" s="1" t="s">
        <v>409</v>
      </c>
      <c r="D34" s="1" t="s">
        <v>409</v>
      </c>
      <c r="E34" s="1" t="s">
        <v>418</v>
      </c>
      <c r="F34" s="2">
        <v>92.834877014160156</v>
      </c>
      <c r="G34" s="2">
        <v>93.913101196289063</v>
      </c>
      <c r="H34" s="2">
        <v>91.763282775878906</v>
      </c>
      <c r="I34" s="2">
        <v>92.243949890136719</v>
      </c>
      <c r="J34" s="2">
        <v>96.936393737792969</v>
      </c>
      <c r="K34" s="2">
        <v>86.263687133789063</v>
      </c>
      <c r="L34" s="2">
        <v>91.498466491699219</v>
      </c>
      <c r="M34" s="2">
        <v>95.468032836914063</v>
      </c>
      <c r="N34" s="2">
        <v>96.524406433105469</v>
      </c>
      <c r="O34" s="2">
        <v>97.849411010742188</v>
      </c>
      <c r="P34" s="1" t="s">
        <v>444</v>
      </c>
      <c r="Q34" s="4">
        <v>2014</v>
      </c>
      <c r="R34" s="56">
        <v>2072019</v>
      </c>
      <c r="S34" s="2">
        <v>1013380</v>
      </c>
      <c r="T34" s="2">
        <v>1058639</v>
      </c>
      <c r="U34" s="2">
        <v>1587419.0351169836</v>
      </c>
      <c r="V34" s="1">
        <v>484599.96488301642</v>
      </c>
      <c r="W34" s="22">
        <v>0.23387814729643716</v>
      </c>
    </row>
    <row r="35" spans="1:23">
      <c r="A35" s="3" t="s">
        <v>223</v>
      </c>
      <c r="B35" s="1" t="s">
        <v>21</v>
      </c>
      <c r="C35" s="1" t="s">
        <v>406</v>
      </c>
      <c r="D35" s="1" t="s">
        <v>415</v>
      </c>
      <c r="E35" s="1" t="s">
        <v>420</v>
      </c>
      <c r="F35" s="2">
        <v>83.994049072265625</v>
      </c>
      <c r="G35" s="2">
        <v>82.038963317871094</v>
      </c>
      <c r="H35" s="2">
        <v>85.928413391113281</v>
      </c>
      <c r="I35" s="2">
        <v>75.529983520507813</v>
      </c>
      <c r="J35" s="2">
        <v>93.656707763671875</v>
      </c>
      <c r="K35" s="2">
        <v>62.910640716552734</v>
      </c>
      <c r="L35" s="2">
        <v>81.633773803710938</v>
      </c>
      <c r="M35" s="2">
        <v>88.655532836914063</v>
      </c>
      <c r="N35" s="2">
        <v>95.910606384277344</v>
      </c>
      <c r="O35" s="2">
        <v>97.506141662597656</v>
      </c>
      <c r="P35" s="1" t="s">
        <v>436</v>
      </c>
      <c r="Q35" s="4">
        <v>2018</v>
      </c>
      <c r="R35" s="56">
        <v>4251079</v>
      </c>
      <c r="S35" s="2">
        <v>2107553</v>
      </c>
      <c r="T35" s="2">
        <v>2143526</v>
      </c>
      <c r="U35" s="2">
        <v>1854571.5274463319</v>
      </c>
      <c r="V35" s="1">
        <v>2396507.4725536681</v>
      </c>
      <c r="W35" s="22">
        <v>0.56374098730079303</v>
      </c>
    </row>
    <row r="36" spans="1:23">
      <c r="A36" s="3" t="s">
        <v>323</v>
      </c>
      <c r="B36" s="1" t="s">
        <v>121</v>
      </c>
      <c r="C36" s="1" t="s">
        <v>411</v>
      </c>
      <c r="D36" s="1" t="s">
        <v>411</v>
      </c>
      <c r="E36" s="1" t="s">
        <v>419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1" t="s">
        <v>459</v>
      </c>
      <c r="Q36" s="4"/>
      <c r="R36" s="56">
        <v>2377187</v>
      </c>
      <c r="S36" s="2">
        <v>1161275</v>
      </c>
      <c r="T36" s="2">
        <v>1215912</v>
      </c>
      <c r="U36" s="2">
        <v>441891.02155904775</v>
      </c>
      <c r="V36" s="1">
        <v>1935295.9784409523</v>
      </c>
      <c r="W36" s="22">
        <v>0.81411179618639684</v>
      </c>
    </row>
    <row r="37" spans="1:23">
      <c r="A37" s="3" t="s">
        <v>219</v>
      </c>
      <c r="B37" s="1" t="s">
        <v>17</v>
      </c>
      <c r="C37" s="1" t="s">
        <v>406</v>
      </c>
      <c r="D37" s="1" t="s">
        <v>415</v>
      </c>
      <c r="E37" s="1" t="s">
        <v>418</v>
      </c>
      <c r="F37" s="2">
        <v>72.757392883300781</v>
      </c>
      <c r="G37" s="2">
        <v>69.212699890136719</v>
      </c>
      <c r="H37" s="2">
        <v>76.050880432128906</v>
      </c>
      <c r="I37" s="2">
        <v>65.273757934570313</v>
      </c>
      <c r="J37" s="2">
        <v>87.056388854980469</v>
      </c>
      <c r="K37" s="2">
        <v>57.790210723876953</v>
      </c>
      <c r="L37" s="2">
        <v>64.304916381835938</v>
      </c>
      <c r="M37" s="2">
        <v>70.979957580566406</v>
      </c>
      <c r="N37" s="2">
        <v>80.759307861328125</v>
      </c>
      <c r="O37" s="2">
        <v>90.899093627929688</v>
      </c>
      <c r="P37" s="1" t="s">
        <v>447</v>
      </c>
      <c r="Q37" s="4">
        <v>2019</v>
      </c>
      <c r="R37" s="56">
        <v>827725</v>
      </c>
      <c r="S37" s="2">
        <v>411795</v>
      </c>
      <c r="T37" s="2">
        <v>415930</v>
      </c>
      <c r="U37" s="2">
        <v>485344.94451941486</v>
      </c>
      <c r="V37" s="1">
        <v>342380.05548058514</v>
      </c>
      <c r="W37" s="22">
        <v>0.41363986285370763</v>
      </c>
    </row>
    <row r="38" spans="1:23">
      <c r="A38" s="3" t="s">
        <v>292</v>
      </c>
      <c r="B38" s="1" t="s">
        <v>90</v>
      </c>
      <c r="C38" s="1" t="s">
        <v>406</v>
      </c>
      <c r="D38" s="1" t="s">
        <v>415</v>
      </c>
      <c r="E38" s="1" t="s">
        <v>418</v>
      </c>
      <c r="F38" s="2">
        <v>42.96044921875</v>
      </c>
      <c r="G38" s="2">
        <v>40.395908355712891</v>
      </c>
      <c r="H38" s="2">
        <v>45.458808898925781</v>
      </c>
      <c r="I38" s="2">
        <v>38.590751647949219</v>
      </c>
      <c r="J38" s="2">
        <v>63.405109405517578</v>
      </c>
      <c r="K38" s="2">
        <v>21.324010848999023</v>
      </c>
      <c r="L38" s="2">
        <v>28.720790863037109</v>
      </c>
      <c r="M38" s="2">
        <v>41.036529541015625</v>
      </c>
      <c r="N38" s="2">
        <v>57.424709320068359</v>
      </c>
      <c r="O38" s="2">
        <v>69.370956420898438</v>
      </c>
      <c r="P38" s="1" t="s">
        <v>428</v>
      </c>
      <c r="Q38" s="4">
        <v>2019</v>
      </c>
      <c r="R38" s="56">
        <v>2900898</v>
      </c>
      <c r="S38" s="2">
        <v>1446176</v>
      </c>
      <c r="T38" s="2">
        <v>1454722</v>
      </c>
      <c r="U38" s="2">
        <v>2231982.1405572942</v>
      </c>
      <c r="V38" s="1">
        <v>668915.85944270587</v>
      </c>
      <c r="W38" s="22">
        <v>0.23058923803687886</v>
      </c>
    </row>
    <row r="39" spans="1:23">
      <c r="A39" s="3" t="s">
        <v>220</v>
      </c>
      <c r="B39" s="1" t="s">
        <v>18</v>
      </c>
      <c r="C39" s="1" t="s">
        <v>408</v>
      </c>
      <c r="D39" s="1" t="s">
        <v>408</v>
      </c>
      <c r="E39" s="1" t="s">
        <v>420</v>
      </c>
      <c r="F39" s="2">
        <v>88.800003051757813</v>
      </c>
      <c r="G39" s="2">
        <v>90.099998474121094</v>
      </c>
      <c r="H39" s="2">
        <v>87.699996948242188</v>
      </c>
      <c r="I39" s="2">
        <v>90.199996948242188</v>
      </c>
      <c r="J39" s="2">
        <v>88.699996948242188</v>
      </c>
      <c r="K39" s="2"/>
      <c r="L39" s="2"/>
      <c r="M39" s="2"/>
      <c r="N39" s="2"/>
      <c r="O39" s="2"/>
      <c r="P39" s="1" t="s">
        <v>433</v>
      </c>
      <c r="Q39" s="4">
        <v>2017</v>
      </c>
      <c r="R39" s="56">
        <v>1521941</v>
      </c>
      <c r="S39" s="2">
        <v>747490</v>
      </c>
      <c r="T39" s="2">
        <v>774451</v>
      </c>
      <c r="U39" s="2">
        <v>189267.75382395182</v>
      </c>
      <c r="V39" s="1">
        <v>1332673.2461760482</v>
      </c>
      <c r="W39" s="22">
        <v>0.87564054465715047</v>
      </c>
    </row>
    <row r="40" spans="1:23">
      <c r="A40" s="3" t="s">
        <v>221</v>
      </c>
      <c r="B40" s="1" t="s">
        <v>19</v>
      </c>
      <c r="C40" s="1" t="s">
        <v>409</v>
      </c>
      <c r="D40" s="1" t="s">
        <v>409</v>
      </c>
      <c r="E40" s="1" t="s">
        <v>420</v>
      </c>
      <c r="F40" s="2">
        <v>94.800003051757813</v>
      </c>
      <c r="G40" s="2">
        <v>94.800003051757813</v>
      </c>
      <c r="H40" s="2">
        <v>94.800003051757813</v>
      </c>
      <c r="I40" s="2">
        <v>94.699996948242188</v>
      </c>
      <c r="J40" s="2">
        <v>95</v>
      </c>
      <c r="K40" s="2"/>
      <c r="L40" s="2"/>
      <c r="M40" s="2"/>
      <c r="N40" s="2"/>
      <c r="O40" s="2"/>
      <c r="P40" s="1" t="s">
        <v>434</v>
      </c>
      <c r="Q40" s="4">
        <v>2015</v>
      </c>
      <c r="R40" s="56">
        <v>103000000</v>
      </c>
      <c r="S40" s="2">
        <v>48000000</v>
      </c>
      <c r="T40" s="2">
        <v>55400000</v>
      </c>
      <c r="U40" s="2">
        <v>42073867.441990197</v>
      </c>
      <c r="V40" s="1">
        <v>60926132.558009803</v>
      </c>
      <c r="W40" s="22">
        <v>0.59151585007776508</v>
      </c>
    </row>
    <row r="41" spans="1:23">
      <c r="A41" s="3" t="s">
        <v>226</v>
      </c>
      <c r="B41" s="1" t="s">
        <v>24</v>
      </c>
      <c r="C41" s="1" t="s">
        <v>408</v>
      </c>
      <c r="D41" s="1" t="s">
        <v>408</v>
      </c>
      <c r="E41" s="1" t="s">
        <v>420</v>
      </c>
      <c r="F41" s="2">
        <v>94.199996948242188</v>
      </c>
      <c r="G41" s="2">
        <v>94.599998474121094</v>
      </c>
      <c r="H41" s="2">
        <v>93.699996948242188</v>
      </c>
      <c r="I41" s="2">
        <v>93.900001525878906</v>
      </c>
      <c r="J41" s="2">
        <v>94.300003051757813</v>
      </c>
      <c r="K41" s="2">
        <v>93.199996948242188</v>
      </c>
      <c r="L41" s="2">
        <v>94.300003051757813</v>
      </c>
      <c r="M41" s="2">
        <v>94.599998474121094</v>
      </c>
      <c r="N41" s="2">
        <v>93.800003051757813</v>
      </c>
      <c r="O41" s="2">
        <v>95.599998474121094</v>
      </c>
      <c r="P41" s="1" t="s">
        <v>422</v>
      </c>
      <c r="Q41" s="4">
        <v>2015</v>
      </c>
      <c r="R41" s="56">
        <v>3703559</v>
      </c>
      <c r="S41" s="2">
        <v>1809704</v>
      </c>
      <c r="T41" s="2">
        <v>1893855</v>
      </c>
      <c r="U41" s="2">
        <v>711910.73705920624</v>
      </c>
      <c r="V41" s="1">
        <v>2991648.2629407938</v>
      </c>
      <c r="W41" s="22">
        <v>0.80777659082541786</v>
      </c>
    </row>
    <row r="42" spans="1:23">
      <c r="A42" s="3" t="s">
        <v>227</v>
      </c>
      <c r="B42" s="1" t="s">
        <v>25</v>
      </c>
      <c r="C42" s="1" t="s">
        <v>406</v>
      </c>
      <c r="D42" s="1" t="s">
        <v>413</v>
      </c>
      <c r="E42" s="1" t="s">
        <v>418</v>
      </c>
      <c r="F42" s="2">
        <v>84.400001525878906</v>
      </c>
      <c r="G42" s="2">
        <v>84.400001525878906</v>
      </c>
      <c r="H42" s="2">
        <v>84.400001525878906</v>
      </c>
      <c r="I42" s="2">
        <v>82</v>
      </c>
      <c r="J42" s="2">
        <v>90</v>
      </c>
      <c r="K42" s="2">
        <v>71.5</v>
      </c>
      <c r="L42" s="2">
        <v>80.699996948242188</v>
      </c>
      <c r="M42" s="2">
        <v>88.900001525878906</v>
      </c>
      <c r="N42" s="2">
        <v>94.099998474121094</v>
      </c>
      <c r="O42" s="2">
        <v>95</v>
      </c>
      <c r="P42" s="1" t="s">
        <v>439</v>
      </c>
      <c r="Q42" s="4">
        <v>2012</v>
      </c>
      <c r="R42" s="56">
        <v>132614</v>
      </c>
      <c r="S42" s="2">
        <v>65135</v>
      </c>
      <c r="T42" s="2">
        <v>67479</v>
      </c>
      <c r="U42" s="2">
        <v>94201.926083712679</v>
      </c>
      <c r="V42" s="1">
        <v>38412.073916287321</v>
      </c>
      <c r="W42" s="22">
        <v>0.2896532335672502</v>
      </c>
    </row>
    <row r="43" spans="1:23">
      <c r="A43" s="3" t="s">
        <v>225</v>
      </c>
      <c r="B43" s="1" t="s">
        <v>23</v>
      </c>
      <c r="C43" s="1" t="s">
        <v>406</v>
      </c>
      <c r="D43" s="1" t="s">
        <v>415</v>
      </c>
      <c r="E43" s="1" t="s">
        <v>420</v>
      </c>
      <c r="F43" s="2">
        <v>96.5467529296875</v>
      </c>
      <c r="G43" s="2">
        <v>96.696281433105469</v>
      </c>
      <c r="H43" s="2">
        <v>96.395736694335938</v>
      </c>
      <c r="I43" s="2">
        <v>94.044639587402344</v>
      </c>
      <c r="J43" s="2">
        <v>98.060272216796875</v>
      </c>
      <c r="K43" s="2">
        <v>92.111892700195313</v>
      </c>
      <c r="L43" s="2">
        <v>96.359786987304688</v>
      </c>
      <c r="M43" s="2">
        <v>97.884590148925781</v>
      </c>
      <c r="N43" s="2">
        <v>98.589241027832031</v>
      </c>
      <c r="O43" s="2">
        <v>99.101226806640625</v>
      </c>
      <c r="P43" s="1" t="s">
        <v>438</v>
      </c>
      <c r="Q43" s="4">
        <v>2015</v>
      </c>
      <c r="R43" s="56">
        <v>897164</v>
      </c>
      <c r="S43" s="2">
        <v>444777</v>
      </c>
      <c r="T43" s="2">
        <v>452387</v>
      </c>
      <c r="U43" s="2">
        <v>296816.69739504193</v>
      </c>
      <c r="V43" s="1">
        <v>600347.30260495807</v>
      </c>
      <c r="W43" s="22">
        <v>0.66916115961514067</v>
      </c>
    </row>
    <row r="44" spans="1:23">
      <c r="A44" s="3" t="s">
        <v>325</v>
      </c>
      <c r="B44" s="1" t="s">
        <v>123</v>
      </c>
      <c r="C44" s="1" t="s">
        <v>409</v>
      </c>
      <c r="D44" s="1" t="s">
        <v>409</v>
      </c>
      <c r="E44" s="1" t="s">
        <v>420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1" t="s">
        <v>459</v>
      </c>
      <c r="Q44" s="4"/>
      <c r="R44" s="56">
        <v>1575</v>
      </c>
      <c r="S44" s="2">
        <v>769</v>
      </c>
      <c r="T44" s="2">
        <v>806</v>
      </c>
      <c r="U44" s="2">
        <v>392.95847452759745</v>
      </c>
      <c r="V44" s="1">
        <v>1182.0415254724026</v>
      </c>
      <c r="W44" s="22">
        <v>0.75050255585549364</v>
      </c>
    </row>
    <row r="45" spans="1:23">
      <c r="A45" s="3" t="s">
        <v>228</v>
      </c>
      <c r="B45" s="1" t="s">
        <v>26</v>
      </c>
      <c r="C45" s="1" t="s">
        <v>408</v>
      </c>
      <c r="D45" s="1" t="s">
        <v>408</v>
      </c>
      <c r="E45" s="1" t="s">
        <v>420</v>
      </c>
      <c r="F45" s="2">
        <v>95.647468566894531</v>
      </c>
      <c r="G45" s="2">
        <v>95.656517028808594</v>
      </c>
      <c r="H45" s="2">
        <v>95.638832092285156</v>
      </c>
      <c r="I45" s="2">
        <v>96.1563720703125</v>
      </c>
      <c r="J45" s="2">
        <v>95.396629333496094</v>
      </c>
      <c r="K45" s="2">
        <v>95.928253173828125</v>
      </c>
      <c r="L45" s="2">
        <v>95.740066528320313</v>
      </c>
      <c r="M45" s="2">
        <v>93.928550720214844</v>
      </c>
      <c r="N45" s="2">
        <v>95.25164794921875</v>
      </c>
      <c r="O45" s="2">
        <v>97.892616271972656</v>
      </c>
      <c r="P45" s="1" t="s">
        <v>440</v>
      </c>
      <c r="Q45" s="4">
        <v>2018</v>
      </c>
      <c r="R45" s="56">
        <v>429284</v>
      </c>
      <c r="S45" s="2">
        <v>209659</v>
      </c>
      <c r="T45" s="2">
        <v>219625</v>
      </c>
      <c r="U45" s="2">
        <v>88692.075270143629</v>
      </c>
      <c r="V45" s="1">
        <v>340591.92472985637</v>
      </c>
      <c r="W45" s="22">
        <v>0.79339533905260007</v>
      </c>
    </row>
    <row r="46" spans="1:23">
      <c r="A46" s="3" t="s">
        <v>344</v>
      </c>
      <c r="B46" s="1" t="s">
        <v>142</v>
      </c>
      <c r="C46" s="1" t="s">
        <v>407</v>
      </c>
      <c r="D46" s="1" t="s">
        <v>414</v>
      </c>
      <c r="E46" s="1" t="s">
        <v>419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1" t="s">
        <v>459</v>
      </c>
      <c r="Q46" s="4"/>
      <c r="R46" s="56">
        <v>165142</v>
      </c>
      <c r="S46" s="2">
        <v>80023</v>
      </c>
      <c r="T46" s="2">
        <v>85119</v>
      </c>
      <c r="U46" s="2">
        <v>71099.099745172804</v>
      </c>
      <c r="V46" s="1">
        <v>94042.900254827196</v>
      </c>
      <c r="W46" s="22">
        <v>0.56946688458918504</v>
      </c>
    </row>
    <row r="47" spans="1:23">
      <c r="A47" s="3" t="s">
        <v>229</v>
      </c>
      <c r="B47" s="1" t="s">
        <v>27</v>
      </c>
      <c r="C47" s="1" t="s">
        <v>408</v>
      </c>
      <c r="D47" s="1" t="s">
        <v>408</v>
      </c>
      <c r="E47" s="1" t="s">
        <v>420</v>
      </c>
      <c r="F47" s="2">
        <v>98.836532592773438</v>
      </c>
      <c r="G47" s="2">
        <v>98.858390808105469</v>
      </c>
      <c r="H47" s="2">
        <v>98.815170288085938</v>
      </c>
      <c r="I47" s="2">
        <v>98.945137023925781</v>
      </c>
      <c r="J47" s="2">
        <v>98.769233703613281</v>
      </c>
      <c r="K47" s="2">
        <v>98.368942260742188</v>
      </c>
      <c r="L47" s="2">
        <v>99.3736572265625</v>
      </c>
      <c r="M47" s="2">
        <v>99.450599670410156</v>
      </c>
      <c r="N47" s="2">
        <v>98.213813781738281</v>
      </c>
      <c r="O47" s="2">
        <v>98.820419311523438</v>
      </c>
      <c r="P47" s="1" t="s">
        <v>428</v>
      </c>
      <c r="Q47" s="4">
        <v>2019</v>
      </c>
      <c r="R47" s="56">
        <v>745008</v>
      </c>
      <c r="S47" s="2">
        <v>362207</v>
      </c>
      <c r="T47" s="2">
        <v>382801</v>
      </c>
      <c r="U47" s="2">
        <v>171077.94435795664</v>
      </c>
      <c r="V47" s="1">
        <v>573930.05564204336</v>
      </c>
      <c r="W47" s="22">
        <v>0.77036764120928014</v>
      </c>
    </row>
    <row r="48" spans="1:23">
      <c r="A48" s="3" t="s">
        <v>327</v>
      </c>
      <c r="B48" s="1" t="s">
        <v>125</v>
      </c>
      <c r="C48" s="1" t="s">
        <v>407</v>
      </c>
      <c r="D48" s="1" t="s">
        <v>416</v>
      </c>
      <c r="E48" s="1" t="s">
        <v>419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1" t="s">
        <v>459</v>
      </c>
      <c r="Q48" s="4"/>
      <c r="R48" s="56">
        <v>58763</v>
      </c>
      <c r="S48" s="2">
        <v>28868</v>
      </c>
      <c r="T48" s="2">
        <v>29895</v>
      </c>
      <c r="U48" s="2">
        <v>19503.1772127308</v>
      </c>
      <c r="V48" s="1">
        <v>39259.8227872692</v>
      </c>
      <c r="W48" s="22">
        <v>0.66810446687999592</v>
      </c>
    </row>
    <row r="49" spans="1:23">
      <c r="A49" s="3" t="s">
        <v>328</v>
      </c>
      <c r="B49" s="1" t="s">
        <v>126</v>
      </c>
      <c r="C49" s="1" t="s">
        <v>407</v>
      </c>
      <c r="D49" s="1" t="s">
        <v>416</v>
      </c>
      <c r="E49" s="1" t="s">
        <v>419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1" t="s">
        <v>459</v>
      </c>
      <c r="Q49" s="4"/>
      <c r="R49" s="56">
        <v>561332</v>
      </c>
      <c r="S49" s="2">
        <v>273020</v>
      </c>
      <c r="T49" s="2">
        <v>288312</v>
      </c>
      <c r="U49" s="2">
        <v>147114.12723841792</v>
      </c>
      <c r="V49" s="1">
        <v>414217.87276158208</v>
      </c>
      <c r="W49" s="22">
        <v>0.73791957836286204</v>
      </c>
    </row>
    <row r="50" spans="1:23">
      <c r="A50" s="3" t="s">
        <v>222</v>
      </c>
      <c r="B50" s="1" t="s">
        <v>20</v>
      </c>
      <c r="C50" s="1" t="s">
        <v>406</v>
      </c>
      <c r="D50" s="1" t="s">
        <v>415</v>
      </c>
      <c r="E50" s="1" t="s">
        <v>420</v>
      </c>
      <c r="F50" s="2">
        <v>76.800003051757813</v>
      </c>
      <c r="G50" s="2">
        <v>74.099998474121094</v>
      </c>
      <c r="H50" s="2">
        <v>79.400001525878906</v>
      </c>
      <c r="I50" s="2">
        <v>70.900001525878906</v>
      </c>
      <c r="J50" s="2">
        <v>85.300003051757813</v>
      </c>
      <c r="K50" s="2">
        <v>61.900001525878906</v>
      </c>
      <c r="L50" s="2">
        <v>70.400001525878906</v>
      </c>
      <c r="M50" s="2">
        <v>77.199996948242188</v>
      </c>
      <c r="N50" s="2">
        <v>86.900001525878906</v>
      </c>
      <c r="O50" s="2">
        <v>93.599998474121094</v>
      </c>
      <c r="P50" s="1" t="s">
        <v>435</v>
      </c>
      <c r="Q50" s="4">
        <v>2016</v>
      </c>
      <c r="R50" s="56">
        <v>4082734</v>
      </c>
      <c r="S50" s="2">
        <v>2032306</v>
      </c>
      <c r="T50" s="2">
        <v>2050428</v>
      </c>
      <c r="U50" s="2">
        <v>2009581.8482788156</v>
      </c>
      <c r="V50" s="1">
        <v>2073152.1517211844</v>
      </c>
      <c r="W50" s="22">
        <v>0.50778526147458647</v>
      </c>
    </row>
    <row r="51" spans="1:23">
      <c r="A51" s="3" t="s">
        <v>279</v>
      </c>
      <c r="B51" s="1" t="s">
        <v>77</v>
      </c>
      <c r="C51" s="1" t="s">
        <v>409</v>
      </c>
      <c r="D51" s="1" t="s">
        <v>409</v>
      </c>
      <c r="E51" s="1" t="s">
        <v>420</v>
      </c>
      <c r="F51" s="2">
        <v>96.699996948242188</v>
      </c>
      <c r="G51" s="2">
        <v>96.599998474121094</v>
      </c>
      <c r="H51" s="2">
        <v>96.699996948242188</v>
      </c>
      <c r="I51" s="2">
        <v>96.5</v>
      </c>
      <c r="J51" s="2">
        <v>96.800003051757813</v>
      </c>
      <c r="K51" s="2">
        <v>96.699996948242188</v>
      </c>
      <c r="L51" s="2"/>
      <c r="M51" s="2"/>
      <c r="N51" s="2"/>
      <c r="O51" s="2"/>
      <c r="P51" s="1" t="s">
        <v>451</v>
      </c>
      <c r="Q51" s="4">
        <v>2017</v>
      </c>
      <c r="R51" s="56">
        <v>1660392</v>
      </c>
      <c r="S51" s="2">
        <v>811688</v>
      </c>
      <c r="T51" s="2">
        <v>848704</v>
      </c>
      <c r="U51" s="2">
        <v>632621.66801214742</v>
      </c>
      <c r="V51" s="1">
        <v>1027770.3319878526</v>
      </c>
      <c r="W51" s="22">
        <v>0.61899258246718403</v>
      </c>
    </row>
    <row r="52" spans="1:23">
      <c r="A52" s="3" t="s">
        <v>224</v>
      </c>
      <c r="B52" s="1" t="s">
        <v>22</v>
      </c>
      <c r="C52" s="1" t="s">
        <v>406</v>
      </c>
      <c r="D52" s="1" t="s">
        <v>415</v>
      </c>
      <c r="E52" s="1" t="s">
        <v>418</v>
      </c>
      <c r="F52" s="2">
        <v>78.300872802734375</v>
      </c>
      <c r="G52" s="2">
        <v>77.573699951171875</v>
      </c>
      <c r="H52" s="2">
        <v>78.982681274414063</v>
      </c>
      <c r="I52" s="2">
        <v>71.992462158203125</v>
      </c>
      <c r="J52" s="2">
        <v>86.982513427734375</v>
      </c>
      <c r="K52" s="2">
        <v>65.021743774414063</v>
      </c>
      <c r="L52" s="2">
        <v>71.145988464355469</v>
      </c>
      <c r="M52" s="2">
        <v>79.29168701171875</v>
      </c>
      <c r="N52" s="2">
        <v>84.571746826171875</v>
      </c>
      <c r="O52" s="2">
        <v>93.962348937988281</v>
      </c>
      <c r="P52" s="1" t="s">
        <v>437</v>
      </c>
      <c r="Q52" s="4">
        <v>2018</v>
      </c>
      <c r="R52" s="56">
        <v>15600000</v>
      </c>
      <c r="S52" s="2">
        <v>7745874</v>
      </c>
      <c r="T52" s="2">
        <v>7874173</v>
      </c>
      <c r="U52" s="2">
        <v>8664180.4095706753</v>
      </c>
      <c r="V52" s="1">
        <v>6935819.5904293247</v>
      </c>
      <c r="W52" s="22">
        <v>0.44460381989931569</v>
      </c>
    </row>
    <row r="53" spans="1:23">
      <c r="A53" s="3" t="s">
        <v>332</v>
      </c>
      <c r="B53" s="1" t="s">
        <v>130</v>
      </c>
      <c r="C53" s="1" t="s">
        <v>407</v>
      </c>
      <c r="D53" s="1" t="s">
        <v>416</v>
      </c>
      <c r="E53" s="1" t="s">
        <v>419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1" t="s">
        <v>459</v>
      </c>
      <c r="Q53" s="4"/>
      <c r="R53" s="56">
        <v>440154</v>
      </c>
      <c r="S53" s="2">
        <v>213920</v>
      </c>
      <c r="T53" s="2">
        <v>226234</v>
      </c>
      <c r="U53" s="2">
        <v>53372.752124825027</v>
      </c>
      <c r="V53" s="1">
        <v>386781.24787517497</v>
      </c>
      <c r="W53" s="22">
        <v>0.87874073136941833</v>
      </c>
    </row>
    <row r="54" spans="1:23">
      <c r="A54" s="3" t="s">
        <v>330</v>
      </c>
      <c r="B54" s="1" t="s">
        <v>128</v>
      </c>
      <c r="C54" s="1" t="s">
        <v>406</v>
      </c>
      <c r="D54" s="1" t="s">
        <v>413</v>
      </c>
      <c r="E54" s="1" t="s">
        <v>418</v>
      </c>
      <c r="F54" s="2">
        <v>69.5</v>
      </c>
      <c r="G54" s="2">
        <v>67.900001525878906</v>
      </c>
      <c r="H54" s="2">
        <v>70.800003051757813</v>
      </c>
      <c r="I54" s="2"/>
      <c r="J54" s="2"/>
      <c r="K54" s="2"/>
      <c r="L54" s="2"/>
      <c r="M54" s="2"/>
      <c r="N54" s="2"/>
      <c r="O54" s="2"/>
      <c r="P54" s="1" t="s">
        <v>512</v>
      </c>
      <c r="Q54" s="4">
        <v>2012</v>
      </c>
      <c r="R54" s="56">
        <v>96032</v>
      </c>
      <c r="S54" s="2">
        <v>46740</v>
      </c>
      <c r="T54" s="2">
        <v>49292</v>
      </c>
      <c r="U54" s="2">
        <v>21341.092517253317</v>
      </c>
      <c r="V54" s="1">
        <v>74690.907482746683</v>
      </c>
      <c r="W54" s="22">
        <v>0.777771029268855</v>
      </c>
    </row>
    <row r="55" spans="1:23">
      <c r="A55" s="3" t="s">
        <v>331</v>
      </c>
      <c r="B55" s="1" t="s">
        <v>129</v>
      </c>
      <c r="C55" s="1" t="s">
        <v>408</v>
      </c>
      <c r="D55" s="1" t="s">
        <v>408</v>
      </c>
      <c r="E55" s="1" t="s">
        <v>420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1" t="s">
        <v>459</v>
      </c>
      <c r="Q55" s="4"/>
      <c r="R55" s="56">
        <v>5993</v>
      </c>
      <c r="S55" s="2">
        <v>2944</v>
      </c>
      <c r="T55" s="2">
        <v>3049</v>
      </c>
      <c r="U55" s="2">
        <v>1768.914100769769</v>
      </c>
      <c r="V55" s="1">
        <v>4224.085899230231</v>
      </c>
      <c r="W55" s="22">
        <v>0.70483662593529628</v>
      </c>
    </row>
    <row r="56" spans="1:23">
      <c r="A56" s="3" t="s">
        <v>230</v>
      </c>
      <c r="B56" s="1" t="s">
        <v>28</v>
      </c>
      <c r="C56" s="1" t="s">
        <v>408</v>
      </c>
      <c r="D56" s="1" t="s">
        <v>408</v>
      </c>
      <c r="E56" s="1" t="s">
        <v>420</v>
      </c>
      <c r="F56" s="2">
        <v>96.4884033203125</v>
      </c>
      <c r="G56" s="2">
        <v>96.660682678222656</v>
      </c>
      <c r="H56" s="2">
        <v>96.318603515625</v>
      </c>
      <c r="I56" s="2">
        <v>95.285270690917969</v>
      </c>
      <c r="J56" s="2">
        <v>96.915397644042969</v>
      </c>
      <c r="K56" s="2">
        <v>91.260406494140625</v>
      </c>
      <c r="L56" s="2">
        <v>97.006263732910156</v>
      </c>
      <c r="M56" s="2">
        <v>97.740882873535156</v>
      </c>
      <c r="N56" s="2">
        <v>97.397003173828125</v>
      </c>
      <c r="O56" s="2">
        <v>98.771827697753906</v>
      </c>
      <c r="P56" s="1" t="s">
        <v>428</v>
      </c>
      <c r="Q56" s="4">
        <v>2019</v>
      </c>
      <c r="R56" s="56">
        <v>1155227</v>
      </c>
      <c r="S56" s="2">
        <v>566905</v>
      </c>
      <c r="T56" s="2">
        <v>588322</v>
      </c>
      <c r="U56" s="2">
        <v>218635.83936914057</v>
      </c>
      <c r="V56" s="1">
        <v>936591.16063085943</v>
      </c>
      <c r="W56" s="22">
        <v>0.81074209712105016</v>
      </c>
    </row>
    <row r="57" spans="1:23">
      <c r="A57" s="3" t="s">
        <v>232</v>
      </c>
      <c r="B57" s="1" t="s">
        <v>30</v>
      </c>
      <c r="C57" s="1" t="s">
        <v>408</v>
      </c>
      <c r="D57" s="1" t="s">
        <v>408</v>
      </c>
      <c r="E57" s="1" t="s">
        <v>420</v>
      </c>
      <c r="F57" s="2">
        <v>95.400001525878906</v>
      </c>
      <c r="G57" s="2">
        <v>95.699996948242188</v>
      </c>
      <c r="H57" s="2">
        <v>95.199996948242188</v>
      </c>
      <c r="I57" s="2">
        <v>95.800003051757813</v>
      </c>
      <c r="J57" s="2">
        <v>95.199996948242188</v>
      </c>
      <c r="K57" s="2"/>
      <c r="L57" s="2"/>
      <c r="M57" s="2"/>
      <c r="N57" s="2"/>
      <c r="O57" s="2"/>
      <c r="P57" s="1" t="s">
        <v>443</v>
      </c>
      <c r="Q57" s="4">
        <v>2019</v>
      </c>
      <c r="R57" s="56">
        <v>1908776</v>
      </c>
      <c r="S57" s="2">
        <v>933539</v>
      </c>
      <c r="T57" s="2">
        <v>975237</v>
      </c>
      <c r="U57" s="2">
        <v>690580.19700505654</v>
      </c>
      <c r="V57" s="1">
        <v>1218195.8029949435</v>
      </c>
      <c r="W57" s="22">
        <v>0.6382078373758594</v>
      </c>
    </row>
    <row r="58" spans="1:23">
      <c r="A58" s="3" t="s">
        <v>233</v>
      </c>
      <c r="B58" s="1" t="s">
        <v>31</v>
      </c>
      <c r="C58" s="1" t="s">
        <v>410</v>
      </c>
      <c r="D58" s="1" t="s">
        <v>410</v>
      </c>
      <c r="E58" s="1" t="s">
        <v>420</v>
      </c>
      <c r="F58" s="2">
        <v>96.802276611328125</v>
      </c>
      <c r="G58" s="2">
        <v>96.584159851074219</v>
      </c>
      <c r="H58" s="2">
        <v>97.005462646484375</v>
      </c>
      <c r="I58" s="2">
        <v>96.78411865234375</v>
      </c>
      <c r="J58" s="2">
        <v>96.837310791015625</v>
      </c>
      <c r="K58" s="2">
        <v>94.669181823730469</v>
      </c>
      <c r="L58" s="2">
        <v>95.890007019042969</v>
      </c>
      <c r="M58" s="2">
        <v>98.216117858886719</v>
      </c>
      <c r="N58" s="2">
        <v>97.558799743652344</v>
      </c>
      <c r="O58" s="2">
        <v>98.096107482910156</v>
      </c>
      <c r="P58" s="1" t="s">
        <v>444</v>
      </c>
      <c r="Q58" s="4">
        <v>2014</v>
      </c>
      <c r="R58" s="56">
        <v>13900000</v>
      </c>
      <c r="S58" s="2">
        <v>6715109</v>
      </c>
      <c r="T58" s="2">
        <v>7138172</v>
      </c>
      <c r="U58" s="2">
        <v>7964128.255405914</v>
      </c>
      <c r="V58" s="1">
        <v>5935871.744594086</v>
      </c>
      <c r="W58" s="22">
        <v>0.42704113270461053</v>
      </c>
    </row>
    <row r="59" spans="1:23">
      <c r="A59" s="3" t="s">
        <v>286</v>
      </c>
      <c r="B59" s="1" t="s">
        <v>84</v>
      </c>
      <c r="C59" s="1" t="s">
        <v>408</v>
      </c>
      <c r="D59" s="1" t="s">
        <v>408</v>
      </c>
      <c r="E59" s="1" t="s">
        <v>420</v>
      </c>
      <c r="F59" s="2">
        <v>95.800003051757813</v>
      </c>
      <c r="G59" s="2">
        <v>96.199996948242188</v>
      </c>
      <c r="H59" s="2">
        <v>95.400001525878906</v>
      </c>
      <c r="I59" s="2">
        <v>94.800003051757813</v>
      </c>
      <c r="J59" s="2">
        <v>96.5</v>
      </c>
      <c r="K59" s="2">
        <v>91.599998474121094</v>
      </c>
      <c r="L59" s="2">
        <v>95.699996948242188</v>
      </c>
      <c r="M59" s="2">
        <v>97.099998474121094</v>
      </c>
      <c r="N59" s="2">
        <v>97.400001525878906</v>
      </c>
      <c r="O59" s="2">
        <v>98.699996948242188</v>
      </c>
      <c r="P59" s="1" t="s">
        <v>441</v>
      </c>
      <c r="Q59" s="4">
        <v>2014</v>
      </c>
      <c r="R59" s="56">
        <v>682413</v>
      </c>
      <c r="S59" s="2">
        <v>333514</v>
      </c>
      <c r="T59" s="2">
        <v>348899</v>
      </c>
      <c r="U59" s="2">
        <v>190917.55875295843</v>
      </c>
      <c r="V59" s="1">
        <v>491495.44124704157</v>
      </c>
      <c r="W59" s="22">
        <v>0.72023165040384862</v>
      </c>
    </row>
    <row r="60" spans="1:23">
      <c r="A60" s="3" t="s">
        <v>341</v>
      </c>
      <c r="B60" s="1" t="s">
        <v>139</v>
      </c>
      <c r="C60" s="1" t="s">
        <v>406</v>
      </c>
      <c r="D60" s="1" t="s">
        <v>415</v>
      </c>
      <c r="E60" s="1" t="s">
        <v>420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1" t="s">
        <v>459</v>
      </c>
      <c r="Q60" s="4"/>
      <c r="R60" s="56">
        <v>190003</v>
      </c>
      <c r="S60" s="2">
        <v>93376</v>
      </c>
      <c r="T60" s="2">
        <v>96627</v>
      </c>
      <c r="U60" s="2">
        <v>52929.359627945611</v>
      </c>
      <c r="V60" s="1">
        <v>137073.64037205439</v>
      </c>
      <c r="W60" s="22">
        <v>0.72142882150310461</v>
      </c>
    </row>
    <row r="61" spans="1:23">
      <c r="A61" s="3" t="s">
        <v>333</v>
      </c>
      <c r="B61" s="1" t="s">
        <v>131</v>
      </c>
      <c r="C61" s="1" t="s">
        <v>406</v>
      </c>
      <c r="D61" s="1" t="s">
        <v>413</v>
      </c>
      <c r="E61" s="1" t="s">
        <v>418</v>
      </c>
      <c r="F61" s="2">
        <v>81</v>
      </c>
      <c r="G61" s="2">
        <v>78.860000610351563</v>
      </c>
      <c r="H61" s="2">
        <v>82.94000244140625</v>
      </c>
      <c r="I61" s="2">
        <v>76.75</v>
      </c>
      <c r="J61" s="2">
        <v>91.339996337890625</v>
      </c>
      <c r="K61" s="2">
        <v>71.459999084472656</v>
      </c>
      <c r="L61" s="2">
        <v>74.260002136230469</v>
      </c>
      <c r="M61" s="2">
        <v>80.849998474121094</v>
      </c>
      <c r="N61" s="2">
        <v>91.25</v>
      </c>
      <c r="O61" s="2">
        <v>96.120002746582031</v>
      </c>
      <c r="P61" s="1" t="s">
        <v>508</v>
      </c>
      <c r="Q61" s="4">
        <v>2010</v>
      </c>
      <c r="R61" s="56">
        <v>481742</v>
      </c>
      <c r="S61" s="2">
        <v>235544</v>
      </c>
      <c r="T61" s="2">
        <v>246198</v>
      </c>
      <c r="U61" s="2">
        <v>288661.25112048152</v>
      </c>
      <c r="V61" s="1">
        <v>193080.74887951845</v>
      </c>
      <c r="W61" s="22">
        <v>0.40079700104935512</v>
      </c>
    </row>
    <row r="62" spans="1:23">
      <c r="A62" s="3" t="s">
        <v>335</v>
      </c>
      <c r="B62" s="1" t="s">
        <v>133</v>
      </c>
      <c r="C62" s="1" t="s">
        <v>407</v>
      </c>
      <c r="D62" s="1" t="s">
        <v>416</v>
      </c>
      <c r="E62" s="1" t="s">
        <v>419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1" t="s">
        <v>459</v>
      </c>
      <c r="Q62" s="4"/>
      <c r="R62" s="56">
        <v>91422</v>
      </c>
      <c r="S62" s="2">
        <v>44506</v>
      </c>
      <c r="T62" s="2">
        <v>46916</v>
      </c>
      <c r="U62" s="2">
        <v>28450.426665993276</v>
      </c>
      <c r="V62" s="1">
        <v>62971.573334006724</v>
      </c>
      <c r="W62" s="22">
        <v>0.68880109091910835</v>
      </c>
    </row>
    <row r="63" spans="1:23">
      <c r="A63" s="3" t="s">
        <v>291</v>
      </c>
      <c r="B63" s="1" t="s">
        <v>89</v>
      </c>
      <c r="C63" s="1" t="s">
        <v>406</v>
      </c>
      <c r="D63" s="1" t="s">
        <v>413</v>
      </c>
      <c r="E63" s="1" t="s">
        <v>420</v>
      </c>
      <c r="F63" s="2">
        <v>97.699996948242188</v>
      </c>
      <c r="G63" s="2">
        <v>98</v>
      </c>
      <c r="H63" s="2">
        <v>97.300003051757813</v>
      </c>
      <c r="I63" s="2">
        <v>97.5</v>
      </c>
      <c r="J63" s="2">
        <v>98.199996948242188</v>
      </c>
      <c r="K63" s="2">
        <v>97</v>
      </c>
      <c r="L63" s="2">
        <v>97.599998474121094</v>
      </c>
      <c r="M63" s="2">
        <v>98.400001525878906</v>
      </c>
      <c r="N63" s="2">
        <v>97.5</v>
      </c>
      <c r="O63" s="2">
        <v>97.900001525878906</v>
      </c>
      <c r="P63" s="1" t="s">
        <v>441</v>
      </c>
      <c r="Q63" s="4">
        <v>2014</v>
      </c>
      <c r="R63" s="56">
        <v>201588</v>
      </c>
      <c r="S63" s="2">
        <v>100169</v>
      </c>
      <c r="T63" s="2">
        <v>101419</v>
      </c>
      <c r="U63" s="2">
        <v>201588</v>
      </c>
      <c r="V63" s="1">
        <v>0</v>
      </c>
      <c r="W63" s="22">
        <v>0</v>
      </c>
    </row>
    <row r="64" spans="1:23">
      <c r="A64" s="3" t="s">
        <v>234</v>
      </c>
      <c r="B64" s="1" t="s">
        <v>32</v>
      </c>
      <c r="C64" s="1" t="s">
        <v>406</v>
      </c>
      <c r="D64" s="1" t="s">
        <v>413</v>
      </c>
      <c r="E64" s="1" t="s">
        <v>418</v>
      </c>
      <c r="F64" s="2">
        <v>68.184059143066406</v>
      </c>
      <c r="G64" s="2">
        <v>68.084136962890625</v>
      </c>
      <c r="H64" s="2">
        <v>68.275871276855469</v>
      </c>
      <c r="I64" s="2">
        <v>66.142318725585938</v>
      </c>
      <c r="J64" s="2">
        <v>86.479942321777344</v>
      </c>
      <c r="K64" s="2">
        <v>53.479621887207031</v>
      </c>
      <c r="L64" s="2">
        <v>64.519706726074219</v>
      </c>
      <c r="M64" s="2">
        <v>69.196006774902344</v>
      </c>
      <c r="N64" s="2">
        <v>74.814056396484375</v>
      </c>
      <c r="O64" s="2">
        <v>85.251869201660156</v>
      </c>
      <c r="P64" s="1" t="s">
        <v>445</v>
      </c>
      <c r="Q64" s="4">
        <v>2016</v>
      </c>
      <c r="R64" s="56">
        <v>17400000</v>
      </c>
      <c r="S64" s="2">
        <v>8598132</v>
      </c>
      <c r="T64" s="2">
        <v>8800962</v>
      </c>
      <c r="U64" s="2">
        <v>13787189.222935122</v>
      </c>
      <c r="V64" s="1">
        <v>3612810.777064879</v>
      </c>
      <c r="W64" s="22">
        <v>0.20763280327959074</v>
      </c>
    </row>
    <row r="65" spans="1:23">
      <c r="A65" s="3" t="s">
        <v>337</v>
      </c>
      <c r="B65" s="1" t="s">
        <v>135</v>
      </c>
      <c r="C65" s="1" t="s">
        <v>409</v>
      </c>
      <c r="D65" s="1" t="s">
        <v>409</v>
      </c>
      <c r="E65" s="1" t="s">
        <v>420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1" t="s">
        <v>459</v>
      </c>
      <c r="Q65" s="4"/>
      <c r="R65" s="56">
        <v>104578</v>
      </c>
      <c r="S65" s="2">
        <v>51115</v>
      </c>
      <c r="T65" s="2">
        <v>53463</v>
      </c>
      <c r="U65" s="2">
        <v>45755.117616945521</v>
      </c>
      <c r="V65" s="1">
        <v>58822.882383054479</v>
      </c>
      <c r="W65" s="22">
        <v>0.56247855555713899</v>
      </c>
    </row>
    <row r="66" spans="1:23">
      <c r="A66" s="3" t="s">
        <v>336</v>
      </c>
      <c r="B66" s="1" t="s">
        <v>134</v>
      </c>
      <c r="C66" s="1" t="s">
        <v>407</v>
      </c>
      <c r="D66" s="1" t="s">
        <v>416</v>
      </c>
      <c r="E66" s="1" t="s">
        <v>419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1" t="s">
        <v>459</v>
      </c>
      <c r="Q66" s="4"/>
      <c r="R66" s="56">
        <v>372953</v>
      </c>
      <c r="S66" s="2">
        <v>182273</v>
      </c>
      <c r="T66" s="2">
        <v>190680</v>
      </c>
      <c r="U66" s="2">
        <v>54519.06792545697</v>
      </c>
      <c r="V66" s="1">
        <v>318433.93207454303</v>
      </c>
      <c r="W66" s="22">
        <v>0.85381785928667431</v>
      </c>
    </row>
    <row r="67" spans="1:23">
      <c r="A67" s="3" t="s">
        <v>338</v>
      </c>
      <c r="B67" s="1" t="s">
        <v>136</v>
      </c>
      <c r="C67" s="1" t="s">
        <v>407</v>
      </c>
      <c r="D67" s="1" t="s">
        <v>416</v>
      </c>
      <c r="E67" s="1" t="s">
        <v>419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1" t="s">
        <v>459</v>
      </c>
      <c r="Q67" s="4"/>
      <c r="R67" s="56">
        <v>4162250</v>
      </c>
      <c r="S67" s="2">
        <v>2036658</v>
      </c>
      <c r="T67" s="2">
        <v>2125592</v>
      </c>
      <c r="U67" s="2">
        <v>813962.43334938725</v>
      </c>
      <c r="V67" s="1">
        <v>3348287.5666506127</v>
      </c>
      <c r="W67" s="22">
        <v>0.80444172422382432</v>
      </c>
    </row>
    <row r="68" spans="1:23">
      <c r="A68" s="3" t="s">
        <v>235</v>
      </c>
      <c r="B68" s="1" t="s">
        <v>33</v>
      </c>
      <c r="C68" s="1" t="s">
        <v>406</v>
      </c>
      <c r="D68" s="1" t="s">
        <v>415</v>
      </c>
      <c r="E68" s="1" t="s">
        <v>420</v>
      </c>
      <c r="F68" s="2">
        <v>97.699996948242188</v>
      </c>
      <c r="G68" s="2">
        <v>98.400001525878906</v>
      </c>
      <c r="H68" s="2">
        <v>96.900001525878906</v>
      </c>
      <c r="I68" s="2">
        <v>97.699996948242188</v>
      </c>
      <c r="J68" s="2">
        <v>97.699996948242188</v>
      </c>
      <c r="K68" s="2">
        <v>96.400001525878906</v>
      </c>
      <c r="L68" s="2">
        <v>97.599998474121094</v>
      </c>
      <c r="M68" s="2">
        <v>98.199996948242188</v>
      </c>
      <c r="N68" s="2">
        <v>98.699996948242188</v>
      </c>
      <c r="O68" s="2">
        <v>97.5</v>
      </c>
      <c r="P68" s="1" t="s">
        <v>439</v>
      </c>
      <c r="Q68" s="4">
        <v>2012</v>
      </c>
      <c r="R68" s="56">
        <v>269557</v>
      </c>
      <c r="S68" s="2">
        <v>133597</v>
      </c>
      <c r="T68" s="2">
        <v>135960</v>
      </c>
      <c r="U68" s="2">
        <v>28654.334863638855</v>
      </c>
      <c r="V68" s="1">
        <v>240902.66513636115</v>
      </c>
      <c r="W68" s="22">
        <v>0.89369842050609383</v>
      </c>
    </row>
    <row r="69" spans="1:23">
      <c r="A69" s="3" t="s">
        <v>239</v>
      </c>
      <c r="B69" s="1" t="s">
        <v>37</v>
      </c>
      <c r="C69" s="1" t="s">
        <v>406</v>
      </c>
      <c r="D69" s="1" t="s">
        <v>415</v>
      </c>
      <c r="E69" s="1" t="s">
        <v>418</v>
      </c>
      <c r="F69" s="2">
        <v>78.099998474121094</v>
      </c>
      <c r="G69" s="2">
        <v>80.400001525878906</v>
      </c>
      <c r="H69" s="2">
        <v>75.699996948242188</v>
      </c>
      <c r="I69" s="2">
        <v>71.099998474121094</v>
      </c>
      <c r="J69" s="2">
        <v>82.199996948242188</v>
      </c>
      <c r="K69" s="2">
        <v>68.300003051757813</v>
      </c>
      <c r="L69" s="2">
        <v>72.199996948242188</v>
      </c>
      <c r="M69" s="2">
        <v>79.800003051757813</v>
      </c>
      <c r="N69" s="2">
        <v>84.199996948242188</v>
      </c>
      <c r="O69" s="2">
        <v>90.5</v>
      </c>
      <c r="P69" s="1" t="s">
        <v>440</v>
      </c>
      <c r="Q69" s="4">
        <v>2018</v>
      </c>
      <c r="R69" s="56">
        <v>390643</v>
      </c>
      <c r="S69" s="2">
        <v>193502</v>
      </c>
      <c r="T69" s="2">
        <v>197141</v>
      </c>
      <c r="U69" s="2">
        <v>151297.62543760528</v>
      </c>
      <c r="V69" s="1">
        <v>239345.37456239472</v>
      </c>
      <c r="W69" s="22">
        <v>0.61269592585146726</v>
      </c>
    </row>
    <row r="70" spans="1:23">
      <c r="A70" s="3" t="s">
        <v>236</v>
      </c>
      <c r="B70" s="1" t="s">
        <v>34</v>
      </c>
      <c r="C70" s="1" t="s">
        <v>407</v>
      </c>
      <c r="D70" s="1" t="s">
        <v>414</v>
      </c>
      <c r="E70" s="1" t="s">
        <v>420</v>
      </c>
      <c r="F70" s="2">
        <v>97.900001525878906</v>
      </c>
      <c r="G70" s="2">
        <v>98.008697509765625</v>
      </c>
      <c r="H70" s="2">
        <v>97.801666259765625</v>
      </c>
      <c r="I70" s="2">
        <v>97.335830688476563</v>
      </c>
      <c r="J70" s="2">
        <v>98.223396301269531</v>
      </c>
      <c r="K70" s="2">
        <v>96.921592712402344</v>
      </c>
      <c r="L70" s="2">
        <v>96.998321533203125</v>
      </c>
      <c r="M70" s="2">
        <v>98.1395263671875</v>
      </c>
      <c r="N70" s="2">
        <v>98.602691650390625</v>
      </c>
      <c r="O70" s="2">
        <v>98.4320068359375</v>
      </c>
      <c r="P70" s="1" t="s">
        <v>440</v>
      </c>
      <c r="Q70" s="4">
        <v>2018</v>
      </c>
      <c r="R70" s="56">
        <v>333492</v>
      </c>
      <c r="S70" s="2">
        <v>159737</v>
      </c>
      <c r="T70" s="2">
        <v>173755</v>
      </c>
      <c r="U70" s="2">
        <v>137958.37716728722</v>
      </c>
      <c r="V70" s="1">
        <v>195533.62283271278</v>
      </c>
      <c r="W70" s="22">
        <v>0.58632177933117668</v>
      </c>
    </row>
    <row r="71" spans="1:23">
      <c r="A71" s="3" t="s">
        <v>329</v>
      </c>
      <c r="B71" s="1" t="s">
        <v>127</v>
      </c>
      <c r="C71" s="1" t="s">
        <v>407</v>
      </c>
      <c r="D71" s="1" t="s">
        <v>416</v>
      </c>
      <c r="E71" s="1" t="s">
        <v>419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1" t="s">
        <v>459</v>
      </c>
      <c r="Q71" s="4"/>
      <c r="R71" s="56">
        <v>3044765</v>
      </c>
      <c r="S71" s="2">
        <v>1474167</v>
      </c>
      <c r="T71" s="2">
        <v>1570598</v>
      </c>
      <c r="U71" s="2">
        <v>690810.02738668537</v>
      </c>
      <c r="V71" s="1">
        <v>2353954.9726133146</v>
      </c>
      <c r="W71" s="22">
        <v>0.77311548596141733</v>
      </c>
    </row>
    <row r="72" spans="1:23">
      <c r="A72" s="3" t="s">
        <v>237</v>
      </c>
      <c r="B72" s="1" t="s">
        <v>35</v>
      </c>
      <c r="C72" s="1" t="s">
        <v>406</v>
      </c>
      <c r="D72" s="1" t="s">
        <v>415</v>
      </c>
      <c r="E72" s="1" t="s">
        <v>420</v>
      </c>
      <c r="F72" s="2">
        <v>80.937156677246094</v>
      </c>
      <c r="G72" s="2">
        <v>82.254676818847656</v>
      </c>
      <c r="H72" s="2">
        <v>79.686996459960938</v>
      </c>
      <c r="I72" s="2">
        <v>76.619003295898438</v>
      </c>
      <c r="J72" s="2">
        <v>86.830207824707031</v>
      </c>
      <c r="K72" s="2">
        <v>66.634162902832031</v>
      </c>
      <c r="L72" s="2">
        <v>77.928489685058594</v>
      </c>
      <c r="M72" s="2">
        <v>82.367843627929688</v>
      </c>
      <c r="N72" s="2">
        <v>89.752792358398438</v>
      </c>
      <c r="O72" s="2">
        <v>93.856277465820313</v>
      </c>
      <c r="P72" s="1" t="s">
        <v>437</v>
      </c>
      <c r="Q72" s="4">
        <v>2018</v>
      </c>
      <c r="R72" s="56">
        <v>4521498</v>
      </c>
      <c r="S72" s="2">
        <v>2213392</v>
      </c>
      <c r="T72" s="2">
        <v>2308106</v>
      </c>
      <c r="U72" s="2">
        <v>1986761.3010941651</v>
      </c>
      <c r="V72" s="1">
        <v>2534736.6989058349</v>
      </c>
      <c r="W72" s="22">
        <v>0.56059666484555226</v>
      </c>
    </row>
    <row r="73" spans="1:23">
      <c r="A73" s="3" t="s">
        <v>342</v>
      </c>
      <c r="B73" s="1" t="s">
        <v>140</v>
      </c>
      <c r="C73" s="1" t="s">
        <v>407</v>
      </c>
      <c r="D73" s="1" t="s">
        <v>416</v>
      </c>
      <c r="E73" s="1" t="s">
        <v>419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1" t="s">
        <v>459</v>
      </c>
      <c r="Q73" s="4"/>
      <c r="R73" s="56">
        <v>596668</v>
      </c>
      <c r="S73" s="2">
        <v>288622</v>
      </c>
      <c r="T73" s="2">
        <v>308046</v>
      </c>
      <c r="U73" s="2">
        <v>124954.13991235627</v>
      </c>
      <c r="V73" s="1">
        <v>471713.86008764373</v>
      </c>
      <c r="W73" s="22">
        <v>0.79058012175555537</v>
      </c>
    </row>
    <row r="74" spans="1:23">
      <c r="A74" s="3" t="s">
        <v>343</v>
      </c>
      <c r="B74" s="1" t="s">
        <v>141</v>
      </c>
      <c r="C74" s="1" t="s">
        <v>408</v>
      </c>
      <c r="D74" s="1" t="s">
        <v>408</v>
      </c>
      <c r="E74" s="1" t="s">
        <v>420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1" t="s">
        <v>459</v>
      </c>
      <c r="Q74" s="4"/>
      <c r="R74" s="56">
        <v>12687</v>
      </c>
      <c r="S74" s="2">
        <v>6187</v>
      </c>
      <c r="T74" s="2">
        <v>6500</v>
      </c>
      <c r="U74" s="2">
        <v>8085.1388142774067</v>
      </c>
      <c r="V74" s="1">
        <v>4601.8611857225933</v>
      </c>
      <c r="W74" s="22">
        <v>0.36272256528120067</v>
      </c>
    </row>
    <row r="75" spans="1:23">
      <c r="A75" s="3" t="s">
        <v>241</v>
      </c>
      <c r="B75" s="1" t="s">
        <v>39</v>
      </c>
      <c r="C75" s="1" t="s">
        <v>408</v>
      </c>
      <c r="D75" s="1" t="s">
        <v>408</v>
      </c>
      <c r="E75" s="1" t="s">
        <v>420</v>
      </c>
      <c r="F75" s="2">
        <v>93.599998474121094</v>
      </c>
      <c r="G75" s="2">
        <v>93</v>
      </c>
      <c r="H75" s="2">
        <v>94.300003051757813</v>
      </c>
      <c r="I75" s="2">
        <v>92.400001525878906</v>
      </c>
      <c r="J75" s="2">
        <v>95.699996948242188</v>
      </c>
      <c r="K75" s="2">
        <v>89.400001525878906</v>
      </c>
      <c r="L75" s="2">
        <v>92.199996948242188</v>
      </c>
      <c r="M75" s="2">
        <v>93.599998474121094</v>
      </c>
      <c r="N75" s="2">
        <v>97.599998474121094</v>
      </c>
      <c r="O75" s="2">
        <v>98</v>
      </c>
      <c r="P75" s="1" t="s">
        <v>448</v>
      </c>
      <c r="Q75" s="4">
        <v>2015</v>
      </c>
      <c r="R75" s="56">
        <v>2349045</v>
      </c>
      <c r="S75" s="2">
        <v>1149081</v>
      </c>
      <c r="T75" s="2">
        <v>1199964</v>
      </c>
      <c r="U75" s="2">
        <v>1149772.1398950187</v>
      </c>
      <c r="V75" s="1">
        <v>1199272.8601049813</v>
      </c>
      <c r="W75" s="22">
        <v>0.51053634992304586</v>
      </c>
    </row>
    <row r="76" spans="1:23">
      <c r="A76" s="3" t="s">
        <v>238</v>
      </c>
      <c r="B76" s="1" t="s">
        <v>36</v>
      </c>
      <c r="C76" s="1" t="s">
        <v>406</v>
      </c>
      <c r="D76" s="1" t="s">
        <v>415</v>
      </c>
      <c r="E76" s="1" t="s">
        <v>418</v>
      </c>
      <c r="F76" s="2">
        <v>66.133430480957031</v>
      </c>
      <c r="G76" s="2">
        <v>63.4798583984375</v>
      </c>
      <c r="H76" s="2">
        <v>68.772346496582031</v>
      </c>
      <c r="I76" s="2">
        <v>56.177219390869141</v>
      </c>
      <c r="J76" s="2">
        <v>85.578071594238281</v>
      </c>
      <c r="K76" s="2">
        <v>45.014019012451172</v>
      </c>
      <c r="L76" s="2">
        <v>57.786628723144531</v>
      </c>
      <c r="M76" s="2">
        <v>61.889541625976563</v>
      </c>
      <c r="N76" s="2">
        <v>78.004409790039063</v>
      </c>
      <c r="O76" s="2">
        <v>88.901107788085938</v>
      </c>
      <c r="P76" s="1" t="s">
        <v>436</v>
      </c>
      <c r="Q76" s="4">
        <v>2018</v>
      </c>
      <c r="R76" s="56">
        <v>2128675</v>
      </c>
      <c r="S76" s="2">
        <v>1057017</v>
      </c>
      <c r="T76" s="2">
        <v>1071658</v>
      </c>
      <c r="U76" s="2">
        <v>1359378.6280852836</v>
      </c>
      <c r="V76" s="1">
        <v>769296.37191471632</v>
      </c>
      <c r="W76" s="22">
        <v>0.36139681816844577</v>
      </c>
    </row>
    <row r="77" spans="1:23">
      <c r="A77" s="3" t="s">
        <v>240</v>
      </c>
      <c r="B77" s="1" t="s">
        <v>38</v>
      </c>
      <c r="C77" s="1" t="s">
        <v>406</v>
      </c>
      <c r="D77" s="1" t="s">
        <v>415</v>
      </c>
      <c r="E77" s="1" t="s">
        <v>418</v>
      </c>
      <c r="F77" s="2">
        <v>68.68377685546875</v>
      </c>
      <c r="G77" s="2">
        <v>69.657859802246094</v>
      </c>
      <c r="H77" s="2">
        <v>67.729896545410156</v>
      </c>
      <c r="I77" s="2">
        <v>60.796859741210938</v>
      </c>
      <c r="J77" s="2">
        <v>84.060111999511719</v>
      </c>
      <c r="K77" s="2">
        <v>58.374668121337891</v>
      </c>
      <c r="L77" s="2">
        <v>58.754440307617188</v>
      </c>
      <c r="M77" s="2">
        <v>64.312309265136719</v>
      </c>
      <c r="N77" s="2">
        <v>76.187980651855469</v>
      </c>
      <c r="O77" s="2">
        <v>88.546379089355469</v>
      </c>
      <c r="P77" s="1" t="s">
        <v>447</v>
      </c>
      <c r="Q77" s="4">
        <v>2019</v>
      </c>
      <c r="R77" s="56">
        <v>320739</v>
      </c>
      <c r="S77" s="2">
        <v>159399</v>
      </c>
      <c r="T77" s="2">
        <v>161340</v>
      </c>
      <c r="U77" s="2">
        <v>181666.13317373334</v>
      </c>
      <c r="V77" s="1">
        <v>139072.86682626666</v>
      </c>
      <c r="W77" s="22">
        <v>0.43360136068974048</v>
      </c>
    </row>
    <row r="78" spans="1:23">
      <c r="A78" s="3" t="s">
        <v>242</v>
      </c>
      <c r="B78" s="1" t="s">
        <v>40</v>
      </c>
      <c r="C78" s="1" t="s">
        <v>408</v>
      </c>
      <c r="D78" s="1" t="s">
        <v>408</v>
      </c>
      <c r="E78" s="1" t="s">
        <v>420</v>
      </c>
      <c r="F78" s="2">
        <v>96.484733581542969</v>
      </c>
      <c r="G78" s="2">
        <v>96.6395263671875</v>
      </c>
      <c r="H78" s="2">
        <v>96.319129943847656</v>
      </c>
      <c r="I78" s="2">
        <v>95.981101989746094</v>
      </c>
      <c r="J78" s="2">
        <v>98.054283142089844</v>
      </c>
      <c r="K78" s="2">
        <v>96.14404296875</v>
      </c>
      <c r="L78" s="2">
        <v>98.119743347167969</v>
      </c>
      <c r="M78" s="2">
        <v>94.394287109375</v>
      </c>
      <c r="N78" s="2">
        <v>96.0369873046875</v>
      </c>
      <c r="O78" s="2">
        <v>97.750022888183594</v>
      </c>
      <c r="P78" s="1" t="s">
        <v>502</v>
      </c>
      <c r="Q78" s="4">
        <v>2020</v>
      </c>
      <c r="R78" s="56">
        <v>86991</v>
      </c>
      <c r="S78" s="2">
        <v>42333</v>
      </c>
      <c r="T78" s="2">
        <v>44658</v>
      </c>
      <c r="U78" s="2">
        <v>63845.70562434083</v>
      </c>
      <c r="V78" s="1">
        <v>23145.294375659174</v>
      </c>
      <c r="W78" s="22">
        <v>0.26606539039278976</v>
      </c>
    </row>
    <row r="79" spans="1:23">
      <c r="A79" s="3" t="s">
        <v>244</v>
      </c>
      <c r="B79" s="1" t="s">
        <v>42</v>
      </c>
      <c r="C79" s="1" t="s">
        <v>408</v>
      </c>
      <c r="D79" s="1" t="s">
        <v>408</v>
      </c>
      <c r="E79" s="1" t="s">
        <v>418</v>
      </c>
      <c r="F79" s="2">
        <v>84.239753723144531</v>
      </c>
      <c r="G79" s="2">
        <v>85.176948547363281</v>
      </c>
      <c r="H79" s="2">
        <v>83.35711669921875</v>
      </c>
      <c r="I79" s="2">
        <v>79.576576232910156</v>
      </c>
      <c r="J79" s="2">
        <v>92.920547485351563</v>
      </c>
      <c r="K79" s="2">
        <v>68.752853393554688</v>
      </c>
      <c r="L79" s="2">
        <v>81.144676208496094</v>
      </c>
      <c r="M79" s="2">
        <v>89.257797241210938</v>
      </c>
      <c r="N79" s="2">
        <v>93.463203430175781</v>
      </c>
      <c r="O79" s="2">
        <v>94.835700988769531</v>
      </c>
      <c r="P79" s="1" t="s">
        <v>426</v>
      </c>
      <c r="Q79" s="4">
        <v>2017</v>
      </c>
      <c r="R79" s="56">
        <v>1474263</v>
      </c>
      <c r="S79" s="2">
        <v>724744</v>
      </c>
      <c r="T79" s="2">
        <v>749519</v>
      </c>
      <c r="U79" s="2">
        <v>659320.65995386464</v>
      </c>
      <c r="V79" s="1">
        <v>814942.34004613536</v>
      </c>
      <c r="W79" s="22">
        <v>0.55277948374620767</v>
      </c>
    </row>
    <row r="80" spans="1:23">
      <c r="A80" s="3" t="s">
        <v>399</v>
      </c>
      <c r="B80" s="1" t="s">
        <v>197</v>
      </c>
      <c r="C80" s="1" t="s">
        <v>407</v>
      </c>
      <c r="D80" s="1" t="s">
        <v>416</v>
      </c>
      <c r="E80" s="1" t="s">
        <v>421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1" t="s">
        <v>459</v>
      </c>
      <c r="Q80" s="4"/>
      <c r="R80" s="56">
        <v>0</v>
      </c>
      <c r="S80" s="2">
        <v>0</v>
      </c>
      <c r="T80" s="2">
        <v>0</v>
      </c>
      <c r="U80" s="2">
        <v>0</v>
      </c>
      <c r="V80" s="1">
        <v>0</v>
      </c>
      <c r="W80" s="22">
        <v>1</v>
      </c>
    </row>
    <row r="81" spans="1:23">
      <c r="A81" s="3" t="s">
        <v>243</v>
      </c>
      <c r="B81" s="1" t="s">
        <v>41</v>
      </c>
      <c r="C81" s="1" t="s">
        <v>408</v>
      </c>
      <c r="D81" s="1" t="s">
        <v>408</v>
      </c>
      <c r="E81" s="1" t="s">
        <v>420</v>
      </c>
      <c r="F81" s="2">
        <v>94.798316955566406</v>
      </c>
      <c r="G81" s="2">
        <v>95.46453857421875</v>
      </c>
      <c r="H81" s="2">
        <v>94.158462524414063</v>
      </c>
      <c r="I81" s="2">
        <v>94.054252624511719</v>
      </c>
      <c r="J81" s="2">
        <v>95.899566650390625</v>
      </c>
      <c r="K81" s="2">
        <v>90.436378479003906</v>
      </c>
      <c r="L81" s="2">
        <v>93.952743530273438</v>
      </c>
      <c r="M81" s="2">
        <v>97.094558715820313</v>
      </c>
      <c r="N81" s="2">
        <v>96.249687194824219</v>
      </c>
      <c r="O81" s="2">
        <v>97.909172058105469</v>
      </c>
      <c r="P81" s="1" t="s">
        <v>428</v>
      </c>
      <c r="Q81" s="4">
        <v>2019</v>
      </c>
      <c r="R81" s="56">
        <v>1188831</v>
      </c>
      <c r="S81" s="2">
        <v>581799</v>
      </c>
      <c r="T81" s="2">
        <v>607032</v>
      </c>
      <c r="U81" s="2">
        <v>510059.04040089762</v>
      </c>
      <c r="V81" s="1">
        <v>678771.95959910238</v>
      </c>
      <c r="W81" s="22">
        <v>0.57095748647124978</v>
      </c>
    </row>
    <row r="82" spans="1:23">
      <c r="A82" s="3" t="s">
        <v>345</v>
      </c>
      <c r="B82" s="1" t="s">
        <v>143</v>
      </c>
      <c r="C82" s="1" t="s">
        <v>407</v>
      </c>
      <c r="D82" s="1" t="s">
        <v>416</v>
      </c>
      <c r="E82" s="1" t="s">
        <v>419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1" t="s">
        <v>459</v>
      </c>
      <c r="Q82" s="4"/>
      <c r="R82" s="56">
        <v>365357</v>
      </c>
      <c r="S82" s="2">
        <v>178146</v>
      </c>
      <c r="T82" s="2">
        <v>187211</v>
      </c>
      <c r="U82" s="2">
        <v>104672.15348173006</v>
      </c>
      <c r="V82" s="1">
        <v>260684.84651826994</v>
      </c>
      <c r="W82" s="22">
        <v>0.71350719027764609</v>
      </c>
    </row>
    <row r="83" spans="1:23">
      <c r="A83" s="3" t="s">
        <v>348</v>
      </c>
      <c r="B83" s="1" t="s">
        <v>146</v>
      </c>
      <c r="C83" s="1" t="s">
        <v>407</v>
      </c>
      <c r="D83" s="1" t="s">
        <v>416</v>
      </c>
      <c r="E83" s="1" t="s">
        <v>419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1" t="s">
        <v>459</v>
      </c>
      <c r="Q83" s="4"/>
      <c r="R83" s="56">
        <v>32308</v>
      </c>
      <c r="S83" s="2">
        <v>15765</v>
      </c>
      <c r="T83" s="2">
        <v>16543</v>
      </c>
      <c r="U83" s="2">
        <v>1998.9487003374998</v>
      </c>
      <c r="V83" s="1">
        <v>30309.0512996625</v>
      </c>
      <c r="W83" s="22">
        <v>0.93812836757652907</v>
      </c>
    </row>
    <row r="84" spans="1:23">
      <c r="A84" s="3" t="s">
        <v>246</v>
      </c>
      <c r="B84" s="1" t="s">
        <v>44</v>
      </c>
      <c r="C84" s="1" t="s">
        <v>405</v>
      </c>
      <c r="D84" s="1" t="s">
        <v>405</v>
      </c>
      <c r="E84" s="1" t="s">
        <v>420</v>
      </c>
      <c r="F84" s="2">
        <v>95.199996948242188</v>
      </c>
      <c r="G84" s="2">
        <v>95.099998474121094</v>
      </c>
      <c r="H84" s="2">
        <v>95.400001525878906</v>
      </c>
      <c r="I84" s="2">
        <v>94.699996948242188</v>
      </c>
      <c r="J84" s="2">
        <v>96.599998474121094</v>
      </c>
      <c r="K84" s="2">
        <v>89.400001525878906</v>
      </c>
      <c r="L84" s="2">
        <v>95.699996948242188</v>
      </c>
      <c r="M84" s="2">
        <v>97.199996948242188</v>
      </c>
      <c r="N84" s="2">
        <v>98.300003051757813</v>
      </c>
      <c r="O84" s="2">
        <v>99.099998474121094</v>
      </c>
      <c r="P84" s="1" t="s">
        <v>423</v>
      </c>
      <c r="Q84" s="4">
        <v>2016</v>
      </c>
      <c r="R84" s="56">
        <v>120000000</v>
      </c>
      <c r="S84" s="2">
        <v>56800000</v>
      </c>
      <c r="T84" s="2">
        <v>62700000</v>
      </c>
      <c r="U84" s="2">
        <v>79164361.751245022</v>
      </c>
      <c r="V84" s="1">
        <v>40835638.248754986</v>
      </c>
      <c r="W84" s="22">
        <v>0.34029698540629155</v>
      </c>
    </row>
    <row r="85" spans="1:23">
      <c r="A85" s="3" t="s">
        <v>245</v>
      </c>
      <c r="B85" s="1" t="s">
        <v>43</v>
      </c>
      <c r="C85" s="1" t="s">
        <v>409</v>
      </c>
      <c r="D85" s="1" t="s">
        <v>409</v>
      </c>
      <c r="E85" s="1" t="s">
        <v>420</v>
      </c>
      <c r="F85" s="2">
        <v>93.460853576660156</v>
      </c>
      <c r="G85" s="2">
        <v>94.241416931152344</v>
      </c>
      <c r="H85" s="2">
        <v>92.720458984375</v>
      </c>
      <c r="I85" s="2">
        <v>92.8040771484375</v>
      </c>
      <c r="J85" s="2">
        <v>94.181098937988281</v>
      </c>
      <c r="K85" s="2">
        <v>90.19268798828125</v>
      </c>
      <c r="L85" s="2">
        <v>93.715072631835938</v>
      </c>
      <c r="M85" s="2">
        <v>93.842903137207031</v>
      </c>
      <c r="N85" s="2">
        <v>94.673309326171875</v>
      </c>
      <c r="O85" s="2">
        <v>95.054771423339844</v>
      </c>
      <c r="P85" s="1" t="s">
        <v>455</v>
      </c>
      <c r="Q85" s="4">
        <v>2017</v>
      </c>
      <c r="R85" s="56">
        <v>28300000</v>
      </c>
      <c r="S85" s="2">
        <v>13800000</v>
      </c>
      <c r="T85" s="2">
        <v>14500000</v>
      </c>
      <c r="U85" s="2">
        <v>12643164.665991841</v>
      </c>
      <c r="V85" s="1">
        <v>15656835.334008159</v>
      </c>
      <c r="W85" s="22">
        <v>0.55324506480594204</v>
      </c>
    </row>
    <row r="86" spans="1:23">
      <c r="A86" s="3" t="s">
        <v>347</v>
      </c>
      <c r="B86" s="1" t="s">
        <v>145</v>
      </c>
      <c r="C86" s="1" t="s">
        <v>410</v>
      </c>
      <c r="D86" s="1" t="s">
        <v>410</v>
      </c>
      <c r="E86" s="1" t="s">
        <v>420</v>
      </c>
      <c r="F86" s="2">
        <v>96.680000305175781</v>
      </c>
      <c r="G86" s="2">
        <v>96.94000244140625</v>
      </c>
      <c r="H86" s="2">
        <v>96.44000244140625</v>
      </c>
      <c r="I86" s="2">
        <v>95.419998168945313</v>
      </c>
      <c r="J86" s="2">
        <v>97.339996337890625</v>
      </c>
      <c r="K86" s="2"/>
      <c r="L86" s="2"/>
      <c r="M86" s="2"/>
      <c r="N86" s="2"/>
      <c r="O86" s="2"/>
      <c r="P86" s="1" t="s">
        <v>509</v>
      </c>
      <c r="Q86" s="4">
        <v>2011</v>
      </c>
      <c r="R86" s="56">
        <v>8062562</v>
      </c>
      <c r="S86" s="2">
        <v>3916956</v>
      </c>
      <c r="T86" s="2">
        <v>4145606</v>
      </c>
      <c r="U86" s="2">
        <v>2023873.5819228785</v>
      </c>
      <c r="V86" s="1">
        <v>6038688.4180771215</v>
      </c>
      <c r="W86" s="22">
        <v>0.74897885040476231</v>
      </c>
    </row>
    <row r="87" spans="1:23">
      <c r="A87" s="3" t="s">
        <v>247</v>
      </c>
      <c r="B87" s="1" t="s">
        <v>45</v>
      </c>
      <c r="C87" s="1" t="s">
        <v>410</v>
      </c>
      <c r="D87" s="1" t="s">
        <v>410</v>
      </c>
      <c r="E87" s="1" t="s">
        <v>420</v>
      </c>
      <c r="F87" s="2">
        <v>91.599998474121094</v>
      </c>
      <c r="G87" s="2">
        <v>90.400001525878906</v>
      </c>
      <c r="H87" s="2">
        <v>92.699996948242188</v>
      </c>
      <c r="I87" s="2">
        <v>88.599998474121094</v>
      </c>
      <c r="J87" s="2">
        <v>93</v>
      </c>
      <c r="K87" s="2">
        <v>84.099998474121094</v>
      </c>
      <c r="L87" s="2">
        <v>92</v>
      </c>
      <c r="M87" s="2">
        <v>92.300003051757813</v>
      </c>
      <c r="N87" s="2">
        <v>95.599998474121094</v>
      </c>
      <c r="O87" s="2">
        <v>96.599998474121094</v>
      </c>
      <c r="P87" s="1" t="s">
        <v>440</v>
      </c>
      <c r="Q87" s="4">
        <v>2018</v>
      </c>
      <c r="R87" s="56">
        <v>6042916</v>
      </c>
      <c r="S87" s="2">
        <v>2938341</v>
      </c>
      <c r="T87" s="2">
        <v>3104575</v>
      </c>
      <c r="U87" s="2">
        <v>1784306.7275622189</v>
      </c>
      <c r="V87" s="1">
        <v>4258609.2724377811</v>
      </c>
      <c r="W87" s="22">
        <v>0.70472753095323204</v>
      </c>
    </row>
    <row r="88" spans="1:23">
      <c r="A88" s="3" t="s">
        <v>346</v>
      </c>
      <c r="B88" s="1" t="s">
        <v>144</v>
      </c>
      <c r="C88" s="1" t="s">
        <v>407</v>
      </c>
      <c r="D88" s="1" t="s">
        <v>416</v>
      </c>
      <c r="E88" s="1" t="s">
        <v>419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1" t="s">
        <v>459</v>
      </c>
      <c r="Q88" s="4"/>
      <c r="R88" s="56">
        <v>562679</v>
      </c>
      <c r="S88" s="2">
        <v>274679</v>
      </c>
      <c r="T88" s="2">
        <v>288000</v>
      </c>
      <c r="U88" s="2">
        <v>207234.63020541461</v>
      </c>
      <c r="V88" s="1">
        <v>355444.36979458539</v>
      </c>
      <c r="W88" s="22">
        <v>0.63170008085353357</v>
      </c>
    </row>
    <row r="89" spans="1:23">
      <c r="A89" s="3" t="s">
        <v>349</v>
      </c>
      <c r="B89" s="1" t="s">
        <v>147</v>
      </c>
      <c r="C89" s="1" t="s">
        <v>410</v>
      </c>
      <c r="D89" s="1" t="s">
        <v>410</v>
      </c>
      <c r="E89" s="1" t="s">
        <v>419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1" t="s">
        <v>459</v>
      </c>
      <c r="Q89" s="4"/>
      <c r="R89" s="56">
        <v>959237</v>
      </c>
      <c r="S89" s="2">
        <v>466579</v>
      </c>
      <c r="T89" s="2">
        <v>492658</v>
      </c>
      <c r="U89" s="2">
        <v>72732.480891809217</v>
      </c>
      <c r="V89" s="1">
        <v>886504.51910819078</v>
      </c>
      <c r="W89" s="22">
        <v>0.92417673537216638</v>
      </c>
    </row>
    <row r="90" spans="1:23">
      <c r="A90" s="3" t="s">
        <v>350</v>
      </c>
      <c r="B90" s="1" t="s">
        <v>148</v>
      </c>
      <c r="C90" s="1" t="s">
        <v>407</v>
      </c>
      <c r="D90" s="1" t="s">
        <v>416</v>
      </c>
      <c r="E90" s="1" t="s">
        <v>419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1" t="s">
        <v>459</v>
      </c>
      <c r="Q90" s="4"/>
      <c r="R90" s="56">
        <v>2721071</v>
      </c>
      <c r="S90" s="2">
        <v>1320544</v>
      </c>
      <c r="T90" s="2">
        <v>1400527</v>
      </c>
      <c r="U90" s="2">
        <v>804415.57210458117</v>
      </c>
      <c r="V90" s="1">
        <v>1916655.4278954188</v>
      </c>
      <c r="W90" s="22">
        <v>0.70437538303683322</v>
      </c>
    </row>
    <row r="91" spans="1:23">
      <c r="A91" s="3" t="s">
        <v>248</v>
      </c>
      <c r="B91" s="1" t="s">
        <v>46</v>
      </c>
      <c r="C91" s="1" t="s">
        <v>408</v>
      </c>
      <c r="D91" s="1" t="s">
        <v>408</v>
      </c>
      <c r="E91" s="1" t="s">
        <v>420</v>
      </c>
      <c r="F91" s="2">
        <v>98</v>
      </c>
      <c r="G91" s="2">
        <v>98.699996948242188</v>
      </c>
      <c r="H91" s="2">
        <v>97.199996948242188</v>
      </c>
      <c r="I91" s="2">
        <v>97.900001525878906</v>
      </c>
      <c r="J91" s="2">
        <v>98</v>
      </c>
      <c r="K91" s="2">
        <v>97.5</v>
      </c>
      <c r="L91" s="2">
        <v>98.300003051757813</v>
      </c>
      <c r="M91" s="2">
        <v>97.099998474121094</v>
      </c>
      <c r="N91" s="2">
        <v>98.5</v>
      </c>
      <c r="O91" s="2">
        <v>98.800003051757813</v>
      </c>
      <c r="P91" s="1" t="s">
        <v>449</v>
      </c>
      <c r="Q91" s="4">
        <v>2011</v>
      </c>
      <c r="R91" s="56">
        <v>342112</v>
      </c>
      <c r="S91" s="2">
        <v>167189</v>
      </c>
      <c r="T91" s="2">
        <v>174923</v>
      </c>
      <c r="U91" s="2">
        <v>151643.90808082445</v>
      </c>
      <c r="V91" s="1">
        <v>190468.09191917555</v>
      </c>
      <c r="W91" s="22">
        <v>0.55674192053823179</v>
      </c>
    </row>
    <row r="92" spans="1:23">
      <c r="A92" s="3" t="s">
        <v>351</v>
      </c>
      <c r="B92" s="1" t="s">
        <v>149</v>
      </c>
      <c r="C92" s="1" t="s">
        <v>409</v>
      </c>
      <c r="D92" s="1" t="s">
        <v>409</v>
      </c>
      <c r="E92" s="1" t="s">
        <v>419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1" t="s">
        <v>459</v>
      </c>
      <c r="Q92" s="4"/>
      <c r="R92" s="56">
        <v>6565401</v>
      </c>
      <c r="S92" s="2">
        <v>3194362</v>
      </c>
      <c r="T92" s="2">
        <v>3371039</v>
      </c>
      <c r="U92" s="2">
        <v>550473.61233138852</v>
      </c>
      <c r="V92" s="1">
        <v>6014927.3876686115</v>
      </c>
      <c r="W92" s="22">
        <v>0.91615537080958365</v>
      </c>
    </row>
    <row r="93" spans="1:23">
      <c r="A93" s="3" t="s">
        <v>249</v>
      </c>
      <c r="B93" s="1" t="s">
        <v>47</v>
      </c>
      <c r="C93" s="1" t="s">
        <v>410</v>
      </c>
      <c r="D93" s="1" t="s">
        <v>410</v>
      </c>
      <c r="E93" s="1" t="s">
        <v>420</v>
      </c>
      <c r="F93" s="2">
        <v>97.3592529296875</v>
      </c>
      <c r="G93" s="2">
        <v>97.878387451171875</v>
      </c>
      <c r="H93" s="2">
        <v>96.852020263671875</v>
      </c>
      <c r="I93" s="2">
        <v>97.623161315917969</v>
      </c>
      <c r="J93" s="2">
        <v>97.326011657714844</v>
      </c>
      <c r="K93" s="2">
        <v>95.72808837890625</v>
      </c>
      <c r="L93" s="2">
        <v>97.666038513183594</v>
      </c>
      <c r="M93" s="2">
        <v>98.372276306152344</v>
      </c>
      <c r="N93" s="2">
        <v>97.187492370605469</v>
      </c>
      <c r="O93" s="2">
        <v>98.320037841796875</v>
      </c>
      <c r="P93" s="1" t="s">
        <v>424</v>
      </c>
      <c r="Q93" s="4">
        <v>2018</v>
      </c>
      <c r="R93" s="56">
        <v>1390703</v>
      </c>
      <c r="S93" s="2">
        <v>683582</v>
      </c>
      <c r="T93" s="2">
        <v>707121</v>
      </c>
      <c r="U93" s="2">
        <v>125456.30360814976</v>
      </c>
      <c r="V93" s="1">
        <v>1265246.6963918502</v>
      </c>
      <c r="W93" s="22">
        <v>0.9097892910217712</v>
      </c>
    </row>
    <row r="94" spans="1:23">
      <c r="A94" s="3" t="s">
        <v>250</v>
      </c>
      <c r="B94" s="1" t="s">
        <v>48</v>
      </c>
      <c r="C94" s="1" t="s">
        <v>407</v>
      </c>
      <c r="D94" s="1" t="s">
        <v>414</v>
      </c>
      <c r="E94" s="1" t="s">
        <v>420</v>
      </c>
      <c r="F94" s="2">
        <v>99.5</v>
      </c>
      <c r="G94" s="2">
        <v>99.5</v>
      </c>
      <c r="H94" s="2">
        <v>99.599998474121094</v>
      </c>
      <c r="I94" s="2">
        <v>99.699996948242188</v>
      </c>
      <c r="J94" s="2">
        <v>99.300003051757813</v>
      </c>
      <c r="K94" s="2">
        <v>99.599998474121094</v>
      </c>
      <c r="L94" s="2">
        <v>99.800003051757813</v>
      </c>
      <c r="M94" s="2">
        <v>99.300003051757813</v>
      </c>
      <c r="N94" s="2">
        <v>99.5</v>
      </c>
      <c r="O94" s="2">
        <v>99.099998474121094</v>
      </c>
      <c r="P94" s="1" t="s">
        <v>450</v>
      </c>
      <c r="Q94" s="4">
        <v>2015</v>
      </c>
      <c r="R94" s="56">
        <v>1545325</v>
      </c>
      <c r="S94" s="2">
        <v>750983</v>
      </c>
      <c r="T94" s="2">
        <v>794342</v>
      </c>
      <c r="U94" s="2">
        <v>657874.81191445712</v>
      </c>
      <c r="V94" s="1">
        <v>887450.18808554288</v>
      </c>
      <c r="W94" s="22">
        <v>0.57428061287143017</v>
      </c>
    </row>
    <row r="95" spans="1:23">
      <c r="A95" s="3" t="s">
        <v>251</v>
      </c>
      <c r="B95" s="1" t="s">
        <v>49</v>
      </c>
      <c r="C95" s="1" t="s">
        <v>406</v>
      </c>
      <c r="D95" s="1" t="s">
        <v>413</v>
      </c>
      <c r="E95" s="1" t="s">
        <v>420</v>
      </c>
      <c r="F95" s="2">
        <v>85.445877075195313</v>
      </c>
      <c r="G95" s="2">
        <v>86.540802001953125</v>
      </c>
      <c r="H95" s="2">
        <v>84.3409423828125</v>
      </c>
      <c r="I95" s="2">
        <v>84.147186279296875</v>
      </c>
      <c r="J95" s="2">
        <v>88.923599243164063</v>
      </c>
      <c r="K95" s="2">
        <v>68.970176696777344</v>
      </c>
      <c r="L95" s="2">
        <v>87.3489990234375</v>
      </c>
      <c r="M95" s="2">
        <v>90.744377136230469</v>
      </c>
      <c r="N95" s="2">
        <v>92.753273010253906</v>
      </c>
      <c r="O95" s="2">
        <v>93.976600646972656</v>
      </c>
      <c r="P95" s="1" t="s">
        <v>444</v>
      </c>
      <c r="Q95" s="4">
        <v>2014</v>
      </c>
      <c r="R95" s="56">
        <v>8345812</v>
      </c>
      <c r="S95" s="2">
        <v>4144871</v>
      </c>
      <c r="T95" s="2">
        <v>4200941</v>
      </c>
      <c r="U95" s="2">
        <v>6089974.6584958425</v>
      </c>
      <c r="V95" s="1">
        <v>2255837.3415041575</v>
      </c>
      <c r="W95" s="22">
        <v>0.27029572934355067</v>
      </c>
    </row>
    <row r="96" spans="1:23">
      <c r="A96" s="3" t="s">
        <v>254</v>
      </c>
      <c r="B96" s="1" t="s">
        <v>52</v>
      </c>
      <c r="C96" s="1" t="s">
        <v>409</v>
      </c>
      <c r="D96" s="1" t="s">
        <v>409</v>
      </c>
      <c r="E96" s="1" t="s">
        <v>418</v>
      </c>
      <c r="F96" s="2">
        <v>95.985328674316406</v>
      </c>
      <c r="G96" s="2">
        <v>97.017646789550781</v>
      </c>
      <c r="H96" s="2">
        <v>95.01318359375</v>
      </c>
      <c r="I96" s="2">
        <v>96.381111145019531</v>
      </c>
      <c r="J96" s="2">
        <v>95.615867614746094</v>
      </c>
      <c r="K96" s="2">
        <v>95.538658142089844</v>
      </c>
      <c r="L96" s="2">
        <v>96.275978088378906</v>
      </c>
      <c r="M96" s="2">
        <v>96.074302673339844</v>
      </c>
      <c r="N96" s="2">
        <v>95.4674072265625</v>
      </c>
      <c r="O96" s="2">
        <v>96.638771057128906</v>
      </c>
      <c r="P96" s="1" t="s">
        <v>447</v>
      </c>
      <c r="Q96" s="4">
        <v>2019</v>
      </c>
      <c r="R96" s="56">
        <v>17053</v>
      </c>
      <c r="S96" s="2">
        <v>8156</v>
      </c>
      <c r="T96" s="2">
        <v>8897</v>
      </c>
      <c r="U96" s="2">
        <v>7834.6678517742839</v>
      </c>
      <c r="V96" s="1">
        <v>9218.3321482257161</v>
      </c>
      <c r="W96" s="22">
        <v>0.54056952725184515</v>
      </c>
    </row>
    <row r="97" spans="1:23">
      <c r="A97" s="67" t="s">
        <v>560</v>
      </c>
      <c r="B97" s="68" t="s">
        <v>561</v>
      </c>
      <c r="C97" s="69" t="s">
        <v>407</v>
      </c>
      <c r="D97" s="1"/>
      <c r="E97" s="1"/>
      <c r="F97" s="2">
        <v>96.1</v>
      </c>
      <c r="G97" s="2">
        <v>96.7</v>
      </c>
      <c r="H97" s="2">
        <v>95.5</v>
      </c>
      <c r="I97" s="2">
        <v>97.3</v>
      </c>
      <c r="J97" s="2">
        <v>94.5</v>
      </c>
      <c r="K97" s="2">
        <v>90.7</v>
      </c>
      <c r="L97" s="2">
        <v>97.4</v>
      </c>
      <c r="M97" s="2">
        <v>96.5</v>
      </c>
      <c r="N97" s="2">
        <v>98.9</v>
      </c>
      <c r="O97" s="2">
        <v>98.6</v>
      </c>
      <c r="P97" s="69" t="s">
        <v>502</v>
      </c>
      <c r="Q97" s="4">
        <v>2020</v>
      </c>
      <c r="R97" s="56"/>
      <c r="S97" s="2"/>
      <c r="T97" s="2"/>
      <c r="U97" s="2"/>
      <c r="V97" s="1"/>
      <c r="W97" s="22"/>
    </row>
    <row r="98" spans="1:23">
      <c r="A98" s="3" t="s">
        <v>354</v>
      </c>
      <c r="B98" s="1" t="s">
        <v>152</v>
      </c>
      <c r="C98" s="1" t="s">
        <v>410</v>
      </c>
      <c r="D98" s="1" t="s">
        <v>410</v>
      </c>
      <c r="E98" s="1" t="s">
        <v>420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1" t="s">
        <v>459</v>
      </c>
      <c r="Q98" s="4"/>
      <c r="R98" s="56">
        <v>321052</v>
      </c>
      <c r="S98" s="2">
        <v>147171</v>
      </c>
      <c r="T98" s="2">
        <v>173881</v>
      </c>
      <c r="U98" s="2">
        <v>0</v>
      </c>
      <c r="V98" s="1">
        <v>321052</v>
      </c>
      <c r="W98" s="22">
        <v>1</v>
      </c>
    </row>
    <row r="99" spans="1:23">
      <c r="A99" s="3" t="s">
        <v>252</v>
      </c>
      <c r="B99" s="1" t="s">
        <v>50</v>
      </c>
      <c r="C99" s="1" t="s">
        <v>407</v>
      </c>
      <c r="D99" s="1" t="s">
        <v>414</v>
      </c>
      <c r="E99" s="1" t="s">
        <v>420</v>
      </c>
      <c r="F99" s="2">
        <v>98.699996948242188</v>
      </c>
      <c r="G99" s="2">
        <v>98.699996948242188</v>
      </c>
      <c r="H99" s="2">
        <v>98.699996948242188</v>
      </c>
      <c r="I99" s="2">
        <v>98.5</v>
      </c>
      <c r="J99" s="2">
        <v>99</v>
      </c>
      <c r="K99" s="2">
        <v>97.699996948242188</v>
      </c>
      <c r="L99" s="2">
        <v>97.900001525878906</v>
      </c>
      <c r="M99" s="2">
        <v>99.300003051757813</v>
      </c>
      <c r="N99" s="2">
        <v>99.599998474121094</v>
      </c>
      <c r="O99" s="2">
        <v>99</v>
      </c>
      <c r="P99" s="1" t="s">
        <v>440</v>
      </c>
      <c r="Q99" s="4">
        <v>2018</v>
      </c>
      <c r="R99" s="56">
        <v>581801</v>
      </c>
      <c r="S99" s="2">
        <v>284059</v>
      </c>
      <c r="T99" s="2">
        <v>297742</v>
      </c>
      <c r="U99" s="2">
        <v>370311.76229623938</v>
      </c>
      <c r="V99" s="1">
        <v>211489.23770376062</v>
      </c>
      <c r="W99" s="22">
        <v>0.36350786214489256</v>
      </c>
    </row>
    <row r="100" spans="1:23">
      <c r="A100" s="3" t="s">
        <v>255</v>
      </c>
      <c r="B100" s="1" t="s">
        <v>53</v>
      </c>
      <c r="C100" s="1" t="s">
        <v>409</v>
      </c>
      <c r="D100" s="1" t="s">
        <v>409</v>
      </c>
      <c r="E100" s="1" t="s">
        <v>418</v>
      </c>
      <c r="F100" s="2">
        <v>89.599998474121094</v>
      </c>
      <c r="G100" s="2">
        <v>89.400001525878906</v>
      </c>
      <c r="H100" s="2">
        <v>89.900001525878906</v>
      </c>
      <c r="I100" s="2">
        <v>87.699996948242188</v>
      </c>
      <c r="J100" s="2">
        <v>95.5</v>
      </c>
      <c r="K100" s="2">
        <v>77.699996948242188</v>
      </c>
      <c r="L100" s="2">
        <v>90.5</v>
      </c>
      <c r="M100" s="2">
        <v>93.599998474121094</v>
      </c>
      <c r="N100" s="2">
        <v>96.699996948242188</v>
      </c>
      <c r="O100" s="2">
        <v>97</v>
      </c>
      <c r="P100" s="1" t="s">
        <v>451</v>
      </c>
      <c r="Q100" s="4">
        <v>2017</v>
      </c>
      <c r="R100" s="56">
        <v>768062</v>
      </c>
      <c r="S100" s="2">
        <v>377056</v>
      </c>
      <c r="T100" s="2">
        <v>391006</v>
      </c>
      <c r="U100" s="2">
        <v>499208.57881575183</v>
      </c>
      <c r="V100" s="1">
        <v>268853.42118424817</v>
      </c>
      <c r="W100" s="22">
        <v>0.35004130029118502</v>
      </c>
    </row>
    <row r="101" spans="1:23">
      <c r="A101" s="3" t="s">
        <v>360</v>
      </c>
      <c r="B101" s="1" t="s">
        <v>158</v>
      </c>
      <c r="C101" s="1" t="s">
        <v>407</v>
      </c>
      <c r="D101" s="1" t="s">
        <v>416</v>
      </c>
      <c r="E101" s="1" t="s">
        <v>419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1" t="s">
        <v>459</v>
      </c>
      <c r="Q101" s="4"/>
      <c r="R101" s="56">
        <v>120252</v>
      </c>
      <c r="S101" s="2">
        <v>58462</v>
      </c>
      <c r="T101" s="2">
        <v>61790</v>
      </c>
      <c r="U101" s="2">
        <v>38310.091016395352</v>
      </c>
      <c r="V101" s="1">
        <v>81941.908983604648</v>
      </c>
      <c r="W101" s="22">
        <v>0.68141826317736631</v>
      </c>
    </row>
    <row r="102" spans="1:23">
      <c r="A102" s="3" t="s">
        <v>355</v>
      </c>
      <c r="B102" s="1" t="s">
        <v>153</v>
      </c>
      <c r="C102" s="1" t="s">
        <v>410</v>
      </c>
      <c r="D102" s="1" t="s">
        <v>410</v>
      </c>
      <c r="E102" s="1" t="s">
        <v>420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1" t="s">
        <v>459</v>
      </c>
      <c r="Q102" s="4"/>
      <c r="R102" s="56">
        <v>346481</v>
      </c>
      <c r="S102" s="2">
        <v>170361</v>
      </c>
      <c r="T102" s="2">
        <v>176120</v>
      </c>
      <c r="U102" s="2">
        <v>39523.737494766945</v>
      </c>
      <c r="V102" s="1">
        <v>306957.26250523305</v>
      </c>
      <c r="W102" s="22">
        <v>0.885928124501006</v>
      </c>
    </row>
    <row r="103" spans="1:23">
      <c r="A103" s="3" t="s">
        <v>259</v>
      </c>
      <c r="B103" s="1" t="s">
        <v>57</v>
      </c>
      <c r="C103" s="1" t="s">
        <v>406</v>
      </c>
      <c r="D103" s="1" t="s">
        <v>413</v>
      </c>
      <c r="E103" s="1" t="s">
        <v>418</v>
      </c>
      <c r="F103" s="2">
        <v>96.599998474121094</v>
      </c>
      <c r="G103" s="2">
        <v>97.199996948242188</v>
      </c>
      <c r="H103" s="2">
        <v>96</v>
      </c>
      <c r="I103" s="2">
        <v>96.5</v>
      </c>
      <c r="J103" s="2">
        <v>96.699996948242188</v>
      </c>
      <c r="K103" s="2">
        <v>94.199996948242188</v>
      </c>
      <c r="L103" s="2">
        <v>97.5</v>
      </c>
      <c r="M103" s="2">
        <v>97.900001525878906</v>
      </c>
      <c r="N103" s="2">
        <v>96.300003051757813</v>
      </c>
      <c r="O103" s="2">
        <v>97.800003051757813</v>
      </c>
      <c r="P103" s="1" t="s">
        <v>440</v>
      </c>
      <c r="Q103" s="4">
        <v>2018</v>
      </c>
      <c r="R103" s="56">
        <v>308224</v>
      </c>
      <c r="S103" s="2">
        <v>154282</v>
      </c>
      <c r="T103" s="2">
        <v>153942</v>
      </c>
      <c r="U103" s="2">
        <v>221450.27004564716</v>
      </c>
      <c r="V103" s="1">
        <v>86773.729954352821</v>
      </c>
      <c r="W103" s="22">
        <v>0.28152814172274976</v>
      </c>
    </row>
    <row r="104" spans="1:23">
      <c r="A104" s="3" t="s">
        <v>256</v>
      </c>
      <c r="B104" s="1" t="s">
        <v>54</v>
      </c>
      <c r="C104" s="1" t="s">
        <v>406</v>
      </c>
      <c r="D104" s="1" t="s">
        <v>415</v>
      </c>
      <c r="E104" s="1" t="s">
        <v>418</v>
      </c>
      <c r="F104" s="2">
        <v>42.692241668701172</v>
      </c>
      <c r="G104" s="2">
        <v>43.463741302490234</v>
      </c>
      <c r="H104" s="2">
        <v>41.953079223632813</v>
      </c>
      <c r="I104" s="2">
        <v>30.688259124755859</v>
      </c>
      <c r="J104" s="2">
        <v>51.934539794921875</v>
      </c>
      <c r="K104" s="2">
        <v>25.247289657592773</v>
      </c>
      <c r="L104" s="2">
        <v>31.729709625244141</v>
      </c>
      <c r="M104" s="2">
        <v>38.539939880371094</v>
      </c>
      <c r="N104" s="2">
        <v>52.210418701171875</v>
      </c>
      <c r="O104" s="2">
        <v>65.232231140136719</v>
      </c>
      <c r="P104" s="1" t="s">
        <v>446</v>
      </c>
      <c r="Q104" s="4">
        <v>2013</v>
      </c>
      <c r="R104" s="56">
        <v>794643</v>
      </c>
      <c r="S104" s="2">
        <v>389455</v>
      </c>
      <c r="T104" s="2">
        <v>405188</v>
      </c>
      <c r="U104" s="2">
        <v>388171.87951621052</v>
      </c>
      <c r="V104" s="1">
        <v>406471.12048378948</v>
      </c>
      <c r="W104" s="22">
        <v>0.51151412707818411</v>
      </c>
    </row>
    <row r="105" spans="1:23">
      <c r="A105" s="3" t="s">
        <v>356</v>
      </c>
      <c r="B105" s="1" t="s">
        <v>154</v>
      </c>
      <c r="C105" s="1" t="s">
        <v>410</v>
      </c>
      <c r="D105" s="1" t="s">
        <v>410</v>
      </c>
      <c r="E105" s="1" t="s">
        <v>420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1" t="s">
        <v>459</v>
      </c>
      <c r="Q105" s="4"/>
      <c r="R105" s="56">
        <v>785627</v>
      </c>
      <c r="S105" s="2">
        <v>382411</v>
      </c>
      <c r="T105" s="2">
        <v>403216</v>
      </c>
      <c r="U105" s="2">
        <v>156324.3245373636</v>
      </c>
      <c r="V105" s="1">
        <v>629302.6754626364</v>
      </c>
      <c r="W105" s="22">
        <v>0.80101966386419565</v>
      </c>
    </row>
    <row r="106" spans="1:23">
      <c r="A106" s="3" t="s">
        <v>357</v>
      </c>
      <c r="B106" s="1" t="s">
        <v>155</v>
      </c>
      <c r="C106" s="1" t="s">
        <v>407</v>
      </c>
      <c r="D106" s="1" t="s">
        <v>416</v>
      </c>
      <c r="E106" s="1" t="s">
        <v>419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1" t="s">
        <v>459</v>
      </c>
      <c r="Q106" s="4"/>
      <c r="R106" s="56">
        <v>1922</v>
      </c>
      <c r="S106" s="2">
        <v>846</v>
      </c>
      <c r="T106" s="2">
        <v>1076</v>
      </c>
      <c r="U106" s="2">
        <v>1646.4570829511204</v>
      </c>
      <c r="V106" s="1">
        <v>275.54291704887959</v>
      </c>
      <c r="W106" s="22">
        <v>0.14336259992137335</v>
      </c>
    </row>
    <row r="107" spans="1:23">
      <c r="A107" s="3" t="s">
        <v>358</v>
      </c>
      <c r="B107" s="1" t="s">
        <v>156</v>
      </c>
      <c r="C107" s="1" t="s">
        <v>407</v>
      </c>
      <c r="D107" s="1" t="s">
        <v>416</v>
      </c>
      <c r="E107" s="1" t="s">
        <v>419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1" t="s">
        <v>459</v>
      </c>
      <c r="Q107" s="4"/>
      <c r="R107" s="56">
        <v>115425</v>
      </c>
      <c r="S107" s="2">
        <v>56192</v>
      </c>
      <c r="T107" s="2">
        <v>59233</v>
      </c>
      <c r="U107" s="2">
        <v>37306.8158162334</v>
      </c>
      <c r="V107" s="1">
        <v>78118.1841837666</v>
      </c>
      <c r="W107" s="22">
        <v>0.67678738734040811</v>
      </c>
    </row>
    <row r="108" spans="1:23">
      <c r="A108" s="3" t="s">
        <v>359</v>
      </c>
      <c r="B108" s="1" t="s">
        <v>157</v>
      </c>
      <c r="C108" s="1" t="s">
        <v>407</v>
      </c>
      <c r="D108" s="1" t="s">
        <v>416</v>
      </c>
      <c r="E108" s="1" t="s">
        <v>419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1" t="s">
        <v>459</v>
      </c>
      <c r="Q108" s="4"/>
      <c r="R108" s="56">
        <v>38549</v>
      </c>
      <c r="S108" s="2">
        <v>18879</v>
      </c>
      <c r="T108" s="2">
        <v>19670</v>
      </c>
      <c r="U108" s="2">
        <v>3476.6003767441798</v>
      </c>
      <c r="V108" s="1">
        <v>35072.39962325582</v>
      </c>
      <c r="W108" s="22">
        <v>0.90981347436394766</v>
      </c>
    </row>
    <row r="109" spans="1:23">
      <c r="A109" s="3" t="s">
        <v>261</v>
      </c>
      <c r="B109" s="1" t="s">
        <v>59</v>
      </c>
      <c r="C109" s="1" t="s">
        <v>406</v>
      </c>
      <c r="D109" s="1" t="s">
        <v>413</v>
      </c>
      <c r="E109" s="1" t="s">
        <v>418</v>
      </c>
      <c r="F109" s="2">
        <v>76.099998474121094</v>
      </c>
      <c r="G109" s="2">
        <v>78.699996948242188</v>
      </c>
      <c r="H109" s="2">
        <v>73.5</v>
      </c>
      <c r="I109" s="2">
        <v>73.300003051757813</v>
      </c>
      <c r="J109" s="2">
        <v>87.699996948242188</v>
      </c>
      <c r="K109" s="2">
        <v>53</v>
      </c>
      <c r="L109" s="2">
        <v>67.800003051757813</v>
      </c>
      <c r="M109" s="2">
        <v>83.699996948242188</v>
      </c>
      <c r="N109" s="2">
        <v>91.099998474121094</v>
      </c>
      <c r="O109" s="2">
        <v>97.099998474121094</v>
      </c>
      <c r="P109" s="1" t="s">
        <v>440</v>
      </c>
      <c r="Q109" s="4">
        <v>2018</v>
      </c>
      <c r="R109" s="56">
        <v>3582613</v>
      </c>
      <c r="S109" s="2">
        <v>1774174</v>
      </c>
      <c r="T109" s="2">
        <v>1808439</v>
      </c>
      <c r="U109" s="2">
        <v>2250219.3141870578</v>
      </c>
      <c r="V109" s="1">
        <v>1332393.6858129422</v>
      </c>
      <c r="W109" s="22">
        <v>0.37190555770688666</v>
      </c>
    </row>
    <row r="110" spans="1:23">
      <c r="A110" s="3" t="s">
        <v>270</v>
      </c>
      <c r="B110" s="1" t="s">
        <v>68</v>
      </c>
      <c r="C110" s="1" t="s">
        <v>406</v>
      </c>
      <c r="D110" s="1" t="s">
        <v>413</v>
      </c>
      <c r="E110" s="1" t="s">
        <v>418</v>
      </c>
      <c r="F110" s="2">
        <v>93.699996948242188</v>
      </c>
      <c r="G110" s="2">
        <v>94.5</v>
      </c>
      <c r="H110" s="2">
        <v>93</v>
      </c>
      <c r="I110" s="2">
        <v>93.300003051757813</v>
      </c>
      <c r="J110" s="2">
        <v>97.199996948242188</v>
      </c>
      <c r="K110" s="2">
        <v>88.699996948242188</v>
      </c>
      <c r="L110" s="2">
        <v>92.599998474121094</v>
      </c>
      <c r="M110" s="2">
        <v>94.400001525878906</v>
      </c>
      <c r="N110" s="2">
        <v>96.099998474121094</v>
      </c>
      <c r="O110" s="2">
        <v>97.599998474121094</v>
      </c>
      <c r="P110" s="1" t="s">
        <v>423</v>
      </c>
      <c r="Q110" s="4">
        <v>2016</v>
      </c>
      <c r="R110" s="56">
        <v>3265900</v>
      </c>
      <c r="S110" s="2">
        <v>1619150</v>
      </c>
      <c r="T110" s="2">
        <v>1646750</v>
      </c>
      <c r="U110" s="2">
        <v>2712754.0025874618</v>
      </c>
      <c r="V110" s="1">
        <v>553145.99741253816</v>
      </c>
      <c r="W110" s="22">
        <v>0.16937015751019266</v>
      </c>
    </row>
    <row r="111" spans="1:23">
      <c r="A111" s="3" t="s">
        <v>368</v>
      </c>
      <c r="B111" s="1" t="s">
        <v>166</v>
      </c>
      <c r="C111" s="1" t="s">
        <v>409</v>
      </c>
      <c r="D111" s="1" t="s">
        <v>409</v>
      </c>
      <c r="E111" s="1" t="s">
        <v>420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1" t="s">
        <v>459</v>
      </c>
      <c r="Q111" s="4"/>
      <c r="R111" s="56">
        <v>2997712</v>
      </c>
      <c r="S111" s="2">
        <v>1454269</v>
      </c>
      <c r="T111" s="2">
        <v>1543443</v>
      </c>
      <c r="U111" s="2">
        <v>718378.5672851936</v>
      </c>
      <c r="V111" s="1">
        <v>2279333.4327148064</v>
      </c>
      <c r="W111" s="22">
        <v>0.76035771038538935</v>
      </c>
    </row>
    <row r="112" spans="1:23">
      <c r="A112" s="3" t="s">
        <v>363</v>
      </c>
      <c r="B112" s="1" t="s">
        <v>161</v>
      </c>
      <c r="C112" s="1" t="s">
        <v>405</v>
      </c>
      <c r="D112" s="1" t="s">
        <v>405</v>
      </c>
      <c r="E112" s="1" t="s">
        <v>420</v>
      </c>
      <c r="F112" s="2">
        <v>94.800003051757813</v>
      </c>
      <c r="G112" s="2">
        <v>94.599998474121094</v>
      </c>
      <c r="H112" s="2">
        <v>95</v>
      </c>
      <c r="I112" s="2">
        <v>96.099998474121094</v>
      </c>
      <c r="J112" s="2">
        <v>92.400001525878906</v>
      </c>
      <c r="K112" s="2">
        <v>96</v>
      </c>
      <c r="L112" s="2">
        <v>96.199996948242188</v>
      </c>
      <c r="M112" s="2">
        <v>96.400001525878906</v>
      </c>
      <c r="N112" s="2">
        <v>92.900001525878906</v>
      </c>
      <c r="O112" s="2">
        <v>91.400001525878906</v>
      </c>
      <c r="P112" s="1" t="s">
        <v>426</v>
      </c>
      <c r="Q112" s="4">
        <v>2017</v>
      </c>
      <c r="R112" s="56">
        <v>52058</v>
      </c>
      <c r="S112" s="2">
        <v>24760</v>
      </c>
      <c r="T112" s="2">
        <v>27298</v>
      </c>
      <c r="U112" s="2">
        <v>31334.707150558574</v>
      </c>
      <c r="V112" s="1">
        <v>20723.292849441426</v>
      </c>
      <c r="W112" s="22">
        <v>0.398080849234343</v>
      </c>
    </row>
    <row r="113" spans="1:23">
      <c r="A113" s="3" t="s">
        <v>264</v>
      </c>
      <c r="B113" s="1" t="s">
        <v>62</v>
      </c>
      <c r="C113" s="1" t="s">
        <v>406</v>
      </c>
      <c r="D113" s="1" t="s">
        <v>415</v>
      </c>
      <c r="E113" s="1" t="s">
        <v>418</v>
      </c>
      <c r="F113" s="2">
        <v>53.099998474121094</v>
      </c>
      <c r="G113" s="2">
        <v>51.200000762939453</v>
      </c>
      <c r="H113" s="2">
        <v>54.900001525878906</v>
      </c>
      <c r="I113" s="2">
        <v>45.799999237060547</v>
      </c>
      <c r="J113" s="2">
        <v>82.5</v>
      </c>
      <c r="K113" s="2">
        <v>26.799999237060547</v>
      </c>
      <c r="L113" s="2">
        <v>40.900001525878906</v>
      </c>
      <c r="M113" s="2">
        <v>49.099998474121094</v>
      </c>
      <c r="N113" s="2">
        <v>66.099998474121094</v>
      </c>
      <c r="O113" s="2">
        <v>86.400001525878906</v>
      </c>
      <c r="P113" s="1" t="s">
        <v>450</v>
      </c>
      <c r="Q113" s="4">
        <v>2015</v>
      </c>
      <c r="R113" s="56">
        <v>3556557</v>
      </c>
      <c r="S113" s="2">
        <v>1748291</v>
      </c>
      <c r="T113" s="2">
        <v>1808266</v>
      </c>
      <c r="U113" s="2">
        <v>2050130.5404741939</v>
      </c>
      <c r="V113" s="1">
        <v>1506426.4595258061</v>
      </c>
      <c r="W113" s="22">
        <v>0.42356314253526828</v>
      </c>
    </row>
    <row r="114" spans="1:23">
      <c r="A114" s="3" t="s">
        <v>365</v>
      </c>
      <c r="B114" s="1" t="s">
        <v>163</v>
      </c>
      <c r="C114" s="1" t="s">
        <v>407</v>
      </c>
      <c r="D114" s="1" t="s">
        <v>416</v>
      </c>
      <c r="E114" s="1" t="s">
        <v>419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1" t="s">
        <v>459</v>
      </c>
      <c r="Q114" s="4"/>
      <c r="R114" s="56">
        <v>25578</v>
      </c>
      <c r="S114" s="2">
        <v>12306</v>
      </c>
      <c r="T114" s="2">
        <v>13272</v>
      </c>
      <c r="U114" s="2">
        <v>1378.0860887456074</v>
      </c>
      <c r="V114" s="1">
        <v>24199.913911254393</v>
      </c>
      <c r="W114" s="22">
        <v>0.94612221093339566</v>
      </c>
    </row>
    <row r="115" spans="1:23">
      <c r="A115" s="3" t="s">
        <v>364</v>
      </c>
      <c r="B115" s="1" t="s">
        <v>162</v>
      </c>
      <c r="C115" s="1" t="s">
        <v>409</v>
      </c>
      <c r="D115" s="1" t="s">
        <v>409</v>
      </c>
      <c r="E115" s="1" t="s">
        <v>420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1" t="s">
        <v>459</v>
      </c>
      <c r="Q115" s="4"/>
      <c r="R115" s="56">
        <v>8856</v>
      </c>
      <c r="S115" s="2">
        <v>4335</v>
      </c>
      <c r="T115" s="2">
        <v>4521</v>
      </c>
      <c r="U115" s="2">
        <v>2034.1465946921953</v>
      </c>
      <c r="V115" s="1">
        <v>6821.8534053078047</v>
      </c>
      <c r="W115" s="22">
        <v>0.77030865010250726</v>
      </c>
    </row>
    <row r="116" spans="1:23">
      <c r="A116" s="3" t="s">
        <v>269</v>
      </c>
      <c r="B116" s="1" t="s">
        <v>67</v>
      </c>
      <c r="C116" s="1" t="s">
        <v>406</v>
      </c>
      <c r="D116" s="1" t="s">
        <v>415</v>
      </c>
      <c r="E116" s="1" t="s">
        <v>418</v>
      </c>
      <c r="F116" s="2">
        <v>59.482959747314453</v>
      </c>
      <c r="G116" s="2">
        <v>61.497341156005859</v>
      </c>
      <c r="H116" s="2">
        <v>57.409980773925781</v>
      </c>
      <c r="I116" s="2">
        <v>49.889541625976563</v>
      </c>
      <c r="J116" s="2">
        <v>72.910713195800781</v>
      </c>
      <c r="K116" s="2">
        <v>42.423488616943359</v>
      </c>
      <c r="L116" s="2">
        <v>48.856998443603516</v>
      </c>
      <c r="M116" s="2">
        <v>61.660091400146484</v>
      </c>
      <c r="N116" s="2">
        <v>71.102729797363281</v>
      </c>
      <c r="O116" s="2">
        <v>84.901542663574219</v>
      </c>
      <c r="P116" s="1" t="s">
        <v>450</v>
      </c>
      <c r="Q116" s="4">
        <v>2015</v>
      </c>
      <c r="R116" s="56">
        <v>712210</v>
      </c>
      <c r="S116" s="2">
        <v>350756</v>
      </c>
      <c r="T116" s="2">
        <v>361454</v>
      </c>
      <c r="U116" s="2">
        <v>329952.85225683841</v>
      </c>
      <c r="V116" s="1">
        <v>382257.14774316159</v>
      </c>
      <c r="W116" s="22">
        <v>0.53671971433026999</v>
      </c>
    </row>
    <row r="117" spans="1:23">
      <c r="A117" s="3" t="s">
        <v>367</v>
      </c>
      <c r="B117" s="1" t="s">
        <v>165</v>
      </c>
      <c r="C117" s="1" t="s">
        <v>406</v>
      </c>
      <c r="D117" s="1" t="s">
        <v>413</v>
      </c>
      <c r="E117" s="1" t="s">
        <v>420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1" t="s">
        <v>459</v>
      </c>
      <c r="Q117" s="4"/>
      <c r="R117" s="56">
        <v>83856</v>
      </c>
      <c r="S117" s="2">
        <v>41128</v>
      </c>
      <c r="T117" s="2">
        <v>42728</v>
      </c>
      <c r="U117" s="2">
        <v>49648.406246082406</v>
      </c>
      <c r="V117" s="1">
        <v>34207.593753917594</v>
      </c>
      <c r="W117" s="22">
        <v>0.40793257195570493</v>
      </c>
    </row>
    <row r="118" spans="1:23">
      <c r="A118" s="3" t="s">
        <v>262</v>
      </c>
      <c r="B118" s="1" t="s">
        <v>60</v>
      </c>
      <c r="C118" s="1" t="s">
        <v>408</v>
      </c>
      <c r="D118" s="1" t="s">
        <v>408</v>
      </c>
      <c r="E118" s="1" t="s">
        <v>420</v>
      </c>
      <c r="F118" s="2">
        <v>98.800003051757813</v>
      </c>
      <c r="G118" s="2">
        <v>98.800003051757813</v>
      </c>
      <c r="H118" s="2">
        <v>98.800003051757813</v>
      </c>
      <c r="I118" s="2">
        <v>98</v>
      </c>
      <c r="J118" s="2">
        <v>98.599998474121094</v>
      </c>
      <c r="K118" s="2"/>
      <c r="L118" s="2"/>
      <c r="M118" s="2"/>
      <c r="N118" s="2"/>
      <c r="O118" s="2"/>
      <c r="P118" s="1" t="s">
        <v>452</v>
      </c>
      <c r="Q118" s="4">
        <v>2018</v>
      </c>
      <c r="R118" s="56">
        <v>13400000</v>
      </c>
      <c r="S118" s="2">
        <v>6563565</v>
      </c>
      <c r="T118" s="2">
        <v>6867841</v>
      </c>
      <c r="U118" s="2">
        <v>2659069.9043953139</v>
      </c>
      <c r="V118" s="1">
        <v>10740930.095604686</v>
      </c>
      <c r="W118" s="22">
        <v>0.80156194743318554</v>
      </c>
    </row>
    <row r="119" spans="1:23">
      <c r="A119" s="3" t="s">
        <v>339</v>
      </c>
      <c r="B119" s="1" t="s">
        <v>137</v>
      </c>
      <c r="C119" s="1" t="s">
        <v>409</v>
      </c>
      <c r="D119" s="1" t="s">
        <v>409</v>
      </c>
      <c r="E119" s="1" t="s">
        <v>420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1" t="s">
        <v>459</v>
      </c>
      <c r="Q119" s="4"/>
      <c r="R119" s="56">
        <v>14163</v>
      </c>
      <c r="S119" s="2">
        <v>6897</v>
      </c>
      <c r="T119" s="2">
        <v>7266</v>
      </c>
      <c r="U119" s="2">
        <v>14163</v>
      </c>
      <c r="V119" s="1">
        <v>0</v>
      </c>
      <c r="W119" s="22">
        <v>0</v>
      </c>
    </row>
    <row r="120" spans="1:23">
      <c r="A120" s="3" t="s">
        <v>362</v>
      </c>
      <c r="B120" s="1" t="s">
        <v>160</v>
      </c>
      <c r="C120" s="1" t="s">
        <v>407</v>
      </c>
      <c r="D120" s="1" t="s">
        <v>416</v>
      </c>
      <c r="E120" s="1" t="s">
        <v>419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1" t="s">
        <v>459</v>
      </c>
      <c r="Q120" s="4"/>
      <c r="R120" s="56">
        <v>1267</v>
      </c>
      <c r="S120" s="2">
        <v>601</v>
      </c>
      <c r="T120" s="2">
        <v>666</v>
      </c>
      <c r="U120" s="2">
        <v>0</v>
      </c>
      <c r="V120" s="1">
        <v>1267</v>
      </c>
      <c r="W120" s="22">
        <v>1</v>
      </c>
    </row>
    <row r="121" spans="1:23">
      <c r="A121" s="3" t="s">
        <v>267</v>
      </c>
      <c r="B121" s="1" t="s">
        <v>65</v>
      </c>
      <c r="C121" s="1" t="s">
        <v>409</v>
      </c>
      <c r="D121" s="1" t="s">
        <v>409</v>
      </c>
      <c r="E121" s="1" t="s">
        <v>420</v>
      </c>
      <c r="F121" s="2">
        <v>96.099998474121094</v>
      </c>
      <c r="G121" s="2">
        <v>97</v>
      </c>
      <c r="H121" s="2">
        <v>95.099998474121094</v>
      </c>
      <c r="I121" s="2">
        <v>97.199996948242188</v>
      </c>
      <c r="J121" s="2">
        <v>95.5</v>
      </c>
      <c r="K121" s="2">
        <v>96.300003051757813</v>
      </c>
      <c r="L121" s="2">
        <v>95.400001525878906</v>
      </c>
      <c r="M121" s="2">
        <v>95.900001525878906</v>
      </c>
      <c r="N121" s="2">
        <v>96.5</v>
      </c>
      <c r="O121" s="2">
        <v>96.300003051757813</v>
      </c>
      <c r="P121" s="1" t="s">
        <v>440</v>
      </c>
      <c r="Q121" s="4">
        <v>2018</v>
      </c>
      <c r="R121" s="56">
        <v>348598</v>
      </c>
      <c r="S121" s="2">
        <v>172230</v>
      </c>
      <c r="T121" s="2">
        <v>176368</v>
      </c>
      <c r="U121" s="2">
        <v>109998.62996913292</v>
      </c>
      <c r="V121" s="1">
        <v>238599.37003086708</v>
      </c>
      <c r="W121" s="22">
        <v>0.68445421382471239</v>
      </c>
    </row>
    <row r="122" spans="1:23">
      <c r="A122" s="3" t="s">
        <v>266</v>
      </c>
      <c r="B122" s="1" t="s">
        <v>64</v>
      </c>
      <c r="C122" s="1" t="s">
        <v>407</v>
      </c>
      <c r="D122" s="1" t="s">
        <v>414</v>
      </c>
      <c r="E122" s="1" t="s">
        <v>419</v>
      </c>
      <c r="F122" s="2">
        <v>95.169181823730469</v>
      </c>
      <c r="G122" s="2">
        <v>95.26007080078125</v>
      </c>
      <c r="H122" s="2">
        <v>95.085533142089844</v>
      </c>
      <c r="I122" s="2">
        <v>95.44024658203125</v>
      </c>
      <c r="J122" s="2">
        <v>95.038002014160156</v>
      </c>
      <c r="K122" s="2">
        <v>91.604583740234375</v>
      </c>
      <c r="L122" s="2">
        <v>95.80206298828125</v>
      </c>
      <c r="M122" s="2">
        <v>96.75018310546875</v>
      </c>
      <c r="N122" s="2">
        <v>95.754432678222656</v>
      </c>
      <c r="O122" s="2">
        <v>96.83392333984375</v>
      </c>
      <c r="P122" s="1" t="s">
        <v>440</v>
      </c>
      <c r="Q122" s="4">
        <v>2018</v>
      </c>
      <c r="R122" s="56">
        <v>37501</v>
      </c>
      <c r="S122" s="2">
        <v>17965</v>
      </c>
      <c r="T122" s="2">
        <v>19536</v>
      </c>
      <c r="U122" s="2">
        <v>12445.283464103915</v>
      </c>
      <c r="V122" s="1">
        <v>25055.716535896085</v>
      </c>
      <c r="W122" s="22">
        <v>0.66813462403392132</v>
      </c>
    </row>
    <row r="123" spans="1:23">
      <c r="A123" s="3" t="s">
        <v>366</v>
      </c>
      <c r="B123" s="1" t="s">
        <v>164</v>
      </c>
      <c r="C123" s="1" t="s">
        <v>408</v>
      </c>
      <c r="D123" s="1" t="s">
        <v>408</v>
      </c>
      <c r="E123" s="1" t="s">
        <v>421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1" t="s">
        <v>459</v>
      </c>
      <c r="Q123" s="4"/>
      <c r="R123" s="56">
        <v>412</v>
      </c>
      <c r="S123" s="2">
        <v>200</v>
      </c>
      <c r="T123" s="2">
        <v>212</v>
      </c>
      <c r="U123" s="2">
        <v>374.62463963098213</v>
      </c>
      <c r="V123" s="1">
        <v>37.375360369017862</v>
      </c>
      <c r="W123" s="22">
        <v>9.0716894099557924E-2</v>
      </c>
    </row>
    <row r="124" spans="1:23">
      <c r="A124" s="3" t="s">
        <v>361</v>
      </c>
      <c r="B124" s="1" t="s">
        <v>159</v>
      </c>
      <c r="C124" s="1" t="s">
        <v>410</v>
      </c>
      <c r="D124" s="1" t="s">
        <v>410</v>
      </c>
      <c r="E124" s="1" t="s">
        <v>420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1" t="s">
        <v>459</v>
      </c>
      <c r="Q124" s="4"/>
      <c r="R124" s="56">
        <v>4015839</v>
      </c>
      <c r="S124" s="2">
        <v>1955264</v>
      </c>
      <c r="T124" s="2">
        <v>2060575</v>
      </c>
      <c r="U124" s="2">
        <v>1507840.9367263666</v>
      </c>
      <c r="V124" s="1">
        <v>2507998.0632736334</v>
      </c>
      <c r="W124" s="22">
        <v>0.6245265468246195</v>
      </c>
    </row>
    <row r="125" spans="1:23">
      <c r="A125" s="3" t="s">
        <v>268</v>
      </c>
      <c r="B125" s="1" t="s">
        <v>66</v>
      </c>
      <c r="C125" s="1" t="s">
        <v>406</v>
      </c>
      <c r="D125" s="1" t="s">
        <v>413</v>
      </c>
      <c r="E125" s="1" t="s">
        <v>418</v>
      </c>
      <c r="F125" s="2">
        <v>71.5</v>
      </c>
      <c r="G125" s="2">
        <v>71.699996948242188</v>
      </c>
      <c r="H125" s="2">
        <v>71.300003051757813</v>
      </c>
      <c r="I125" s="2">
        <v>66.900001525878906</v>
      </c>
      <c r="J125" s="2">
        <v>83.300003051757813</v>
      </c>
      <c r="K125" s="2">
        <v>58</v>
      </c>
      <c r="L125" s="2">
        <v>61.200000762939453</v>
      </c>
      <c r="M125" s="2">
        <v>69.099998474121094</v>
      </c>
      <c r="N125" s="2">
        <v>79.599998474121094</v>
      </c>
      <c r="O125" s="2">
        <v>93.199996948242188</v>
      </c>
      <c r="P125" s="1" t="s">
        <v>453</v>
      </c>
      <c r="Q125" s="4">
        <v>2011</v>
      </c>
      <c r="R125" s="56">
        <v>6234768</v>
      </c>
      <c r="S125" s="2">
        <v>3109782</v>
      </c>
      <c r="T125" s="2">
        <v>3124986</v>
      </c>
      <c r="U125" s="2">
        <v>3991007.6241670903</v>
      </c>
      <c r="V125" s="1">
        <v>2243760.3758329097</v>
      </c>
      <c r="W125" s="22">
        <v>0.35987872777830865</v>
      </c>
    </row>
    <row r="126" spans="1:23">
      <c r="A126" s="3" t="s">
        <v>265</v>
      </c>
      <c r="B126" s="1" t="s">
        <v>63</v>
      </c>
      <c r="C126" s="1" t="s">
        <v>409</v>
      </c>
      <c r="D126" s="1" t="s">
        <v>409</v>
      </c>
      <c r="E126" s="1" t="s">
        <v>418</v>
      </c>
      <c r="F126" s="2">
        <v>92.800003051757813</v>
      </c>
      <c r="G126" s="2">
        <v>92.300003051757813</v>
      </c>
      <c r="H126" s="2">
        <v>93.400001525878906</v>
      </c>
      <c r="I126" s="2">
        <v>91.800003051757813</v>
      </c>
      <c r="J126" s="2">
        <v>96.400001525878906</v>
      </c>
      <c r="K126" s="2">
        <v>84.300003051757813</v>
      </c>
      <c r="L126" s="2">
        <v>94.300003051757813</v>
      </c>
      <c r="M126" s="2">
        <v>96.599998474121094</v>
      </c>
      <c r="N126" s="2">
        <v>96.900001525878906</v>
      </c>
      <c r="O126" s="2">
        <v>97.199996948242188</v>
      </c>
      <c r="P126" s="1" t="s">
        <v>423</v>
      </c>
      <c r="Q126" s="4">
        <v>2016</v>
      </c>
      <c r="R126" s="56">
        <v>4512706</v>
      </c>
      <c r="S126" s="2">
        <v>2241061</v>
      </c>
      <c r="T126" s="2">
        <v>2271645</v>
      </c>
      <c r="U126" s="2">
        <v>3132781.0673096189</v>
      </c>
      <c r="V126" s="1">
        <v>1379924.9326903811</v>
      </c>
      <c r="W126" s="22">
        <v>0.30578657964653161</v>
      </c>
    </row>
    <row r="127" spans="1:23">
      <c r="A127" s="3" t="s">
        <v>271</v>
      </c>
      <c r="B127" s="1" t="s">
        <v>69</v>
      </c>
      <c r="C127" s="1" t="s">
        <v>406</v>
      </c>
      <c r="D127" s="1" t="s">
        <v>413</v>
      </c>
      <c r="E127" s="1" t="s">
        <v>420</v>
      </c>
      <c r="F127" s="2">
        <v>92.285758972167969</v>
      </c>
      <c r="G127" s="2">
        <v>93.05657958984375</v>
      </c>
      <c r="H127" s="2">
        <v>91.507026672363281</v>
      </c>
      <c r="I127" s="2">
        <v>90.877410888671875</v>
      </c>
      <c r="J127" s="2">
        <v>94.612022399902344</v>
      </c>
      <c r="K127" s="2">
        <v>88.0255126953125</v>
      </c>
      <c r="L127" s="2">
        <v>90.379112243652344</v>
      </c>
      <c r="M127" s="2">
        <v>92.975288391113281</v>
      </c>
      <c r="N127" s="2">
        <v>95.697433471679688</v>
      </c>
      <c r="O127" s="2">
        <v>96.635147094726563</v>
      </c>
      <c r="P127" s="1" t="s">
        <v>446</v>
      </c>
      <c r="Q127" s="4">
        <v>2013</v>
      </c>
      <c r="R127" s="56">
        <v>426063</v>
      </c>
      <c r="S127" s="2">
        <v>213307</v>
      </c>
      <c r="T127" s="2">
        <v>212756</v>
      </c>
      <c r="U127" s="2">
        <v>212893.11766244777</v>
      </c>
      <c r="V127" s="1">
        <v>213169.88233755223</v>
      </c>
      <c r="W127" s="22">
        <v>0.50032479313517542</v>
      </c>
    </row>
    <row r="128" spans="1:23">
      <c r="A128" s="3" t="s">
        <v>373</v>
      </c>
      <c r="B128" s="1" t="s">
        <v>171</v>
      </c>
      <c r="C128" s="1" t="s">
        <v>409</v>
      </c>
      <c r="D128" s="1" t="s">
        <v>409</v>
      </c>
      <c r="E128" s="1" t="s">
        <v>420</v>
      </c>
      <c r="F128" s="2">
        <v>97.300003051757813</v>
      </c>
      <c r="G128" s="2">
        <v>97.699996948242188</v>
      </c>
      <c r="H128" s="2">
        <v>96.900001525878906</v>
      </c>
      <c r="I128" s="2"/>
      <c r="J128" s="2"/>
      <c r="K128" s="2"/>
      <c r="L128" s="2"/>
      <c r="M128" s="2"/>
      <c r="N128" s="2"/>
      <c r="O128" s="2"/>
      <c r="P128" s="1" t="s">
        <v>504</v>
      </c>
      <c r="Q128" s="4">
        <v>2011</v>
      </c>
      <c r="R128" s="56">
        <v>1553</v>
      </c>
      <c r="S128" s="2">
        <v>770</v>
      </c>
      <c r="T128" s="2">
        <v>783</v>
      </c>
      <c r="U128" s="2">
        <v>0</v>
      </c>
      <c r="V128" s="1">
        <v>1553</v>
      </c>
      <c r="W128" s="22">
        <v>1</v>
      </c>
    </row>
    <row r="129" spans="1:23">
      <c r="A129" s="3" t="s">
        <v>274</v>
      </c>
      <c r="B129" s="1" t="s">
        <v>72</v>
      </c>
      <c r="C129" s="1" t="s">
        <v>405</v>
      </c>
      <c r="D129" s="1" t="s">
        <v>405</v>
      </c>
      <c r="E129" s="1" t="s">
        <v>418</v>
      </c>
      <c r="F129" s="2">
        <v>74.488166809082031</v>
      </c>
      <c r="G129" s="2">
        <v>75.885490417480469</v>
      </c>
      <c r="H129" s="2">
        <v>73.197952270507813</v>
      </c>
      <c r="I129" s="2">
        <v>74.329536437988281</v>
      </c>
      <c r="J129" s="2">
        <v>74.572967529296875</v>
      </c>
      <c r="K129" s="2">
        <v>79.700393676757813</v>
      </c>
      <c r="L129" s="2">
        <v>74.0709228515625</v>
      </c>
      <c r="M129" s="2">
        <v>68.200767517089844</v>
      </c>
      <c r="N129" s="2">
        <v>70.5118408203125</v>
      </c>
      <c r="O129" s="2">
        <v>80.1861572265625</v>
      </c>
      <c r="P129" s="1" t="s">
        <v>428</v>
      </c>
      <c r="Q129" s="4">
        <v>2019</v>
      </c>
      <c r="R129" s="56">
        <v>2756209</v>
      </c>
      <c r="S129" s="2">
        <v>1370347</v>
      </c>
      <c r="T129" s="2">
        <v>1385862</v>
      </c>
      <c r="U129" s="2">
        <v>2212143.9042343828</v>
      </c>
      <c r="V129" s="1">
        <v>544065.09576561733</v>
      </c>
      <c r="W129" s="22">
        <v>0.19739616834776222</v>
      </c>
    </row>
    <row r="130" spans="1:23">
      <c r="A130" s="3" t="s">
        <v>371</v>
      </c>
      <c r="B130" s="1" t="s">
        <v>169</v>
      </c>
      <c r="C130" s="1" t="s">
        <v>407</v>
      </c>
      <c r="D130" s="1" t="s">
        <v>416</v>
      </c>
      <c r="E130" s="1" t="s">
        <v>419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1" t="s">
        <v>459</v>
      </c>
      <c r="Q130" s="4"/>
      <c r="R130" s="56">
        <v>1085196</v>
      </c>
      <c r="S130" s="2">
        <v>527914</v>
      </c>
      <c r="T130" s="2">
        <v>557282</v>
      </c>
      <c r="U130" s="2">
        <v>92349.197531628073</v>
      </c>
      <c r="V130" s="1">
        <v>992846.80246837193</v>
      </c>
      <c r="W130" s="22">
        <v>0.91490090496866183</v>
      </c>
    </row>
    <row r="131" spans="1:23">
      <c r="A131" s="3" t="s">
        <v>374</v>
      </c>
      <c r="B131" s="1" t="s">
        <v>172</v>
      </c>
      <c r="C131" s="1" t="s">
        <v>409</v>
      </c>
      <c r="D131" s="1" t="s">
        <v>409</v>
      </c>
      <c r="E131" s="1" t="s">
        <v>419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1" t="s">
        <v>459</v>
      </c>
      <c r="Q131" s="4"/>
      <c r="R131" s="56">
        <v>376483</v>
      </c>
      <c r="S131" s="2">
        <v>183526</v>
      </c>
      <c r="T131" s="2">
        <v>192957</v>
      </c>
      <c r="U131" s="2">
        <v>50683.498280065018</v>
      </c>
      <c r="V131" s="1">
        <v>325799.50171993498</v>
      </c>
      <c r="W131" s="22">
        <v>0.86537639606551953</v>
      </c>
    </row>
    <row r="132" spans="1:23">
      <c r="A132" s="3" t="s">
        <v>369</v>
      </c>
      <c r="B132" s="1" t="s">
        <v>167</v>
      </c>
      <c r="C132" s="1" t="s">
        <v>408</v>
      </c>
      <c r="D132" s="1" t="s">
        <v>408</v>
      </c>
      <c r="E132" s="1" t="s">
        <v>420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1" t="s">
        <v>459</v>
      </c>
      <c r="Q132" s="4"/>
      <c r="R132" s="56">
        <v>787033</v>
      </c>
      <c r="S132" s="2">
        <v>382722</v>
      </c>
      <c r="T132" s="2">
        <v>404311</v>
      </c>
      <c r="U132" s="2">
        <v>326443.10471765249</v>
      </c>
      <c r="V132" s="1">
        <v>460589.89528234751</v>
      </c>
      <c r="W132" s="22">
        <v>0.58522310409137546</v>
      </c>
    </row>
    <row r="133" spans="1:23">
      <c r="A133" s="3" t="s">
        <v>272</v>
      </c>
      <c r="B133" s="1" t="s">
        <v>70</v>
      </c>
      <c r="C133" s="1" t="s">
        <v>406</v>
      </c>
      <c r="D133" s="1" t="s">
        <v>415</v>
      </c>
      <c r="E133" s="1" t="s">
        <v>418</v>
      </c>
      <c r="F133" s="2">
        <v>50.400001525878906</v>
      </c>
      <c r="G133" s="2">
        <v>46</v>
      </c>
      <c r="H133" s="2">
        <v>54.700000762939453</v>
      </c>
      <c r="I133" s="2">
        <v>44.799999237060547</v>
      </c>
      <c r="J133" s="2">
        <v>83</v>
      </c>
      <c r="K133" s="2">
        <v>34.5</v>
      </c>
      <c r="L133" s="2">
        <v>39.700000762939453</v>
      </c>
      <c r="M133" s="2">
        <v>44.799999237060547</v>
      </c>
      <c r="N133" s="2">
        <v>57</v>
      </c>
      <c r="O133" s="2">
        <v>80.900001525878906</v>
      </c>
      <c r="P133" s="1" t="s">
        <v>439</v>
      </c>
      <c r="Q133" s="4">
        <v>2012</v>
      </c>
      <c r="R133" s="56">
        <v>4330614</v>
      </c>
      <c r="S133" s="2">
        <v>2129918</v>
      </c>
      <c r="T133" s="2">
        <v>2200696</v>
      </c>
      <c r="U133" s="2">
        <v>3619301.2063739682</v>
      </c>
      <c r="V133" s="1">
        <v>711312.79362603161</v>
      </c>
      <c r="W133" s="22">
        <v>0.16425218078222431</v>
      </c>
    </row>
    <row r="134" spans="1:23">
      <c r="A134" s="3" t="s">
        <v>273</v>
      </c>
      <c r="B134" s="1" t="s">
        <v>71</v>
      </c>
      <c r="C134" s="1" t="s">
        <v>406</v>
      </c>
      <c r="D134" s="1" t="s">
        <v>415</v>
      </c>
      <c r="E134" s="1" t="s">
        <v>420</v>
      </c>
      <c r="F134" s="2">
        <v>66.699996948242188</v>
      </c>
      <c r="G134" s="2">
        <v>65.800003051757813</v>
      </c>
      <c r="H134" s="2">
        <v>67.5</v>
      </c>
      <c r="I134" s="2">
        <v>56.799999237060547</v>
      </c>
      <c r="J134" s="2">
        <v>81.599998474121094</v>
      </c>
      <c r="K134" s="2">
        <v>33.200000762939453</v>
      </c>
      <c r="L134" s="2">
        <v>59.5</v>
      </c>
      <c r="M134" s="2">
        <v>76.599998474121094</v>
      </c>
      <c r="N134" s="2">
        <v>85.400001525878906</v>
      </c>
      <c r="O134" s="2">
        <v>90.199996948242188</v>
      </c>
      <c r="P134" s="1" t="s">
        <v>436</v>
      </c>
      <c r="Q134" s="4">
        <v>2018</v>
      </c>
      <c r="R134" s="56">
        <v>34400000</v>
      </c>
      <c r="S134" s="2">
        <v>16800000</v>
      </c>
      <c r="T134" s="2">
        <v>17600000</v>
      </c>
      <c r="U134" s="2">
        <v>17081774.345983304</v>
      </c>
      <c r="V134" s="1">
        <v>17318225.654016696</v>
      </c>
      <c r="W134" s="22">
        <v>0.50343679226792726</v>
      </c>
    </row>
    <row r="135" spans="1:23">
      <c r="A135" s="3" t="s">
        <v>370</v>
      </c>
      <c r="B135" s="1" t="s">
        <v>168</v>
      </c>
      <c r="C135" s="1" t="s">
        <v>409</v>
      </c>
      <c r="D135" s="1" t="s">
        <v>409</v>
      </c>
      <c r="E135" s="1" t="s">
        <v>420</v>
      </c>
      <c r="F135" s="2">
        <v>100</v>
      </c>
      <c r="G135" s="2">
        <v>100</v>
      </c>
      <c r="H135" s="2">
        <v>100</v>
      </c>
      <c r="I135" s="2">
        <v>100</v>
      </c>
      <c r="J135" s="2">
        <v>100</v>
      </c>
      <c r="K135" s="2">
        <v>100</v>
      </c>
      <c r="L135" s="2">
        <v>100</v>
      </c>
      <c r="M135" s="2">
        <v>100</v>
      </c>
      <c r="N135" s="2">
        <v>100</v>
      </c>
      <c r="O135" s="2">
        <v>100</v>
      </c>
      <c r="P135" s="1" t="s">
        <v>510</v>
      </c>
      <c r="Q135" s="4">
        <v>2011</v>
      </c>
      <c r="R135" s="56">
        <v>161</v>
      </c>
      <c r="S135" s="2">
        <v>79</v>
      </c>
      <c r="T135" s="2">
        <v>82</v>
      </c>
      <c r="U135" s="2">
        <v>88.926724137931046</v>
      </c>
      <c r="V135" s="1">
        <v>72.073275862068954</v>
      </c>
      <c r="W135" s="22">
        <v>0.44766009852216743</v>
      </c>
    </row>
    <row r="136" spans="1:23">
      <c r="A136" s="3" t="s">
        <v>263</v>
      </c>
      <c r="B136" s="1" t="s">
        <v>61</v>
      </c>
      <c r="C136" s="1" t="s">
        <v>407</v>
      </c>
      <c r="D136" s="1" t="s">
        <v>414</v>
      </c>
      <c r="E136" s="1" t="s">
        <v>419</v>
      </c>
      <c r="F136" s="2">
        <v>98.029937744140625</v>
      </c>
      <c r="G136" s="2">
        <v>98.133537292480469</v>
      </c>
      <c r="H136" s="2">
        <v>97.927207946777344</v>
      </c>
      <c r="I136" s="2">
        <v>98.790489196777344</v>
      </c>
      <c r="J136" s="2">
        <v>97.53961181640625</v>
      </c>
      <c r="K136" s="2">
        <v>97.099632263183594</v>
      </c>
      <c r="L136" s="2">
        <v>96.186050415039063</v>
      </c>
      <c r="M136" s="2">
        <v>99.422393798828125</v>
      </c>
      <c r="N136" s="2">
        <v>97.955467224121094</v>
      </c>
      <c r="O136" s="2">
        <v>99.748916625976563</v>
      </c>
      <c r="P136" s="1" t="s">
        <v>447</v>
      </c>
      <c r="Q136" s="4">
        <v>2019</v>
      </c>
      <c r="R136" s="56">
        <v>114886</v>
      </c>
      <c r="S136" s="2">
        <v>55349</v>
      </c>
      <c r="T136" s="2">
        <v>59537</v>
      </c>
      <c r="U136" s="2">
        <v>48294.358443990044</v>
      </c>
      <c r="V136" s="1">
        <v>66591.641556009956</v>
      </c>
      <c r="W136" s="22">
        <v>0.57963234472442204</v>
      </c>
    </row>
    <row r="137" spans="1:23">
      <c r="A137" s="3" t="s">
        <v>372</v>
      </c>
      <c r="B137" s="1" t="s">
        <v>170</v>
      </c>
      <c r="C137" s="1" t="s">
        <v>407</v>
      </c>
      <c r="D137" s="1" t="s">
        <v>416</v>
      </c>
      <c r="E137" s="1" t="s">
        <v>419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1" t="s">
        <v>459</v>
      </c>
      <c r="Q137" s="4"/>
      <c r="R137" s="56">
        <v>443669</v>
      </c>
      <c r="S137" s="2">
        <v>215894</v>
      </c>
      <c r="T137" s="2">
        <v>227775</v>
      </c>
      <c r="U137" s="2">
        <v>78759.62363975693</v>
      </c>
      <c r="V137" s="1">
        <v>364909.37636024307</v>
      </c>
      <c r="W137" s="22">
        <v>0.82248112074596846</v>
      </c>
    </row>
    <row r="138" spans="1:23">
      <c r="A138" s="3" t="s">
        <v>375</v>
      </c>
      <c r="B138" s="1" t="s">
        <v>173</v>
      </c>
      <c r="C138" s="1" t="s">
        <v>410</v>
      </c>
      <c r="D138" s="1" t="s">
        <v>410</v>
      </c>
      <c r="E138" s="1" t="s">
        <v>420</v>
      </c>
      <c r="F138" s="2">
        <v>97.5</v>
      </c>
      <c r="G138" s="2">
        <v>98</v>
      </c>
      <c r="H138" s="2">
        <v>97.099998474121094</v>
      </c>
      <c r="I138" s="2">
        <v>97.300003051757813</v>
      </c>
      <c r="J138" s="2">
        <v>97.699996948242188</v>
      </c>
      <c r="K138" s="2"/>
      <c r="L138" s="2"/>
      <c r="M138" s="2"/>
      <c r="N138" s="2"/>
      <c r="O138" s="2"/>
      <c r="P138" s="1" t="s">
        <v>441</v>
      </c>
      <c r="Q138" s="4">
        <v>2014</v>
      </c>
      <c r="R138" s="56">
        <v>298231</v>
      </c>
      <c r="S138" s="2">
        <v>146809</v>
      </c>
      <c r="T138" s="2">
        <v>151422</v>
      </c>
      <c r="U138" s="2">
        <v>46108.386499559245</v>
      </c>
      <c r="V138" s="1">
        <v>252122.61350044076</v>
      </c>
      <c r="W138" s="22">
        <v>0.84539371661712148</v>
      </c>
    </row>
    <row r="139" spans="1:23">
      <c r="A139" s="3" t="s">
        <v>275</v>
      </c>
      <c r="B139" s="1" t="s">
        <v>73</v>
      </c>
      <c r="C139" s="1" t="s">
        <v>405</v>
      </c>
      <c r="D139" s="1" t="s">
        <v>405</v>
      </c>
      <c r="E139" s="1" t="s">
        <v>420</v>
      </c>
      <c r="F139" s="2">
        <v>61.934650421142578</v>
      </c>
      <c r="G139" s="2">
        <v>58.801971435546875</v>
      </c>
      <c r="H139" s="2">
        <v>64.930633544921875</v>
      </c>
      <c r="I139" s="2">
        <v>57.080169677734375</v>
      </c>
      <c r="J139" s="2">
        <v>72.250556945800781</v>
      </c>
      <c r="K139" s="2">
        <v>38.065071105957031</v>
      </c>
      <c r="L139" s="2">
        <v>59.005119323730469</v>
      </c>
      <c r="M139" s="2">
        <v>69.328079223632813</v>
      </c>
      <c r="N139" s="2">
        <v>76.556976318359375</v>
      </c>
      <c r="O139" s="2">
        <v>79.6536865234375</v>
      </c>
      <c r="P139" s="1" t="s">
        <v>424</v>
      </c>
      <c r="Q139" s="4">
        <v>2018</v>
      </c>
      <c r="R139" s="56">
        <v>25500000</v>
      </c>
      <c r="S139" s="2">
        <v>12300000</v>
      </c>
      <c r="T139" s="2">
        <v>13200000</v>
      </c>
      <c r="U139" s="2">
        <v>16150165.49309371</v>
      </c>
      <c r="V139" s="1">
        <v>9349834.5069062896</v>
      </c>
      <c r="W139" s="22">
        <v>0.36666017674142315</v>
      </c>
    </row>
    <row r="140" spans="1:23">
      <c r="A140" s="3" t="s">
        <v>376</v>
      </c>
      <c r="B140" s="1" t="s">
        <v>174</v>
      </c>
      <c r="C140" s="1" t="s">
        <v>409</v>
      </c>
      <c r="D140" s="1" t="s">
        <v>409</v>
      </c>
      <c r="E140" s="1" t="s">
        <v>420</v>
      </c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1" t="s">
        <v>459</v>
      </c>
      <c r="Q140" s="4"/>
      <c r="R140" s="56">
        <v>1502</v>
      </c>
      <c r="S140" s="2">
        <v>701</v>
      </c>
      <c r="T140" s="2">
        <v>801</v>
      </c>
      <c r="U140" s="2">
        <v>301.43944636678157</v>
      </c>
      <c r="V140" s="1">
        <v>1200.5605536332184</v>
      </c>
      <c r="W140" s="22">
        <v>0.79930795847750891</v>
      </c>
    </row>
    <row r="141" spans="1:23">
      <c r="A141" s="3" t="s">
        <v>276</v>
      </c>
      <c r="B141" s="1" t="s">
        <v>74</v>
      </c>
      <c r="C141" s="1" t="s">
        <v>408</v>
      </c>
      <c r="D141" s="1" t="s">
        <v>408</v>
      </c>
      <c r="E141" s="1" t="s">
        <v>420</v>
      </c>
      <c r="F141" s="2">
        <v>97.099998474121094</v>
      </c>
      <c r="G141" s="2">
        <v>97.099998474121094</v>
      </c>
      <c r="H141" s="2">
        <v>97.099998474121094</v>
      </c>
      <c r="I141" s="2">
        <v>97.400001525878906</v>
      </c>
      <c r="J141" s="2">
        <v>96.900001525878906</v>
      </c>
      <c r="K141" s="2">
        <v>95.5</v>
      </c>
      <c r="L141" s="2">
        <v>97.5</v>
      </c>
      <c r="M141" s="2">
        <v>97.5</v>
      </c>
      <c r="N141" s="2">
        <v>98.5</v>
      </c>
      <c r="O141" s="2">
        <v>97.300003051757813</v>
      </c>
      <c r="P141" s="1" t="s">
        <v>454</v>
      </c>
      <c r="Q141" s="4">
        <v>2013</v>
      </c>
      <c r="R141" s="56">
        <v>460425</v>
      </c>
      <c r="S141" s="2">
        <v>225274</v>
      </c>
      <c r="T141" s="2">
        <v>235151</v>
      </c>
      <c r="U141" s="2">
        <v>148676.502798239</v>
      </c>
      <c r="V141" s="1">
        <v>311748.497201761</v>
      </c>
      <c r="W141" s="22">
        <v>0.67708855340557306</v>
      </c>
    </row>
    <row r="142" spans="1:23">
      <c r="A142" s="3" t="s">
        <v>377</v>
      </c>
      <c r="B142" s="1" t="s">
        <v>175</v>
      </c>
      <c r="C142" s="1" t="s">
        <v>409</v>
      </c>
      <c r="D142" s="1" t="s">
        <v>409</v>
      </c>
      <c r="E142" s="1" t="s">
        <v>420</v>
      </c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1" t="s">
        <v>459</v>
      </c>
      <c r="Q142" s="4"/>
      <c r="R142" s="56">
        <v>1446039</v>
      </c>
      <c r="S142" s="2">
        <v>699073</v>
      </c>
      <c r="T142" s="2">
        <v>746966</v>
      </c>
      <c r="U142" s="2">
        <v>1255614.2440049388</v>
      </c>
      <c r="V142" s="1">
        <v>190424.75599506128</v>
      </c>
      <c r="W142" s="22">
        <v>0.13168715089638749</v>
      </c>
    </row>
    <row r="143" spans="1:23">
      <c r="A143" s="3" t="s">
        <v>280</v>
      </c>
      <c r="B143" s="1" t="s">
        <v>78</v>
      </c>
      <c r="C143" s="1" t="s">
        <v>408</v>
      </c>
      <c r="D143" s="1" t="s">
        <v>408</v>
      </c>
      <c r="E143" s="1" t="s">
        <v>420</v>
      </c>
      <c r="F143" s="2">
        <v>98.400001525878906</v>
      </c>
      <c r="G143" s="2">
        <v>98.300003051757813</v>
      </c>
      <c r="H143" s="2">
        <v>98.400001525878906</v>
      </c>
      <c r="I143" s="2">
        <v>97.900001525878906</v>
      </c>
      <c r="J143" s="2">
        <v>98.699996948242188</v>
      </c>
      <c r="K143" s="2">
        <v>97.199996948242188</v>
      </c>
      <c r="L143" s="2">
        <v>98.599998474121094</v>
      </c>
      <c r="M143" s="2">
        <v>98.800003051757813</v>
      </c>
      <c r="N143" s="2">
        <v>98.599998474121094</v>
      </c>
      <c r="O143" s="2">
        <v>99.900001525878906</v>
      </c>
      <c r="P143" s="1" t="s">
        <v>456</v>
      </c>
      <c r="Q143" s="4">
        <v>2017</v>
      </c>
      <c r="R143" s="56">
        <v>817515</v>
      </c>
      <c r="S143" s="2">
        <v>399743</v>
      </c>
      <c r="T143" s="2">
        <v>417772</v>
      </c>
      <c r="U143" s="2">
        <v>314051.68151075818</v>
      </c>
      <c r="V143" s="1">
        <v>503463.31848924182</v>
      </c>
      <c r="W143" s="22">
        <v>0.61584597039716926</v>
      </c>
    </row>
    <row r="144" spans="1:23">
      <c r="A144" s="3" t="s">
        <v>277</v>
      </c>
      <c r="B144" s="1" t="s">
        <v>75</v>
      </c>
      <c r="C144" s="1" t="s">
        <v>408</v>
      </c>
      <c r="D144" s="1" t="s">
        <v>408</v>
      </c>
      <c r="E144" s="1" t="s">
        <v>420</v>
      </c>
      <c r="F144" s="2">
        <v>91.900001525878906</v>
      </c>
      <c r="G144" s="2">
        <v>91.300003051757813</v>
      </c>
      <c r="H144" s="2">
        <v>92.400001525878906</v>
      </c>
      <c r="I144" s="2">
        <v>91.699996948242188</v>
      </c>
      <c r="J144" s="2">
        <v>91.900001525878906</v>
      </c>
      <c r="K144" s="2">
        <v>91.800003051757813</v>
      </c>
      <c r="L144" s="2">
        <v>91.800003051757813</v>
      </c>
      <c r="M144" s="2">
        <v>91.599998474121094</v>
      </c>
      <c r="N144" s="2">
        <v>92.199996948242188</v>
      </c>
      <c r="O144" s="2">
        <v>92.199996948242188</v>
      </c>
      <c r="P144" s="1" t="s">
        <v>513</v>
      </c>
      <c r="Q144" s="4">
        <v>2014</v>
      </c>
      <c r="R144" s="56">
        <v>3145490</v>
      </c>
      <c r="S144" s="2">
        <v>1572215</v>
      </c>
      <c r="T144" s="2">
        <v>1573275</v>
      </c>
      <c r="U144" s="2">
        <v>694937.21364999143</v>
      </c>
      <c r="V144" s="1">
        <v>2450552.7863500086</v>
      </c>
      <c r="W144" s="22">
        <v>0.77906869401905854</v>
      </c>
    </row>
    <row r="145" spans="1:23">
      <c r="A145" s="3" t="s">
        <v>278</v>
      </c>
      <c r="B145" s="1" t="s">
        <v>76</v>
      </c>
      <c r="C145" s="1" t="s">
        <v>409</v>
      </c>
      <c r="D145" s="1" t="s">
        <v>409</v>
      </c>
      <c r="E145" s="1" t="s">
        <v>420</v>
      </c>
      <c r="F145" s="2">
        <v>94.327377319335938</v>
      </c>
      <c r="G145" s="2">
        <v>95.239387512207031</v>
      </c>
      <c r="H145" s="2">
        <v>93.517066955566406</v>
      </c>
      <c r="I145" s="2">
        <v>94.714523315429688</v>
      </c>
      <c r="J145" s="2">
        <v>93.733001708984375</v>
      </c>
      <c r="K145" s="2">
        <v>91.021583557128906</v>
      </c>
      <c r="L145" s="2">
        <v>93.898643493652344</v>
      </c>
      <c r="M145" s="2">
        <v>95.052253723144531</v>
      </c>
      <c r="N145" s="2">
        <v>96.746711730957031</v>
      </c>
      <c r="O145" s="2">
        <v>97.063377380371094</v>
      </c>
      <c r="P145" s="1" t="s">
        <v>455</v>
      </c>
      <c r="Q145" s="4">
        <v>2017</v>
      </c>
      <c r="R145" s="56">
        <v>13400000</v>
      </c>
      <c r="S145" s="2">
        <v>6568646</v>
      </c>
      <c r="T145" s="2">
        <v>6877970</v>
      </c>
      <c r="U145" s="2">
        <v>7114416.7787024779</v>
      </c>
      <c r="V145" s="1">
        <v>6285583.2212975221</v>
      </c>
      <c r="W145" s="22">
        <v>0.4690733747236957</v>
      </c>
    </row>
    <row r="146" spans="1:23">
      <c r="A146" s="3" t="s">
        <v>378</v>
      </c>
      <c r="B146" s="1" t="s">
        <v>176</v>
      </c>
      <c r="C146" s="1" t="s">
        <v>407</v>
      </c>
      <c r="D146" s="1" t="s">
        <v>416</v>
      </c>
      <c r="E146" s="1" t="s">
        <v>419</v>
      </c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1" t="s">
        <v>459</v>
      </c>
      <c r="Q146" s="4"/>
      <c r="R146" s="56">
        <v>2357699</v>
      </c>
      <c r="S146" s="2">
        <v>1149304</v>
      </c>
      <c r="T146" s="2">
        <v>1208395</v>
      </c>
      <c r="U146" s="2">
        <v>941718.38401405374</v>
      </c>
      <c r="V146" s="1">
        <v>1415980.6159859463</v>
      </c>
      <c r="W146" s="22">
        <v>0.60057734935033957</v>
      </c>
    </row>
    <row r="147" spans="1:23">
      <c r="A147" s="3" t="s">
        <v>379</v>
      </c>
      <c r="B147" s="1" t="s">
        <v>177</v>
      </c>
      <c r="C147" s="1" t="s">
        <v>407</v>
      </c>
      <c r="D147" s="1" t="s">
        <v>416</v>
      </c>
      <c r="E147" s="1" t="s">
        <v>419</v>
      </c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1" t="s">
        <v>459</v>
      </c>
      <c r="Q147" s="4"/>
      <c r="R147" s="56">
        <v>546643</v>
      </c>
      <c r="S147" s="2">
        <v>266113</v>
      </c>
      <c r="T147" s="2">
        <v>280530</v>
      </c>
      <c r="U147" s="2">
        <v>190171.57078040298</v>
      </c>
      <c r="V147" s="1">
        <v>356471.42921959702</v>
      </c>
      <c r="W147" s="22">
        <v>0.65211011431518751</v>
      </c>
    </row>
    <row r="148" spans="1:23">
      <c r="A148" s="3" t="s">
        <v>380</v>
      </c>
      <c r="B148" s="1" t="s">
        <v>178</v>
      </c>
      <c r="C148" s="1" t="s">
        <v>410</v>
      </c>
      <c r="D148" s="1" t="s">
        <v>410</v>
      </c>
      <c r="E148" s="1" t="s">
        <v>420</v>
      </c>
      <c r="F148" s="2">
        <v>96.410896301269531</v>
      </c>
      <c r="G148" s="2">
        <v>96.713211059570313</v>
      </c>
      <c r="H148" s="2">
        <v>96.130119323730469</v>
      </c>
      <c r="I148" s="2"/>
      <c r="J148" s="2"/>
      <c r="K148" s="2">
        <v>94.48297119140625</v>
      </c>
      <c r="L148" s="2">
        <v>96.503402709960938</v>
      </c>
      <c r="M148" s="2">
        <v>97.393226623535156</v>
      </c>
      <c r="N148" s="2">
        <v>99.019737243652344</v>
      </c>
      <c r="O148" s="2">
        <v>98.0238037109375</v>
      </c>
      <c r="P148" s="1" t="s">
        <v>429</v>
      </c>
      <c r="Q148" s="4">
        <v>2012</v>
      </c>
      <c r="R148" s="56">
        <v>159823</v>
      </c>
      <c r="S148" s="2">
        <v>77411</v>
      </c>
      <c r="T148" s="2">
        <v>82412</v>
      </c>
      <c r="U148" s="2">
        <v>1382.0274787195958</v>
      </c>
      <c r="V148" s="1">
        <v>158440.9725212804</v>
      </c>
      <c r="W148" s="22">
        <v>0.99135276225124291</v>
      </c>
    </row>
    <row r="149" spans="1:23">
      <c r="A149" s="3" t="s">
        <v>353</v>
      </c>
      <c r="B149" s="1" t="s">
        <v>151</v>
      </c>
      <c r="C149" s="1" t="s">
        <v>409</v>
      </c>
      <c r="D149" s="1" t="s">
        <v>409</v>
      </c>
      <c r="E149" s="1" t="s">
        <v>420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1" t="s">
        <v>459</v>
      </c>
      <c r="Q149" s="4"/>
      <c r="R149" s="56">
        <v>2724486</v>
      </c>
      <c r="S149" s="2">
        <v>1324167</v>
      </c>
      <c r="T149" s="2">
        <v>1400319</v>
      </c>
      <c r="U149" s="2">
        <v>505136.89076355472</v>
      </c>
      <c r="V149" s="1">
        <v>2219349.1092364453</v>
      </c>
      <c r="W149" s="22">
        <v>0.81459369188773423</v>
      </c>
    </row>
    <row r="150" spans="1:23">
      <c r="A150" s="3" t="s">
        <v>260</v>
      </c>
      <c r="B150" s="1" t="s">
        <v>58</v>
      </c>
      <c r="C150" s="1" t="s">
        <v>407</v>
      </c>
      <c r="D150" s="1" t="s">
        <v>414</v>
      </c>
      <c r="E150" s="1" t="s">
        <v>419</v>
      </c>
      <c r="F150" s="2">
        <v>98.699996948242188</v>
      </c>
      <c r="G150" s="2">
        <v>98.400001525878906</v>
      </c>
      <c r="H150" s="2">
        <v>98.900001525878906</v>
      </c>
      <c r="I150" s="2">
        <v>98.900001525878906</v>
      </c>
      <c r="J150" s="2">
        <v>98.300003051757813</v>
      </c>
      <c r="K150" s="2">
        <v>97.800003051757813</v>
      </c>
      <c r="L150" s="2">
        <v>99.099998474121094</v>
      </c>
      <c r="M150" s="2">
        <v>98.400001525878906</v>
      </c>
      <c r="N150" s="2">
        <v>99.199996948242188</v>
      </c>
      <c r="O150" s="2">
        <v>98.800003051757813</v>
      </c>
      <c r="P150" s="1" t="s">
        <v>429</v>
      </c>
      <c r="Q150" s="4">
        <v>2012</v>
      </c>
      <c r="R150" s="56">
        <v>127367</v>
      </c>
      <c r="S150" s="2">
        <v>62131</v>
      </c>
      <c r="T150" s="2">
        <v>65236</v>
      </c>
      <c r="U150" s="2">
        <v>73072.339290013886</v>
      </c>
      <c r="V150" s="1">
        <v>54294.660709986107</v>
      </c>
      <c r="W150" s="22">
        <v>0.4262851500780116</v>
      </c>
    </row>
    <row r="151" spans="1:23">
      <c r="A151" s="3" t="s">
        <v>381</v>
      </c>
      <c r="B151" s="1" t="s">
        <v>179</v>
      </c>
      <c r="C151" s="1" t="s">
        <v>407</v>
      </c>
      <c r="D151" s="1" t="s">
        <v>414</v>
      </c>
      <c r="E151" s="1" t="s">
        <v>419</v>
      </c>
      <c r="F151" s="2">
        <v>91.569999694824219</v>
      </c>
      <c r="G151" s="2">
        <v>91.400001525878906</v>
      </c>
      <c r="H151" s="2">
        <v>91.739997863769531</v>
      </c>
      <c r="I151" s="2"/>
      <c r="J151" s="2"/>
      <c r="K151" s="2"/>
      <c r="L151" s="2"/>
      <c r="M151" s="2"/>
      <c r="N151" s="2"/>
      <c r="O151" s="2"/>
      <c r="P151" s="1" t="s">
        <v>505</v>
      </c>
      <c r="Q151" s="4">
        <v>2016</v>
      </c>
      <c r="R151" s="56">
        <v>991608</v>
      </c>
      <c r="S151" s="2">
        <v>481929</v>
      </c>
      <c r="T151" s="2">
        <v>509679</v>
      </c>
      <c r="U151" s="2">
        <v>456162.18340468442</v>
      </c>
      <c r="V151" s="1">
        <v>535445.81659531558</v>
      </c>
      <c r="W151" s="22">
        <v>0.53997730614851391</v>
      </c>
    </row>
    <row r="152" spans="1:23">
      <c r="A152" s="3" t="s">
        <v>382</v>
      </c>
      <c r="B152" s="1" t="s">
        <v>180</v>
      </c>
      <c r="C152" s="1" t="s">
        <v>407</v>
      </c>
      <c r="D152" s="1" t="s">
        <v>414</v>
      </c>
      <c r="E152" s="1" t="s">
        <v>419</v>
      </c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1" t="s">
        <v>459</v>
      </c>
      <c r="Q152" s="4"/>
      <c r="R152" s="56">
        <v>7264020</v>
      </c>
      <c r="S152" s="2">
        <v>3536135</v>
      </c>
      <c r="T152" s="2">
        <v>3727885</v>
      </c>
      <c r="U152" s="2">
        <v>1857212.017238752</v>
      </c>
      <c r="V152" s="1">
        <v>5406807.982761248</v>
      </c>
      <c r="W152" s="22">
        <v>0.74432724342185841</v>
      </c>
    </row>
    <row r="153" spans="1:23">
      <c r="A153" s="3" t="s">
        <v>282</v>
      </c>
      <c r="B153" s="1" t="s">
        <v>80</v>
      </c>
      <c r="C153" s="1" t="s">
        <v>406</v>
      </c>
      <c r="D153" s="1" t="s">
        <v>413</v>
      </c>
      <c r="E153" s="1" t="s">
        <v>418</v>
      </c>
      <c r="F153" s="2">
        <v>94.400001525878906</v>
      </c>
      <c r="G153" s="2">
        <v>95.5</v>
      </c>
      <c r="H153" s="2">
        <v>93.300003051757813</v>
      </c>
      <c r="I153" s="2">
        <v>94.199996948242188</v>
      </c>
      <c r="J153" s="2">
        <v>95.900001525878906</v>
      </c>
      <c r="K153" s="2">
        <v>88.300003051757813</v>
      </c>
      <c r="L153" s="2">
        <v>94</v>
      </c>
      <c r="M153" s="2">
        <v>96.199996948242188</v>
      </c>
      <c r="N153" s="2">
        <v>96.699996948242188</v>
      </c>
      <c r="O153" s="2">
        <v>97.099998474121094</v>
      </c>
      <c r="P153" s="1" t="s">
        <v>448</v>
      </c>
      <c r="Q153" s="4">
        <v>2015</v>
      </c>
      <c r="R153" s="56">
        <v>1962540</v>
      </c>
      <c r="S153" s="2">
        <v>979373</v>
      </c>
      <c r="T153" s="2">
        <v>983167</v>
      </c>
      <c r="U153" s="2">
        <v>1624769.902996171</v>
      </c>
      <c r="V153" s="1">
        <v>337770.09700382903</v>
      </c>
      <c r="W153" s="22">
        <v>0.17210864339265902</v>
      </c>
    </row>
    <row r="154" spans="1:23">
      <c r="A154" s="3" t="s">
        <v>352</v>
      </c>
      <c r="B154" s="1" t="s">
        <v>150</v>
      </c>
      <c r="C154" s="1" t="s">
        <v>408</v>
      </c>
      <c r="D154" s="1" t="s">
        <v>408</v>
      </c>
      <c r="E154" s="1" t="s">
        <v>420</v>
      </c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1" t="s">
        <v>459</v>
      </c>
      <c r="Q154" s="4"/>
      <c r="R154" s="56">
        <v>4954</v>
      </c>
      <c r="S154" s="2">
        <v>2485</v>
      </c>
      <c r="T154" s="2">
        <v>2469</v>
      </c>
      <c r="U154" s="2">
        <v>3429.3920859444943</v>
      </c>
      <c r="V154" s="1">
        <v>1524.6079140555057</v>
      </c>
      <c r="W154" s="22">
        <v>0.30775290957923007</v>
      </c>
    </row>
    <row r="155" spans="1:23">
      <c r="A155" s="3" t="s">
        <v>257</v>
      </c>
      <c r="B155" s="1" t="s">
        <v>55</v>
      </c>
      <c r="C155" s="1" t="s">
        <v>408</v>
      </c>
      <c r="D155" s="1" t="s">
        <v>408</v>
      </c>
      <c r="E155" s="1" t="s">
        <v>420</v>
      </c>
      <c r="F155" s="2">
        <v>99.510780334472656</v>
      </c>
      <c r="G155" s="2">
        <v>99.207626342773438</v>
      </c>
      <c r="H155" s="2">
        <v>99.795196533203125</v>
      </c>
      <c r="I155" s="2">
        <v>99.644996643066406</v>
      </c>
      <c r="J155" s="2">
        <v>99.027000427246094</v>
      </c>
      <c r="K155" s="2">
        <v>98.135887145996094</v>
      </c>
      <c r="L155" s="2">
        <v>100</v>
      </c>
      <c r="M155" s="2">
        <v>100</v>
      </c>
      <c r="N155" s="2">
        <v>100</v>
      </c>
      <c r="O155" s="2">
        <v>100</v>
      </c>
      <c r="P155" s="1" t="s">
        <v>429</v>
      </c>
      <c r="Q155" s="4">
        <v>2012</v>
      </c>
      <c r="R155" s="56">
        <v>15341</v>
      </c>
      <c r="S155" s="2">
        <v>7570</v>
      </c>
      <c r="T155" s="2">
        <v>7771</v>
      </c>
      <c r="U155" s="2">
        <v>12475.710675861455</v>
      </c>
      <c r="V155" s="1">
        <v>2865.289324138545</v>
      </c>
      <c r="W155" s="22">
        <v>0.18677330839831466</v>
      </c>
    </row>
    <row r="156" spans="1:23">
      <c r="A156" s="3" t="s">
        <v>400</v>
      </c>
      <c r="B156" s="1" t="s">
        <v>198</v>
      </c>
      <c r="C156" s="1" t="s">
        <v>408</v>
      </c>
      <c r="D156" s="1" t="s">
        <v>408</v>
      </c>
      <c r="E156" s="1" t="s">
        <v>420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1" t="s">
        <v>459</v>
      </c>
      <c r="Q156" s="4"/>
      <c r="R156" s="56">
        <v>11539</v>
      </c>
      <c r="S156" s="2">
        <v>5772</v>
      </c>
      <c r="T156" s="2">
        <v>5767</v>
      </c>
      <c r="U156" s="2">
        <v>5515.8933030852995</v>
      </c>
      <c r="V156" s="1">
        <v>6023.1066969147005</v>
      </c>
      <c r="W156" s="22">
        <v>0.52197822141560801</v>
      </c>
    </row>
    <row r="157" spans="1:23">
      <c r="A157" s="3" t="s">
        <v>404</v>
      </c>
      <c r="B157" s="1" t="s">
        <v>202</v>
      </c>
      <c r="C157" s="1" t="s">
        <v>409</v>
      </c>
      <c r="D157" s="1" t="s">
        <v>409</v>
      </c>
      <c r="E157" s="1" t="s">
        <v>420</v>
      </c>
      <c r="F157" s="2">
        <v>90.620742797851563</v>
      </c>
      <c r="G157" s="2">
        <v>90.795036315917969</v>
      </c>
      <c r="H157" s="2">
        <v>90.453193664550781</v>
      </c>
      <c r="I157" s="2">
        <v>90.260383605957031</v>
      </c>
      <c r="J157" s="2">
        <v>92.444473266601563</v>
      </c>
      <c r="K157" s="2">
        <v>86.716400146484375</v>
      </c>
      <c r="L157" s="2">
        <v>88.217910766601563</v>
      </c>
      <c r="M157" s="2">
        <v>92.370811462402344</v>
      </c>
      <c r="N157" s="2">
        <v>93.022079467773438</v>
      </c>
      <c r="O157" s="2">
        <v>94.533271789550781</v>
      </c>
      <c r="P157" s="1" t="s">
        <v>502</v>
      </c>
      <c r="Q157" s="4">
        <v>2020</v>
      </c>
      <c r="R157" s="56">
        <v>29008</v>
      </c>
      <c r="S157" s="2">
        <v>13952</v>
      </c>
      <c r="T157" s="2">
        <v>15056</v>
      </c>
      <c r="U157" s="2">
        <v>23715.997025721437</v>
      </c>
      <c r="V157" s="1">
        <v>5292.0029742785609</v>
      </c>
      <c r="W157" s="22">
        <v>0.18243253496547715</v>
      </c>
    </row>
    <row r="158" spans="1:23">
      <c r="A158" s="3" t="s">
        <v>386</v>
      </c>
      <c r="B158" s="1" t="s">
        <v>184</v>
      </c>
      <c r="C158" s="1" t="s">
        <v>407</v>
      </c>
      <c r="D158" s="1" t="s">
        <v>416</v>
      </c>
      <c r="E158" s="1" t="s">
        <v>419</v>
      </c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1" t="s">
        <v>459</v>
      </c>
      <c r="Q158" s="4"/>
      <c r="R158" s="56">
        <v>1665</v>
      </c>
      <c r="S158" s="2">
        <v>808</v>
      </c>
      <c r="T158" s="2">
        <v>857</v>
      </c>
      <c r="U158" s="2">
        <v>46.193491670888534</v>
      </c>
      <c r="V158" s="1">
        <v>1618.8065083291115</v>
      </c>
      <c r="W158" s="22">
        <v>0.97225616115862545</v>
      </c>
    </row>
    <row r="159" spans="1:23">
      <c r="A159" s="3" t="s">
        <v>289</v>
      </c>
      <c r="B159" s="1" t="s">
        <v>87</v>
      </c>
      <c r="C159" s="1" t="s">
        <v>406</v>
      </c>
      <c r="D159" s="1" t="s">
        <v>415</v>
      </c>
      <c r="E159" s="1" t="s">
        <v>418</v>
      </c>
      <c r="F159" s="2">
        <v>89.707389831542969</v>
      </c>
      <c r="G159" s="2">
        <v>90.569366455078125</v>
      </c>
      <c r="H159" s="2">
        <v>88.879646301269531</v>
      </c>
      <c r="I159" s="2">
        <v>87.692573547363281</v>
      </c>
      <c r="J159" s="2">
        <v>90.65704345703125</v>
      </c>
      <c r="K159" s="2">
        <v>87.474739074707031</v>
      </c>
      <c r="L159" s="2">
        <v>87.678787231445313</v>
      </c>
      <c r="M159" s="2">
        <v>91.039222717285156</v>
      </c>
      <c r="N159" s="2">
        <v>90.538749694824219</v>
      </c>
      <c r="O159" s="2">
        <v>91.775466918945313</v>
      </c>
      <c r="P159" s="1" t="s">
        <v>428</v>
      </c>
      <c r="Q159" s="4">
        <v>2019</v>
      </c>
      <c r="R159" s="56">
        <v>36397</v>
      </c>
      <c r="S159" s="2">
        <v>18010</v>
      </c>
      <c r="T159" s="2">
        <v>18387</v>
      </c>
      <c r="U159" s="2">
        <v>9898.8517464969482</v>
      </c>
      <c r="V159" s="1">
        <v>26498.148253503052</v>
      </c>
      <c r="W159" s="22">
        <v>0.72803110842935004</v>
      </c>
    </row>
    <row r="160" spans="1:23">
      <c r="A160" s="3" t="s">
        <v>383</v>
      </c>
      <c r="B160" s="1" t="s">
        <v>181</v>
      </c>
      <c r="C160" s="1" t="s">
        <v>410</v>
      </c>
      <c r="D160" s="1" t="s">
        <v>410</v>
      </c>
      <c r="E160" s="1" t="s">
        <v>420</v>
      </c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1" t="s">
        <v>459</v>
      </c>
      <c r="Q160" s="4"/>
      <c r="R160" s="56">
        <v>3478304</v>
      </c>
      <c r="S160" s="2">
        <v>1713461</v>
      </c>
      <c r="T160" s="2">
        <v>1764843</v>
      </c>
      <c r="U160" s="2">
        <v>561971.93419403257</v>
      </c>
      <c r="V160" s="1">
        <v>2916332.0658059674</v>
      </c>
      <c r="W160" s="22">
        <v>0.8384350723243188</v>
      </c>
    </row>
    <row r="161" spans="1:23">
      <c r="A161" s="3" t="s">
        <v>284</v>
      </c>
      <c r="B161" s="1" t="s">
        <v>82</v>
      </c>
      <c r="C161" s="1" t="s">
        <v>406</v>
      </c>
      <c r="D161" s="1" t="s">
        <v>415</v>
      </c>
      <c r="E161" s="1" t="s">
        <v>418</v>
      </c>
      <c r="F161" s="2">
        <v>61.02484130859375</v>
      </c>
      <c r="G161" s="2">
        <v>62.206390380859375</v>
      </c>
      <c r="H161" s="2">
        <v>59.734088897705078</v>
      </c>
      <c r="I161" s="2">
        <v>48.672771453857422</v>
      </c>
      <c r="J161" s="2">
        <v>80.068466186523438</v>
      </c>
      <c r="K161" s="2">
        <v>43.586490631103516</v>
      </c>
      <c r="L161" s="2">
        <v>52.776508331298828</v>
      </c>
      <c r="M161" s="2">
        <v>62.449649810791016</v>
      </c>
      <c r="N161" s="2">
        <v>68.84100341796875</v>
      </c>
      <c r="O161" s="2">
        <v>85.584640502929688</v>
      </c>
      <c r="P161" s="1" t="s">
        <v>457</v>
      </c>
      <c r="Q161" s="4">
        <v>2019</v>
      </c>
      <c r="R161" s="56">
        <v>2793583</v>
      </c>
      <c r="S161" s="2">
        <v>1378592</v>
      </c>
      <c r="T161" s="2">
        <v>1414991</v>
      </c>
      <c r="U161" s="2">
        <v>1475226.8923803889</v>
      </c>
      <c r="V161" s="1">
        <v>1318356.1076196111</v>
      </c>
      <c r="W161" s="22">
        <v>0.47192301342741955</v>
      </c>
    </row>
    <row r="162" spans="1:23">
      <c r="A162" s="3" t="s">
        <v>287</v>
      </c>
      <c r="B162" s="1" t="s">
        <v>85</v>
      </c>
      <c r="C162" s="1" t="s">
        <v>407</v>
      </c>
      <c r="D162" s="1" t="s">
        <v>414</v>
      </c>
      <c r="E162" s="1" t="s">
        <v>419</v>
      </c>
      <c r="F162" s="2">
        <v>97.191017150878906</v>
      </c>
      <c r="G162" s="2">
        <v>95.115066528320313</v>
      </c>
      <c r="H162" s="2">
        <v>99.090042114257813</v>
      </c>
      <c r="I162" s="2">
        <v>98.748512268066406</v>
      </c>
      <c r="J162" s="2">
        <v>96.32012939453125</v>
      </c>
      <c r="K162" s="2">
        <v>96.911636352539063</v>
      </c>
      <c r="L162" s="2">
        <v>99.46466064453125</v>
      </c>
      <c r="M162" s="2">
        <v>98.795463562011719</v>
      </c>
      <c r="N162" s="2">
        <v>98.593086242675781</v>
      </c>
      <c r="O162" s="2">
        <v>93.550666809082031</v>
      </c>
      <c r="P162" s="1" t="s">
        <v>428</v>
      </c>
      <c r="Q162" s="4">
        <v>2019</v>
      </c>
      <c r="R162" s="56">
        <v>265196</v>
      </c>
      <c r="S162" s="2">
        <v>128586</v>
      </c>
      <c r="T162" s="2">
        <v>136610</v>
      </c>
      <c r="U162" s="2">
        <v>116442.84033820027</v>
      </c>
      <c r="V162" s="1">
        <v>148753.15966179973</v>
      </c>
      <c r="W162" s="22">
        <v>0.56091781045641609</v>
      </c>
    </row>
    <row r="163" spans="1:23">
      <c r="A163" s="3" t="s">
        <v>391</v>
      </c>
      <c r="B163" s="1" t="s">
        <v>189</v>
      </c>
      <c r="C163" s="1" t="s">
        <v>406</v>
      </c>
      <c r="D163" s="1" t="s">
        <v>413</v>
      </c>
      <c r="E163" s="1" t="s">
        <v>420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1" t="s">
        <v>459</v>
      </c>
      <c r="Q163" s="4"/>
      <c r="R163" s="56">
        <v>9506</v>
      </c>
      <c r="S163" s="2">
        <v>4621</v>
      </c>
      <c r="T163" s="2">
        <v>4885</v>
      </c>
      <c r="U163" s="2">
        <v>4117.0208011760387</v>
      </c>
      <c r="V163" s="1">
        <v>5388.9791988239613</v>
      </c>
      <c r="W163" s="22">
        <v>0.56690292434504119</v>
      </c>
    </row>
    <row r="164" spans="1:23">
      <c r="A164" s="3" t="s">
        <v>285</v>
      </c>
      <c r="B164" s="1" t="s">
        <v>83</v>
      </c>
      <c r="C164" s="1" t="s">
        <v>406</v>
      </c>
      <c r="D164" s="1" t="s">
        <v>415</v>
      </c>
      <c r="E164" s="1" t="s">
        <v>418</v>
      </c>
      <c r="F164" s="2">
        <v>81.800003051757813</v>
      </c>
      <c r="G164" s="2">
        <v>84.400001525878906</v>
      </c>
      <c r="H164" s="2">
        <v>79.199996948242188</v>
      </c>
      <c r="I164" s="2">
        <v>75.199996948242188</v>
      </c>
      <c r="J164" s="2">
        <v>90.800003051757813</v>
      </c>
      <c r="K164" s="2">
        <v>65.699996948242188</v>
      </c>
      <c r="L164" s="2">
        <v>77.300003051757813</v>
      </c>
      <c r="M164" s="2">
        <v>85.599998474121094</v>
      </c>
      <c r="N164" s="2">
        <v>89.5</v>
      </c>
      <c r="O164" s="2">
        <v>93.199996948242188</v>
      </c>
      <c r="P164" s="1" t="s">
        <v>451</v>
      </c>
      <c r="Q164" s="4">
        <v>2017</v>
      </c>
      <c r="R164" s="56">
        <v>1255614</v>
      </c>
      <c r="S164" s="2">
        <v>626872</v>
      </c>
      <c r="T164" s="2">
        <v>628742</v>
      </c>
      <c r="U164" s="2">
        <v>727570.41683432157</v>
      </c>
      <c r="V164" s="1">
        <v>528043.58316567843</v>
      </c>
      <c r="W164" s="22">
        <v>0.42054610984401136</v>
      </c>
    </row>
    <row r="165" spans="1:23">
      <c r="A165" s="3" t="s">
        <v>384</v>
      </c>
      <c r="B165" s="1" t="s">
        <v>182</v>
      </c>
      <c r="C165" s="1" t="s">
        <v>409</v>
      </c>
      <c r="D165" s="1" t="s">
        <v>409</v>
      </c>
      <c r="E165" s="1" t="s">
        <v>420</v>
      </c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1" t="s">
        <v>459</v>
      </c>
      <c r="Q165" s="4"/>
      <c r="R165" s="56">
        <v>233331</v>
      </c>
      <c r="S165" s="2">
        <v>113873</v>
      </c>
      <c r="T165" s="2">
        <v>119458</v>
      </c>
      <c r="U165" s="2">
        <v>0</v>
      </c>
      <c r="V165" s="1">
        <v>233331</v>
      </c>
      <c r="W165" s="22">
        <v>1</v>
      </c>
    </row>
    <row r="166" spans="1:23">
      <c r="A166" s="3" t="s">
        <v>388</v>
      </c>
      <c r="B166" s="1" t="s">
        <v>186</v>
      </c>
      <c r="C166" s="1" t="s">
        <v>407</v>
      </c>
      <c r="D166" s="1" t="s">
        <v>416</v>
      </c>
      <c r="E166" s="1" t="s">
        <v>419</v>
      </c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1" t="s">
        <v>459</v>
      </c>
      <c r="Q166" s="4"/>
      <c r="R166" s="56">
        <v>226558</v>
      </c>
      <c r="S166" s="2">
        <v>110728</v>
      </c>
      <c r="T166" s="2">
        <v>115830</v>
      </c>
      <c r="U166" s="2">
        <v>104838.07848815445</v>
      </c>
      <c r="V166" s="1">
        <v>121719.92151184555</v>
      </c>
      <c r="W166" s="22">
        <v>0.5372572211612282</v>
      </c>
    </row>
    <row r="167" spans="1:23">
      <c r="A167" s="3" t="s">
        <v>389</v>
      </c>
      <c r="B167" s="1" t="s">
        <v>187</v>
      </c>
      <c r="C167" s="1" t="s">
        <v>407</v>
      </c>
      <c r="D167" s="1" t="s">
        <v>416</v>
      </c>
      <c r="E167" s="1" t="s">
        <v>419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1" t="s">
        <v>459</v>
      </c>
      <c r="Q167" s="4"/>
      <c r="R167" s="56">
        <v>130338</v>
      </c>
      <c r="S167" s="2">
        <v>63254</v>
      </c>
      <c r="T167" s="2">
        <v>67084</v>
      </c>
      <c r="U167" s="2">
        <v>59250.790831515522</v>
      </c>
      <c r="V167" s="1">
        <v>71087.209168484478</v>
      </c>
      <c r="W167" s="22">
        <v>0.54540662867685918</v>
      </c>
    </row>
    <row r="168" spans="1:23">
      <c r="A168" s="3" t="s">
        <v>385</v>
      </c>
      <c r="B168" s="1" t="s">
        <v>183</v>
      </c>
      <c r="C168" s="1" t="s">
        <v>409</v>
      </c>
      <c r="D168" s="1" t="s">
        <v>409</v>
      </c>
      <c r="E168" s="1" t="s">
        <v>418</v>
      </c>
      <c r="F168" s="2">
        <v>66</v>
      </c>
      <c r="G168" s="2">
        <v>68</v>
      </c>
      <c r="H168" s="2">
        <v>65</v>
      </c>
      <c r="I168" s="2"/>
      <c r="J168" s="2"/>
      <c r="K168" s="2"/>
      <c r="L168" s="2"/>
      <c r="M168" s="2"/>
      <c r="N168" s="2"/>
      <c r="O168" s="2"/>
      <c r="P168" s="1" t="s">
        <v>422</v>
      </c>
      <c r="Q168" s="4">
        <v>2015</v>
      </c>
      <c r="R168" s="56">
        <v>109807</v>
      </c>
      <c r="S168" s="2">
        <v>53151</v>
      </c>
      <c r="T168" s="2">
        <v>56656</v>
      </c>
      <c r="U168" s="2">
        <v>83729.288747771876</v>
      </c>
      <c r="V168" s="1">
        <v>26077.711252228124</v>
      </c>
      <c r="W168" s="22">
        <v>0.23748678364975023</v>
      </c>
    </row>
    <row r="169" spans="1:23">
      <c r="A169" s="3" t="s">
        <v>387</v>
      </c>
      <c r="B169" s="1" t="s">
        <v>185</v>
      </c>
      <c r="C169" s="1" t="s">
        <v>406</v>
      </c>
      <c r="D169" s="1" t="s">
        <v>413</v>
      </c>
      <c r="E169" s="1" t="s">
        <v>418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1" t="s">
        <v>459</v>
      </c>
      <c r="Q169" s="4"/>
      <c r="R169" s="56">
        <v>2763693</v>
      </c>
      <c r="S169" s="2">
        <v>1373049</v>
      </c>
      <c r="T169" s="2">
        <v>1390644</v>
      </c>
      <c r="U169" s="2">
        <v>1520841.4483295104</v>
      </c>
      <c r="V169" s="1">
        <v>1242851.5516704896</v>
      </c>
      <c r="W169" s="22">
        <v>0.44970680595510776</v>
      </c>
    </row>
    <row r="170" spans="1:23">
      <c r="A170" s="3" t="s">
        <v>307</v>
      </c>
      <c r="B170" s="1" t="s">
        <v>105</v>
      </c>
      <c r="C170" s="1" t="s">
        <v>406</v>
      </c>
      <c r="D170" s="1" t="s">
        <v>413</v>
      </c>
      <c r="E170" s="1" t="s">
        <v>420</v>
      </c>
      <c r="F170" s="2">
        <v>98.461982727050781</v>
      </c>
      <c r="G170" s="2">
        <v>98.860298156738281</v>
      </c>
      <c r="H170" s="2">
        <v>98.085533142089844</v>
      </c>
      <c r="I170" s="2">
        <v>98.419609069824219</v>
      </c>
      <c r="J170" s="2">
        <v>98.497520446777344</v>
      </c>
      <c r="K170" s="2">
        <v>97.663078308105469</v>
      </c>
      <c r="L170" s="2">
        <v>98.527297973632813</v>
      </c>
      <c r="M170" s="2">
        <v>98.632637023925781</v>
      </c>
      <c r="N170" s="2">
        <v>98.603111267089844</v>
      </c>
      <c r="O170" s="2">
        <v>99.171859741210938</v>
      </c>
      <c r="P170" s="1" t="s">
        <v>445</v>
      </c>
      <c r="Q170" s="4">
        <v>2016</v>
      </c>
      <c r="R170" s="56">
        <v>8019675</v>
      </c>
      <c r="S170" s="2">
        <v>3967504</v>
      </c>
      <c r="T170" s="2">
        <v>4052171</v>
      </c>
      <c r="U170" s="2">
        <v>2698213.1225020979</v>
      </c>
      <c r="V170" s="1">
        <v>5321461.8774979021</v>
      </c>
      <c r="W170" s="22">
        <v>0.66355081440306518</v>
      </c>
    </row>
    <row r="171" spans="1:23">
      <c r="A171" s="3" t="s">
        <v>288</v>
      </c>
      <c r="B171" s="1" t="s">
        <v>86</v>
      </c>
      <c r="C171" s="1" t="s">
        <v>406</v>
      </c>
      <c r="D171" s="1" t="s">
        <v>413</v>
      </c>
      <c r="E171" s="1" t="s">
        <v>418</v>
      </c>
      <c r="F171" s="2">
        <v>23.487079620361328</v>
      </c>
      <c r="G171" s="2">
        <v>21.121129989624023</v>
      </c>
      <c r="H171" s="2">
        <v>25.778949737548828</v>
      </c>
      <c r="I171" s="2">
        <v>18.589750289916992</v>
      </c>
      <c r="J171" s="2">
        <v>39.626850128173828</v>
      </c>
      <c r="K171" s="2">
        <v>9.7963991165161133</v>
      </c>
      <c r="L171" s="2">
        <v>12.99116039276123</v>
      </c>
      <c r="M171" s="2">
        <v>18.993169784545898</v>
      </c>
      <c r="N171" s="2">
        <v>30.798280715942383</v>
      </c>
      <c r="O171" s="2">
        <v>50.104881286621094</v>
      </c>
      <c r="P171" s="1" t="s">
        <v>432</v>
      </c>
      <c r="Q171" s="4">
        <v>2010</v>
      </c>
      <c r="R171" s="56">
        <v>1809074</v>
      </c>
      <c r="S171" s="2">
        <v>893464</v>
      </c>
      <c r="T171" s="2">
        <v>915610</v>
      </c>
      <c r="U171" s="2">
        <v>1454225.2895925113</v>
      </c>
      <c r="V171" s="1">
        <v>354848.7104074888</v>
      </c>
      <c r="W171" s="22">
        <v>0.19614936172179182</v>
      </c>
    </row>
    <row r="172" spans="1:23">
      <c r="A172" s="3" t="s">
        <v>334</v>
      </c>
      <c r="B172" s="1" t="s">
        <v>132</v>
      </c>
      <c r="C172" s="1" t="s">
        <v>407</v>
      </c>
      <c r="D172" s="1" t="s">
        <v>416</v>
      </c>
      <c r="E172" s="1" t="s">
        <v>419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1" t="s">
        <v>459</v>
      </c>
      <c r="Q172" s="4"/>
      <c r="R172" s="56">
        <v>2819664</v>
      </c>
      <c r="S172" s="2">
        <v>1364873</v>
      </c>
      <c r="T172" s="2">
        <v>1454791</v>
      </c>
      <c r="U172" s="2">
        <v>554871.06904749852</v>
      </c>
      <c r="V172" s="1">
        <v>2264792.9309525015</v>
      </c>
      <c r="W172" s="22">
        <v>0.8032137626867959</v>
      </c>
    </row>
    <row r="173" spans="1:23">
      <c r="A173" s="3" t="s">
        <v>258</v>
      </c>
      <c r="B173" s="1" t="s">
        <v>56</v>
      </c>
      <c r="C173" s="1" t="s">
        <v>405</v>
      </c>
      <c r="D173" s="1" t="s">
        <v>405</v>
      </c>
      <c r="E173" s="1" t="s">
        <v>420</v>
      </c>
      <c r="F173" s="2">
        <v>95.707069396972656</v>
      </c>
      <c r="G173" s="2">
        <v>95.619926452636719</v>
      </c>
      <c r="H173" s="2">
        <v>95.792999267578125</v>
      </c>
      <c r="I173" s="2">
        <v>96.06414794921875</v>
      </c>
      <c r="J173" s="2">
        <v>93.654342651367188</v>
      </c>
      <c r="K173" s="2">
        <v>95.172760009765625</v>
      </c>
      <c r="L173" s="2">
        <v>96.3828125</v>
      </c>
      <c r="M173" s="2">
        <v>96.613227844238281</v>
      </c>
      <c r="N173" s="2">
        <v>95.401268005371094</v>
      </c>
      <c r="O173" s="2">
        <v>94.87164306640625</v>
      </c>
      <c r="P173" s="1" t="s">
        <v>445</v>
      </c>
      <c r="Q173" s="4">
        <v>2016</v>
      </c>
      <c r="R173" s="56">
        <v>1675497</v>
      </c>
      <c r="S173" s="2">
        <v>825639</v>
      </c>
      <c r="T173" s="2">
        <v>849858</v>
      </c>
      <c r="U173" s="2">
        <v>1365939.1781764533</v>
      </c>
      <c r="V173" s="1">
        <v>309557.82182354672</v>
      </c>
      <c r="W173" s="22">
        <v>0.18475581980961275</v>
      </c>
    </row>
    <row r="174" spans="1:23">
      <c r="A174" s="3" t="s">
        <v>281</v>
      </c>
      <c r="B174" s="1" t="s">
        <v>79</v>
      </c>
      <c r="C174" s="1" t="s">
        <v>410</v>
      </c>
      <c r="D174" s="1" t="s">
        <v>410</v>
      </c>
      <c r="E174" s="1" t="s">
        <v>420</v>
      </c>
      <c r="F174" s="2">
        <v>97.839179992675781</v>
      </c>
      <c r="G174" s="2">
        <v>98.446800231933594</v>
      </c>
      <c r="H174" s="2">
        <v>97.230117797851563</v>
      </c>
      <c r="I174" s="2">
        <v>98.2230224609375</v>
      </c>
      <c r="J174" s="2">
        <v>97.776329040527344</v>
      </c>
      <c r="K174" s="2">
        <v>97.134086608886719</v>
      </c>
      <c r="L174" s="2">
        <v>97.594306945800781</v>
      </c>
      <c r="M174" s="2">
        <v>98.178886413574219</v>
      </c>
      <c r="N174" s="2">
        <v>98.029022216796875</v>
      </c>
      <c r="O174" s="2">
        <v>98.326019287109375</v>
      </c>
      <c r="P174" s="1" t="s">
        <v>502</v>
      </c>
      <c r="Q174" s="4">
        <v>2020</v>
      </c>
      <c r="R174" s="56">
        <v>521522</v>
      </c>
      <c r="S174" s="2">
        <v>254939</v>
      </c>
      <c r="T174" s="2">
        <v>266583</v>
      </c>
      <c r="U174" s="2">
        <v>124307.53903042607</v>
      </c>
      <c r="V174" s="1">
        <v>397214.46096957393</v>
      </c>
      <c r="W174" s="22">
        <v>0.76164468798933493</v>
      </c>
    </row>
    <row r="175" spans="1:23">
      <c r="A175" s="3" t="s">
        <v>283</v>
      </c>
      <c r="B175" s="1" t="s">
        <v>81</v>
      </c>
      <c r="C175" s="1" t="s">
        <v>406</v>
      </c>
      <c r="D175" s="1" t="s">
        <v>413</v>
      </c>
      <c r="E175" s="1" t="s">
        <v>418</v>
      </c>
      <c r="F175" s="2">
        <v>68.097023010253906</v>
      </c>
      <c r="G175" s="2">
        <v>67.475852966308594</v>
      </c>
      <c r="H175" s="2">
        <v>68.708602905273438</v>
      </c>
      <c r="I175" s="2">
        <v>61.167160034179688</v>
      </c>
      <c r="J175" s="2">
        <v>86.006820678710938</v>
      </c>
      <c r="K175" s="2">
        <v>48.473209381103516</v>
      </c>
      <c r="L175" s="2">
        <v>54.011440277099609</v>
      </c>
      <c r="M175" s="2">
        <v>68.230186462402344</v>
      </c>
      <c r="N175" s="2">
        <v>87.380157470703125</v>
      </c>
      <c r="O175" s="2">
        <v>94.302238464355469</v>
      </c>
      <c r="P175" s="1" t="s">
        <v>441</v>
      </c>
      <c r="Q175" s="4">
        <v>2014</v>
      </c>
      <c r="R175" s="56">
        <v>6778254</v>
      </c>
      <c r="S175" s="2">
        <v>3343328</v>
      </c>
      <c r="T175" s="2">
        <v>3434926</v>
      </c>
      <c r="U175" s="2">
        <v>4430164.859622024</v>
      </c>
      <c r="V175" s="1">
        <v>2348089.140377976</v>
      </c>
      <c r="W175" s="22">
        <v>0.34641504145137908</v>
      </c>
    </row>
    <row r="176" spans="1:23">
      <c r="A176" s="3" t="s">
        <v>290</v>
      </c>
      <c r="B176" s="1" t="s">
        <v>88</v>
      </c>
      <c r="C176" s="1" t="s">
        <v>408</v>
      </c>
      <c r="D176" s="1" t="s">
        <v>408</v>
      </c>
      <c r="E176" s="1" t="s">
        <v>420</v>
      </c>
      <c r="F176" s="2">
        <v>96.599998474121094</v>
      </c>
      <c r="G176" s="2">
        <v>97.199996948242188</v>
      </c>
      <c r="H176" s="2">
        <v>96</v>
      </c>
      <c r="I176" s="2">
        <v>95.099998474121094</v>
      </c>
      <c r="J176" s="2">
        <v>97.400001525878906</v>
      </c>
      <c r="K176" s="2">
        <v>93.400001525878906</v>
      </c>
      <c r="L176" s="2">
        <v>97.5</v>
      </c>
      <c r="M176" s="2">
        <v>98.5</v>
      </c>
      <c r="N176" s="2">
        <v>98.099998474121094</v>
      </c>
      <c r="O176" s="2">
        <v>97.699996948242188</v>
      </c>
      <c r="P176" s="1" t="s">
        <v>440</v>
      </c>
      <c r="Q176" s="4">
        <v>2018</v>
      </c>
      <c r="R176" s="56">
        <v>62855</v>
      </c>
      <c r="S176" s="2">
        <v>30300</v>
      </c>
      <c r="T176" s="2">
        <v>32555</v>
      </c>
      <c r="U176" s="2">
        <v>21333.279054585517</v>
      </c>
      <c r="V176" s="1">
        <v>41521.720945414483</v>
      </c>
      <c r="W176" s="22">
        <v>0.66059535351864584</v>
      </c>
    </row>
    <row r="177" spans="1:23">
      <c r="A177" s="3" t="s">
        <v>390</v>
      </c>
      <c r="B177" s="1" t="s">
        <v>188</v>
      </c>
      <c r="C177" s="1" t="s">
        <v>407</v>
      </c>
      <c r="D177" s="1" t="s">
        <v>416</v>
      </c>
      <c r="E177" s="1" t="s">
        <v>419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1" t="s">
        <v>459</v>
      </c>
      <c r="Q177" s="4"/>
      <c r="R177" s="56">
        <v>711138</v>
      </c>
      <c r="S177" s="2">
        <v>345776</v>
      </c>
      <c r="T177" s="2">
        <v>365362</v>
      </c>
      <c r="U177" s="2">
        <v>89382.315870772116</v>
      </c>
      <c r="V177" s="1">
        <v>621755.68412922788</v>
      </c>
      <c r="W177" s="22">
        <v>0.87431087092691973</v>
      </c>
    </row>
    <row r="178" spans="1:23">
      <c r="A178" s="3" t="s">
        <v>324</v>
      </c>
      <c r="B178" s="1" t="s">
        <v>122</v>
      </c>
      <c r="C178" s="1" t="s">
        <v>407</v>
      </c>
      <c r="D178" s="1" t="s">
        <v>416</v>
      </c>
      <c r="E178" s="1" t="s">
        <v>419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1" t="s">
        <v>459</v>
      </c>
      <c r="Q178" s="4"/>
      <c r="R178" s="56">
        <v>502915</v>
      </c>
      <c r="S178" s="2">
        <v>244735</v>
      </c>
      <c r="T178" s="2">
        <v>258180</v>
      </c>
      <c r="U178" s="2">
        <v>131776.97926178662</v>
      </c>
      <c r="V178" s="1">
        <v>371138.02073821338</v>
      </c>
      <c r="W178" s="22">
        <v>0.73797365506738388</v>
      </c>
    </row>
    <row r="179" spans="1:23">
      <c r="A179" s="3" t="s">
        <v>392</v>
      </c>
      <c r="B179" s="1" t="s">
        <v>190</v>
      </c>
      <c r="C179" s="1" t="s">
        <v>410</v>
      </c>
      <c r="D179" s="1" t="s">
        <v>410</v>
      </c>
      <c r="E179" s="1" t="s">
        <v>420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1" t="s">
        <v>459</v>
      </c>
      <c r="Q179" s="4"/>
      <c r="R179" s="56">
        <v>2075685</v>
      </c>
      <c r="S179" s="2">
        <v>1017704</v>
      </c>
      <c r="T179" s="2">
        <v>1057981</v>
      </c>
      <c r="U179" s="2">
        <v>951448.34893743065</v>
      </c>
      <c r="V179" s="1">
        <v>1124236.6510625693</v>
      </c>
      <c r="W179" s="22">
        <v>0.54162199517873344</v>
      </c>
    </row>
    <row r="180" spans="1:23">
      <c r="A180" s="3" t="s">
        <v>295</v>
      </c>
      <c r="B180" s="1" t="s">
        <v>93</v>
      </c>
      <c r="C180" s="1" t="s">
        <v>407</v>
      </c>
      <c r="D180" s="1" t="s">
        <v>414</v>
      </c>
      <c r="E180" s="1" t="s">
        <v>420</v>
      </c>
      <c r="F180" s="2">
        <v>97.66156005859375</v>
      </c>
      <c r="G180" s="2">
        <v>97.308219909667969</v>
      </c>
      <c r="H180" s="2">
        <v>98.000648498535156</v>
      </c>
      <c r="I180" s="2">
        <v>97.6142578125</v>
      </c>
      <c r="J180" s="2">
        <v>97.806419372558594</v>
      </c>
      <c r="K180" s="2">
        <v>97.671707153320313</v>
      </c>
      <c r="L180" s="2">
        <v>97.275192260742188</v>
      </c>
      <c r="M180" s="2">
        <v>97.150947570800781</v>
      </c>
      <c r="N180" s="2">
        <v>98.572647094726563</v>
      </c>
      <c r="O180" s="2">
        <v>97.701553344726563</v>
      </c>
      <c r="P180" s="1" t="s">
        <v>455</v>
      </c>
      <c r="Q180" s="4">
        <v>2017</v>
      </c>
      <c r="R180" s="56">
        <v>920981</v>
      </c>
      <c r="S180" s="2">
        <v>448075</v>
      </c>
      <c r="T180" s="2">
        <v>472906</v>
      </c>
      <c r="U180" s="2">
        <v>671078.54001691623</v>
      </c>
      <c r="V180" s="1">
        <v>249902.45998308374</v>
      </c>
      <c r="W180" s="22">
        <v>0.27134377363168594</v>
      </c>
    </row>
    <row r="181" spans="1:23">
      <c r="A181" s="3" t="s">
        <v>294</v>
      </c>
      <c r="B181" s="1" t="s">
        <v>92</v>
      </c>
      <c r="C181" s="1" t="s">
        <v>409</v>
      </c>
      <c r="D181" s="1" t="s">
        <v>409</v>
      </c>
      <c r="E181" s="1" t="s">
        <v>420</v>
      </c>
      <c r="F181" s="2">
        <v>95.5538330078125</v>
      </c>
      <c r="G181" s="2">
        <v>95.392723083496094</v>
      </c>
      <c r="H181" s="2">
        <v>95.698677062988281</v>
      </c>
      <c r="I181" s="2">
        <v>95.566886901855469</v>
      </c>
      <c r="J181" s="2">
        <v>95.531829833984375</v>
      </c>
      <c r="K181" s="2">
        <v>95.052947998046875</v>
      </c>
      <c r="L181" s="2">
        <v>95.618782043457031</v>
      </c>
      <c r="M181" s="2">
        <v>95.616889953613281</v>
      </c>
      <c r="N181" s="2">
        <v>94.572196960449219</v>
      </c>
      <c r="O181" s="2">
        <v>97.134193420410156</v>
      </c>
      <c r="P181" s="1" t="s">
        <v>428</v>
      </c>
      <c r="Q181" s="4">
        <v>2019</v>
      </c>
      <c r="R181" s="56">
        <v>4710334</v>
      </c>
      <c r="S181" s="2">
        <v>2286964</v>
      </c>
      <c r="T181" s="2">
        <v>2423370</v>
      </c>
      <c r="U181" s="2">
        <v>2357584.595024718</v>
      </c>
      <c r="V181" s="1">
        <v>2352749.404975282</v>
      </c>
      <c r="W181" s="22">
        <v>0.49948674658214942</v>
      </c>
    </row>
    <row r="182" spans="1:23">
      <c r="A182" s="3" t="s">
        <v>297</v>
      </c>
      <c r="B182" s="1" t="s">
        <v>95</v>
      </c>
      <c r="C182" s="1" t="s">
        <v>409</v>
      </c>
      <c r="D182" s="1" t="s">
        <v>409</v>
      </c>
      <c r="E182" s="1" t="s">
        <v>418</v>
      </c>
      <c r="F182" s="2">
        <v>89.824737548828125</v>
      </c>
      <c r="G182" s="2">
        <v>90.270942687988281</v>
      </c>
      <c r="H182" s="2">
        <v>89.412063598632813</v>
      </c>
      <c r="I182" s="2">
        <v>88.173667907714844</v>
      </c>
      <c r="J182" s="2">
        <v>95.282737731933594</v>
      </c>
      <c r="K182" s="2">
        <v>80.9736328125</v>
      </c>
      <c r="L182" s="2">
        <v>86.951553344726563</v>
      </c>
      <c r="M182" s="2">
        <v>92.026206970214844</v>
      </c>
      <c r="N182" s="2">
        <v>94.327049255371094</v>
      </c>
      <c r="O182" s="2">
        <v>96.407661437988281</v>
      </c>
      <c r="P182" s="1" t="s">
        <v>445</v>
      </c>
      <c r="Q182" s="4">
        <v>2016</v>
      </c>
      <c r="R182" s="56">
        <v>183232</v>
      </c>
      <c r="S182" s="2">
        <v>89977</v>
      </c>
      <c r="T182" s="2">
        <v>93255</v>
      </c>
      <c r="U182" s="2">
        <v>127203.52153850105</v>
      </c>
      <c r="V182" s="1">
        <v>56028.478461498948</v>
      </c>
      <c r="W182" s="22">
        <v>0.30577889485187604</v>
      </c>
    </row>
    <row r="183" spans="1:23">
      <c r="A183" s="3" t="s">
        <v>293</v>
      </c>
      <c r="B183" s="1" t="s">
        <v>91</v>
      </c>
      <c r="C183" s="1" t="s">
        <v>406</v>
      </c>
      <c r="D183" s="1" t="s">
        <v>415</v>
      </c>
      <c r="E183" s="1" t="s">
        <v>418</v>
      </c>
      <c r="F183" s="2">
        <v>91.206092834472656</v>
      </c>
      <c r="G183" s="2">
        <v>90.714256286621094</v>
      </c>
      <c r="H183" s="2">
        <v>91.680633544921875</v>
      </c>
      <c r="I183" s="2">
        <v>88.151748657226563</v>
      </c>
      <c r="J183" s="2">
        <v>96.817283630371094</v>
      </c>
      <c r="K183" s="2">
        <v>81.167930603027344</v>
      </c>
      <c r="L183" s="2">
        <v>89.34130859375</v>
      </c>
      <c r="M183" s="2">
        <v>95.094627380371094</v>
      </c>
      <c r="N183" s="2">
        <v>97.484283447265625</v>
      </c>
      <c r="O183" s="2">
        <v>96.639396667480469</v>
      </c>
      <c r="P183" s="1" t="s">
        <v>451</v>
      </c>
      <c r="Q183" s="4">
        <v>2017</v>
      </c>
      <c r="R183" s="56">
        <v>1311599</v>
      </c>
      <c r="S183" s="2">
        <v>653813</v>
      </c>
      <c r="T183" s="2">
        <v>657786</v>
      </c>
      <c r="U183" s="2">
        <v>764640.57434920559</v>
      </c>
      <c r="V183" s="1">
        <v>546958.42565079441</v>
      </c>
      <c r="W183" s="22">
        <v>0.41701650096622089</v>
      </c>
    </row>
    <row r="184" spans="1:23">
      <c r="A184" s="3" t="s">
        <v>394</v>
      </c>
      <c r="B184" s="1" t="s">
        <v>192</v>
      </c>
      <c r="C184" s="1" t="s">
        <v>409</v>
      </c>
      <c r="D184" s="1" t="s">
        <v>409</v>
      </c>
      <c r="E184" s="1" t="s">
        <v>421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1" t="s">
        <v>459</v>
      </c>
      <c r="Q184" s="4"/>
      <c r="R184" s="56">
        <v>128</v>
      </c>
      <c r="S184" s="2">
        <v>62</v>
      </c>
      <c r="T184" s="2">
        <v>66</v>
      </c>
      <c r="U184" s="2">
        <v>128</v>
      </c>
      <c r="V184" s="1">
        <v>0</v>
      </c>
      <c r="W184" s="22">
        <v>0</v>
      </c>
    </row>
    <row r="185" spans="1:23">
      <c r="A185" s="3" t="s">
        <v>298</v>
      </c>
      <c r="B185" s="1" t="s">
        <v>96</v>
      </c>
      <c r="C185" s="1" t="s">
        <v>409</v>
      </c>
      <c r="D185" s="1" t="s">
        <v>409</v>
      </c>
      <c r="E185" s="1" t="s">
        <v>420</v>
      </c>
      <c r="F185" s="2">
        <v>97.025726318359375</v>
      </c>
      <c r="G185" s="2">
        <v>97.587303161621094</v>
      </c>
      <c r="H185" s="2">
        <v>96.52398681640625</v>
      </c>
      <c r="I185" s="2">
        <v>96.594772338867188</v>
      </c>
      <c r="J185" s="2">
        <v>98.629173278808594</v>
      </c>
      <c r="K185" s="2">
        <v>95.714218139648438</v>
      </c>
      <c r="L185" s="2">
        <v>97.863021850585938</v>
      </c>
      <c r="M185" s="2">
        <v>97.154800415039063</v>
      </c>
      <c r="N185" s="2">
        <v>96.860282897949219</v>
      </c>
      <c r="O185" s="2">
        <v>97.691658020019531</v>
      </c>
      <c r="P185" s="1" t="s">
        <v>428</v>
      </c>
      <c r="Q185" s="4">
        <v>2019</v>
      </c>
      <c r="R185" s="56">
        <v>14884</v>
      </c>
      <c r="S185" s="2">
        <v>7183</v>
      </c>
      <c r="T185" s="2">
        <v>7701</v>
      </c>
      <c r="U185" s="2">
        <v>11441.132870981946</v>
      </c>
      <c r="V185" s="1">
        <v>3442.8671290180537</v>
      </c>
      <c r="W185" s="22">
        <v>0.23131329810656098</v>
      </c>
    </row>
    <row r="186" spans="1:23">
      <c r="A186" s="3" t="s">
        <v>395</v>
      </c>
      <c r="B186" s="1" t="s">
        <v>193</v>
      </c>
      <c r="C186" s="1" t="s">
        <v>408</v>
      </c>
      <c r="D186" s="1" t="s">
        <v>408</v>
      </c>
      <c r="E186" s="1" t="s">
        <v>420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1" t="s">
        <v>459</v>
      </c>
      <c r="Q186" s="4"/>
      <c r="R186" s="56">
        <v>135067</v>
      </c>
      <c r="S186" s="2">
        <v>66499</v>
      </c>
      <c r="T186" s="2">
        <v>68568</v>
      </c>
      <c r="U186" s="2">
        <v>63232.722713423747</v>
      </c>
      <c r="V186" s="1">
        <v>71834.277286576253</v>
      </c>
      <c r="W186" s="22">
        <v>0.53184180655953162</v>
      </c>
    </row>
    <row r="187" spans="1:23">
      <c r="A187" s="3" t="s">
        <v>299</v>
      </c>
      <c r="B187" s="1" t="s">
        <v>97</v>
      </c>
      <c r="C187" s="1" t="s">
        <v>410</v>
      </c>
      <c r="D187" s="1" t="s">
        <v>410</v>
      </c>
      <c r="E187" s="1" t="s">
        <v>420</v>
      </c>
      <c r="F187" s="2">
        <v>96.900001525878906</v>
      </c>
      <c r="G187" s="2">
        <v>97</v>
      </c>
      <c r="H187" s="2">
        <v>96.800003051757813</v>
      </c>
      <c r="I187" s="2">
        <v>96.699996948242188</v>
      </c>
      <c r="J187" s="2">
        <v>97</v>
      </c>
      <c r="K187" s="2">
        <v>96.400001525878906</v>
      </c>
      <c r="L187" s="2">
        <v>96.900001525878906</v>
      </c>
      <c r="M187" s="2">
        <v>96.699996948242188</v>
      </c>
      <c r="N187" s="2">
        <v>96.5</v>
      </c>
      <c r="O187" s="2">
        <v>98.099998474121094</v>
      </c>
      <c r="P187" s="1" t="s">
        <v>440</v>
      </c>
      <c r="Q187" s="4">
        <v>2018</v>
      </c>
      <c r="R187" s="56">
        <v>1161457</v>
      </c>
      <c r="S187" s="2">
        <v>562239</v>
      </c>
      <c r="T187" s="2">
        <v>599218</v>
      </c>
      <c r="U187" s="2">
        <v>360689.62602633773</v>
      </c>
      <c r="V187" s="1">
        <v>800767.37397366227</v>
      </c>
      <c r="W187" s="22">
        <v>0.68945072781313665</v>
      </c>
    </row>
    <row r="188" spans="1:23">
      <c r="A188" s="3" t="s">
        <v>300</v>
      </c>
      <c r="B188" s="1" t="s">
        <v>98</v>
      </c>
      <c r="C188" s="1" t="s">
        <v>407</v>
      </c>
      <c r="D188" s="1" t="s">
        <v>414</v>
      </c>
      <c r="E188" s="1" t="s">
        <v>420</v>
      </c>
      <c r="F188" s="2">
        <v>95.436943054199219</v>
      </c>
      <c r="G188" s="2">
        <v>96.585372924804688</v>
      </c>
      <c r="H188" s="2">
        <v>94.348922729492188</v>
      </c>
      <c r="I188" s="2">
        <v>95.561836242675781</v>
      </c>
      <c r="J188" s="2">
        <v>95.399726867675781</v>
      </c>
      <c r="K188" s="2">
        <v>92.348159790039063</v>
      </c>
      <c r="L188" s="2">
        <v>97.430130004882813</v>
      </c>
      <c r="M188" s="2">
        <v>97.102142333984375</v>
      </c>
      <c r="N188" s="2">
        <v>94.92938232421875</v>
      </c>
      <c r="O188" s="2">
        <v>96.045890808105469</v>
      </c>
      <c r="P188" s="1" t="s">
        <v>458</v>
      </c>
      <c r="Q188" s="4">
        <v>2013</v>
      </c>
      <c r="R188" s="56">
        <v>5485775</v>
      </c>
      <c r="S188" s="2">
        <v>2681536</v>
      </c>
      <c r="T188" s="2">
        <v>2804239</v>
      </c>
      <c r="U188" s="2">
        <v>1363606.2154623182</v>
      </c>
      <c r="V188" s="1">
        <v>4122168.7845376818</v>
      </c>
      <c r="W188" s="22">
        <v>0.75142870142098095</v>
      </c>
    </row>
    <row r="189" spans="1:23">
      <c r="A189" s="3" t="s">
        <v>296</v>
      </c>
      <c r="B189" s="1" t="s">
        <v>94</v>
      </c>
      <c r="C189" s="1" t="s">
        <v>407</v>
      </c>
      <c r="D189" s="1" t="s">
        <v>414</v>
      </c>
      <c r="E189" s="1" t="s">
        <v>420</v>
      </c>
      <c r="F189" s="2">
        <v>98.079948425292969</v>
      </c>
      <c r="G189" s="2">
        <v>98.33355712890625</v>
      </c>
      <c r="H189" s="2">
        <v>97.858222961425781</v>
      </c>
      <c r="I189" s="2">
        <v>98.236076354980469</v>
      </c>
      <c r="J189" s="2">
        <v>97.857528686523438</v>
      </c>
      <c r="K189" s="2">
        <v>99.073020935058594</v>
      </c>
      <c r="L189" s="2">
        <v>97.4114990234375</v>
      </c>
      <c r="M189" s="2">
        <v>99.036422729492188</v>
      </c>
      <c r="N189" s="2">
        <v>95.892921447753906</v>
      </c>
      <c r="O189" s="2">
        <v>99.002998352050781</v>
      </c>
      <c r="P189" s="1" t="s">
        <v>428</v>
      </c>
      <c r="Q189" s="4">
        <v>2019</v>
      </c>
      <c r="R189" s="56">
        <v>529447</v>
      </c>
      <c r="S189" s="2">
        <v>261098</v>
      </c>
      <c r="T189" s="2">
        <v>268349</v>
      </c>
      <c r="U189" s="2">
        <v>256287.58640193759</v>
      </c>
      <c r="V189" s="1">
        <v>273159.41359806241</v>
      </c>
      <c r="W189" s="22">
        <v>0.5159334430038558</v>
      </c>
    </row>
    <row r="190" spans="1:23">
      <c r="A190" s="3" t="s">
        <v>393</v>
      </c>
      <c r="B190" s="1" t="s">
        <v>191</v>
      </c>
      <c r="C190" s="1" t="s">
        <v>408</v>
      </c>
      <c r="D190" s="1" t="s">
        <v>408</v>
      </c>
      <c r="E190" s="1" t="s">
        <v>421</v>
      </c>
      <c r="F190" s="2">
        <v>97.154296875</v>
      </c>
      <c r="G190" s="2">
        <v>98.017433166503906</v>
      </c>
      <c r="H190" s="2">
        <v>96.324172973632813</v>
      </c>
      <c r="I190" s="2">
        <v>98.044143676757813</v>
      </c>
      <c r="J190" s="2">
        <v>97.099533081054688</v>
      </c>
      <c r="K190" s="2">
        <v>99.286300659179688</v>
      </c>
      <c r="L190" s="2">
        <v>99.794532775878906</v>
      </c>
      <c r="M190" s="2">
        <v>97.619468688964844</v>
      </c>
      <c r="N190" s="2">
        <v>93.464149475097656</v>
      </c>
      <c r="O190" s="2">
        <v>98.510353088378906</v>
      </c>
      <c r="P190" s="1" t="s">
        <v>502</v>
      </c>
      <c r="Q190" s="4">
        <v>2020</v>
      </c>
      <c r="R190" s="56">
        <v>3045</v>
      </c>
      <c r="S190" s="2">
        <v>1488</v>
      </c>
      <c r="T190" s="2">
        <v>1557</v>
      </c>
      <c r="U190" s="2">
        <v>210.15182270667083</v>
      </c>
      <c r="V190" s="1">
        <v>2834.8481772933292</v>
      </c>
      <c r="W190" s="22">
        <v>0.9309846230848372</v>
      </c>
    </row>
    <row r="191" spans="1:23">
      <c r="A191" s="3" t="s">
        <v>396</v>
      </c>
      <c r="B191" s="1" t="s">
        <v>194</v>
      </c>
      <c r="C191" s="1" t="s">
        <v>409</v>
      </c>
      <c r="D191" s="1" t="s">
        <v>409</v>
      </c>
      <c r="E191" s="1" t="s">
        <v>418</v>
      </c>
      <c r="F191" s="2">
        <v>82.27496337890625</v>
      </c>
      <c r="G191" s="2">
        <v>83.95794677734375</v>
      </c>
      <c r="H191" s="2">
        <v>80.552932739257813</v>
      </c>
      <c r="I191" s="2">
        <v>77.155166625976563</v>
      </c>
      <c r="J191" s="2">
        <v>85.820892333984375</v>
      </c>
      <c r="K191" s="2">
        <v>77.842933654785156</v>
      </c>
      <c r="L191" s="2">
        <v>81.863616943359375</v>
      </c>
      <c r="M191" s="2">
        <v>85.170486450195313</v>
      </c>
      <c r="N191" s="2">
        <v>85.99102783203125</v>
      </c>
      <c r="O191" s="2">
        <v>80.401947021484375</v>
      </c>
      <c r="P191" s="1" t="s">
        <v>502</v>
      </c>
      <c r="Q191" s="4">
        <v>2020</v>
      </c>
      <c r="R191" s="56">
        <v>1583</v>
      </c>
      <c r="S191" s="2">
        <v>771</v>
      </c>
      <c r="T191" s="2">
        <v>812</v>
      </c>
      <c r="U191" s="2">
        <v>595.36059183131044</v>
      </c>
      <c r="V191" s="1">
        <v>987.63940816868956</v>
      </c>
      <c r="W191" s="22">
        <v>0.62390360591831306</v>
      </c>
    </row>
    <row r="192" spans="1:23">
      <c r="A192" s="3" t="s">
        <v>302</v>
      </c>
      <c r="B192" s="1" t="s">
        <v>100</v>
      </c>
      <c r="C192" s="1" t="s">
        <v>406</v>
      </c>
      <c r="D192" s="1" t="s">
        <v>413</v>
      </c>
      <c r="E192" s="1" t="s">
        <v>418</v>
      </c>
      <c r="F192" s="2">
        <v>84.800003051757813</v>
      </c>
      <c r="G192" s="2">
        <v>85.400001525878906</v>
      </c>
      <c r="H192" s="2">
        <v>84.199996948242188</v>
      </c>
      <c r="I192" s="2">
        <v>84.099998474121094</v>
      </c>
      <c r="J192" s="2">
        <v>87.900001525878906</v>
      </c>
      <c r="K192" s="2">
        <v>76.800003051757813</v>
      </c>
      <c r="L192" s="2">
        <v>84.5</v>
      </c>
      <c r="M192" s="2">
        <v>86.400001525878906</v>
      </c>
      <c r="N192" s="2">
        <v>86.800003051757813</v>
      </c>
      <c r="O192" s="2">
        <v>91.5</v>
      </c>
      <c r="P192" s="1" t="s">
        <v>445</v>
      </c>
      <c r="Q192" s="4">
        <v>2016</v>
      </c>
      <c r="R192" s="56">
        <v>9629931</v>
      </c>
      <c r="S192" s="2">
        <v>4774402</v>
      </c>
      <c r="T192" s="2">
        <v>4855529</v>
      </c>
      <c r="U192" s="2">
        <v>7340467.8400380854</v>
      </c>
      <c r="V192" s="1">
        <v>2289463.1599619142</v>
      </c>
      <c r="W192" s="22">
        <v>0.23774450304596306</v>
      </c>
    </row>
    <row r="193" spans="1:23">
      <c r="A193" s="3" t="s">
        <v>303</v>
      </c>
      <c r="B193" s="1" t="s">
        <v>101</v>
      </c>
      <c r="C193" s="1" t="s">
        <v>407</v>
      </c>
      <c r="D193" s="1" t="s">
        <v>414</v>
      </c>
      <c r="E193" s="1" t="s">
        <v>419</v>
      </c>
      <c r="F193" s="2">
        <v>99.800003051757813</v>
      </c>
      <c r="G193" s="2">
        <v>99.599998474121094</v>
      </c>
      <c r="H193" s="2">
        <v>100</v>
      </c>
      <c r="I193" s="2">
        <v>99.900001525878906</v>
      </c>
      <c r="J193" s="2">
        <v>99.699996948242188</v>
      </c>
      <c r="K193" s="2">
        <v>99.800003051757813</v>
      </c>
      <c r="L193" s="2">
        <v>99.099998474121094</v>
      </c>
      <c r="M193" s="2">
        <v>100</v>
      </c>
      <c r="N193" s="2">
        <v>100</v>
      </c>
      <c r="O193" s="2">
        <v>100</v>
      </c>
      <c r="P193" s="1" t="s">
        <v>429</v>
      </c>
      <c r="Q193" s="4">
        <v>2012</v>
      </c>
      <c r="R193" s="56">
        <v>1701347</v>
      </c>
      <c r="S193" s="2">
        <v>825047</v>
      </c>
      <c r="T193" s="2">
        <v>876300</v>
      </c>
      <c r="U193" s="2">
        <v>521421.10038975021</v>
      </c>
      <c r="V193" s="1">
        <v>1179925.8996102498</v>
      </c>
      <c r="W193" s="22">
        <v>0.69352454238332906</v>
      </c>
    </row>
    <row r="194" spans="1:23">
      <c r="A194" s="3" t="s">
        <v>312</v>
      </c>
      <c r="B194" s="1" t="s">
        <v>110</v>
      </c>
      <c r="C194" s="1" t="s">
        <v>410</v>
      </c>
      <c r="D194" s="1" t="s">
        <v>410</v>
      </c>
      <c r="E194" s="1" t="s">
        <v>420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1" t="s">
        <v>459</v>
      </c>
      <c r="Q194" s="4"/>
      <c r="R194" s="56">
        <v>400803</v>
      </c>
      <c r="S194" s="2">
        <v>196981</v>
      </c>
      <c r="T194" s="2">
        <v>203822</v>
      </c>
      <c r="U194" s="2">
        <v>54018.259541597508</v>
      </c>
      <c r="V194" s="1">
        <v>346784.74045840249</v>
      </c>
      <c r="W194" s="22">
        <v>0.8652249121348955</v>
      </c>
    </row>
    <row r="195" spans="1:23">
      <c r="A195" s="3" t="s">
        <v>340</v>
      </c>
      <c r="B195" s="1" t="s">
        <v>138</v>
      </c>
      <c r="C195" s="1" t="s">
        <v>407</v>
      </c>
      <c r="D195" s="1" t="s">
        <v>416</v>
      </c>
      <c r="E195" s="1" t="s">
        <v>419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1" t="s">
        <v>459</v>
      </c>
      <c r="Q195" s="4"/>
      <c r="R195" s="56">
        <v>4931759</v>
      </c>
      <c r="S195" s="2">
        <v>2407776</v>
      </c>
      <c r="T195" s="2">
        <v>2523983</v>
      </c>
      <c r="U195" s="2">
        <v>818751.72887102328</v>
      </c>
      <c r="V195" s="1">
        <v>4113007.2711289767</v>
      </c>
      <c r="W195" s="22">
        <v>0.83398383236670259</v>
      </c>
    </row>
    <row r="196" spans="1:23">
      <c r="A196" s="3" t="s">
        <v>301</v>
      </c>
      <c r="B196" s="1" t="s">
        <v>99</v>
      </c>
      <c r="C196" s="1" t="s">
        <v>406</v>
      </c>
      <c r="D196" s="1" t="s">
        <v>413</v>
      </c>
      <c r="E196" s="1" t="s">
        <v>418</v>
      </c>
      <c r="F196" s="2">
        <v>80.800003051757813</v>
      </c>
      <c r="G196" s="2">
        <v>83.400001525878906</v>
      </c>
      <c r="H196" s="2">
        <v>78.099998474121094</v>
      </c>
      <c r="I196" s="2">
        <v>77.400001525878906</v>
      </c>
      <c r="J196" s="2">
        <v>91.099998474121094</v>
      </c>
      <c r="K196" s="2">
        <v>63.400001525878906</v>
      </c>
      <c r="L196" s="2">
        <v>74.699996948242188</v>
      </c>
      <c r="M196" s="2">
        <v>84.699996948242188</v>
      </c>
      <c r="N196" s="2">
        <v>91.699996948242188</v>
      </c>
      <c r="O196" s="2">
        <v>94.900001525878906</v>
      </c>
      <c r="P196" s="1" t="s">
        <v>423</v>
      </c>
      <c r="Q196" s="4">
        <v>2016</v>
      </c>
      <c r="R196" s="56">
        <v>11500000</v>
      </c>
      <c r="S196" s="2">
        <v>5696600</v>
      </c>
      <c r="T196" s="2">
        <v>5827611</v>
      </c>
      <c r="U196" s="2">
        <v>7615791.8314058334</v>
      </c>
      <c r="V196" s="1">
        <v>3884208.1685941662</v>
      </c>
      <c r="W196" s="22">
        <v>0.33775723205166663</v>
      </c>
    </row>
    <row r="197" spans="1:23">
      <c r="A197" s="3" t="s">
        <v>397</v>
      </c>
      <c r="B197" s="1" t="s">
        <v>195</v>
      </c>
      <c r="C197" s="1" t="s">
        <v>411</v>
      </c>
      <c r="D197" s="1" t="s">
        <v>411</v>
      </c>
      <c r="E197" s="1" t="s">
        <v>419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1" t="s">
        <v>459</v>
      </c>
      <c r="Q197" s="4"/>
      <c r="R197" s="56">
        <v>24500000</v>
      </c>
      <c r="S197" s="2">
        <v>12000000</v>
      </c>
      <c r="T197" s="2">
        <v>12500000</v>
      </c>
      <c r="U197" s="2">
        <v>24500000</v>
      </c>
      <c r="V197" s="1">
        <v>0</v>
      </c>
      <c r="W197" s="22">
        <v>0</v>
      </c>
    </row>
    <row r="198" spans="1:23">
      <c r="A198" s="3" t="s">
        <v>304</v>
      </c>
      <c r="B198" s="1" t="s">
        <v>102</v>
      </c>
      <c r="C198" s="1" t="s">
        <v>408</v>
      </c>
      <c r="D198" s="1" t="s">
        <v>408</v>
      </c>
      <c r="E198" s="1" t="s">
        <v>420</v>
      </c>
      <c r="F198" s="2">
        <v>97.123092651367188</v>
      </c>
      <c r="G198" s="2">
        <v>97.779533386230469</v>
      </c>
      <c r="H198" s="2">
        <v>96.508781433105469</v>
      </c>
      <c r="I198" s="2">
        <v>97.1165771484375</v>
      </c>
      <c r="J198" s="2">
        <v>97.123756408691406</v>
      </c>
      <c r="K198" s="2">
        <v>96.867202758789063</v>
      </c>
      <c r="L198" s="2">
        <v>97.035560607910156</v>
      </c>
      <c r="M198" s="2">
        <v>97.804862976074219</v>
      </c>
      <c r="N198" s="2">
        <v>96.263633728027344</v>
      </c>
      <c r="O198" s="2">
        <v>97.672760009765625</v>
      </c>
      <c r="P198" s="1" t="s">
        <v>442</v>
      </c>
      <c r="Q198" s="4">
        <v>2013</v>
      </c>
      <c r="R198" s="56">
        <v>282850</v>
      </c>
      <c r="S198" s="2">
        <v>138435</v>
      </c>
      <c r="T198" s="2">
        <v>144415</v>
      </c>
      <c r="U198" s="2">
        <v>13197.760646838753</v>
      </c>
      <c r="V198" s="1">
        <v>269652.23935316125</v>
      </c>
      <c r="W198" s="22">
        <v>0.95334007195743764</v>
      </c>
    </row>
    <row r="199" spans="1:23">
      <c r="A199" s="3" t="s">
        <v>398</v>
      </c>
      <c r="B199" s="1" t="s">
        <v>196</v>
      </c>
      <c r="C199" s="1" t="s">
        <v>407</v>
      </c>
      <c r="D199" s="1" t="s">
        <v>414</v>
      </c>
      <c r="E199" s="1" t="s">
        <v>420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1" t="s">
        <v>459</v>
      </c>
      <c r="Q199" s="4"/>
      <c r="R199" s="56">
        <v>2553795</v>
      </c>
      <c r="S199" s="2">
        <v>1243756</v>
      </c>
      <c r="T199" s="2">
        <v>1310039</v>
      </c>
      <c r="U199" s="2">
        <v>1264688.83550395</v>
      </c>
      <c r="V199" s="1">
        <v>1289106.16449605</v>
      </c>
      <c r="W199" s="22">
        <v>0.50478059691402399</v>
      </c>
    </row>
    <row r="200" spans="1:23">
      <c r="A200" s="3" t="s">
        <v>403</v>
      </c>
      <c r="B200" s="1" t="s">
        <v>201</v>
      </c>
      <c r="C200" s="1" t="s">
        <v>409</v>
      </c>
      <c r="D200" s="1" t="s">
        <v>409</v>
      </c>
      <c r="E200" s="1" t="s">
        <v>418</v>
      </c>
      <c r="F200" s="2">
        <v>77.199996948242188</v>
      </c>
      <c r="G200" s="2">
        <v>78</v>
      </c>
      <c r="H200" s="2">
        <v>76.300003051757813</v>
      </c>
      <c r="I200" s="2">
        <v>77.199996948242188</v>
      </c>
      <c r="J200" s="2">
        <v>77.099998474121094</v>
      </c>
      <c r="K200" s="2">
        <v>75.199996948242188</v>
      </c>
      <c r="L200" s="2">
        <v>72.300003051757813</v>
      </c>
      <c r="M200" s="2">
        <v>79.199996948242188</v>
      </c>
      <c r="N200" s="2">
        <v>80</v>
      </c>
      <c r="O200" s="2">
        <v>80.400001525878906</v>
      </c>
      <c r="P200" s="1" t="s">
        <v>446</v>
      </c>
      <c r="Q200" s="4">
        <v>2013</v>
      </c>
      <c r="R200" s="56">
        <v>46393</v>
      </c>
      <c r="S200" s="2">
        <v>22365</v>
      </c>
      <c r="T200" s="2">
        <v>24028</v>
      </c>
      <c r="U200" s="2">
        <v>34667.83883282468</v>
      </c>
      <c r="V200" s="1">
        <v>11725.16116717532</v>
      </c>
      <c r="W200" s="22">
        <v>0.25273556715830664</v>
      </c>
    </row>
    <row r="201" spans="1:23">
      <c r="A201" s="3" t="s">
        <v>401</v>
      </c>
      <c r="B201" s="1" t="s">
        <v>199</v>
      </c>
      <c r="C201" s="1" t="s">
        <v>408</v>
      </c>
      <c r="D201" s="1" t="s">
        <v>408</v>
      </c>
      <c r="E201" s="1" t="s">
        <v>420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1" t="s">
        <v>459</v>
      </c>
      <c r="Q201" s="4"/>
      <c r="R201" s="56">
        <v>3275600</v>
      </c>
      <c r="S201" s="2">
        <v>1601446</v>
      </c>
      <c r="T201" s="2">
        <v>1674154</v>
      </c>
      <c r="U201" s="2">
        <v>386269.7194525185</v>
      </c>
      <c r="V201" s="1">
        <v>2889330.2805474815</v>
      </c>
      <c r="W201" s="22">
        <v>0.88207665177295203</v>
      </c>
    </row>
    <row r="202" spans="1:23">
      <c r="A202" s="3" t="s">
        <v>305</v>
      </c>
      <c r="B202" s="1" t="s">
        <v>103</v>
      </c>
      <c r="C202" s="1" t="s">
        <v>409</v>
      </c>
      <c r="D202" s="1" t="s">
        <v>409</v>
      </c>
      <c r="E202" s="1" t="s">
        <v>420</v>
      </c>
      <c r="F202" s="2">
        <v>97.725379943847656</v>
      </c>
      <c r="G202" s="2">
        <v>97.572547912597656</v>
      </c>
      <c r="H202" s="2">
        <v>97.866539001464844</v>
      </c>
      <c r="I202" s="2">
        <v>97.447502136230469</v>
      </c>
      <c r="J202" s="2">
        <v>98.360389709472656</v>
      </c>
      <c r="K202" s="2">
        <v>94.435752868652344</v>
      </c>
      <c r="L202" s="2">
        <v>98.545326232910156</v>
      </c>
      <c r="M202" s="2">
        <v>99.337677001953125</v>
      </c>
      <c r="N202" s="2">
        <v>98.706756591796875</v>
      </c>
      <c r="O202" s="2">
        <v>98.431259155273438</v>
      </c>
      <c r="P202" s="1" t="s">
        <v>441</v>
      </c>
      <c r="Q202" s="4">
        <v>2014</v>
      </c>
      <c r="R202" s="56">
        <v>7502258</v>
      </c>
      <c r="S202" s="2">
        <v>3542235</v>
      </c>
      <c r="T202" s="2">
        <v>3960023</v>
      </c>
      <c r="U202" s="2">
        <v>4807498.1363961613</v>
      </c>
      <c r="V202" s="1">
        <v>2694759.8636038387</v>
      </c>
      <c r="W202" s="22">
        <v>0.35919317405557616</v>
      </c>
    </row>
    <row r="203" spans="1:23">
      <c r="A203" s="3" t="s">
        <v>306</v>
      </c>
      <c r="B203" s="1" t="s">
        <v>104</v>
      </c>
      <c r="C203" s="1" t="s">
        <v>410</v>
      </c>
      <c r="D203" s="1" t="s">
        <v>410</v>
      </c>
      <c r="E203" s="1" t="s">
        <v>418</v>
      </c>
      <c r="F203" s="2">
        <v>76.416313171386719</v>
      </c>
      <c r="G203" s="2">
        <v>72.373947143554688</v>
      </c>
      <c r="H203" s="2">
        <v>80.335662841796875</v>
      </c>
      <c r="I203" s="2">
        <v>73.036598205566406</v>
      </c>
      <c r="J203" s="2">
        <v>85.389472961425781</v>
      </c>
      <c r="K203" s="2">
        <v>56.370578765869141</v>
      </c>
      <c r="L203" s="2">
        <v>76.241729736328125</v>
      </c>
      <c r="M203" s="2">
        <v>81.626983642578125</v>
      </c>
      <c r="N203" s="2">
        <v>83.486961364746094</v>
      </c>
      <c r="O203" s="2">
        <v>89.85516357421875</v>
      </c>
      <c r="P203" s="1" t="s">
        <v>454</v>
      </c>
      <c r="Q203" s="4">
        <v>2013</v>
      </c>
      <c r="R203" s="56">
        <v>4576134</v>
      </c>
      <c r="S203" s="2">
        <v>2242662</v>
      </c>
      <c r="T203" s="2">
        <v>2333472</v>
      </c>
      <c r="U203" s="2">
        <v>2899327.7294878373</v>
      </c>
      <c r="V203" s="1">
        <v>1676806.2705121625</v>
      </c>
      <c r="W203" s="22">
        <v>0.36642420665831954</v>
      </c>
    </row>
    <row r="204" spans="1:23">
      <c r="A204" s="3" t="s">
        <v>308</v>
      </c>
      <c r="B204" s="1" t="s">
        <v>106</v>
      </c>
      <c r="C204" s="1" t="s">
        <v>406</v>
      </c>
      <c r="D204" s="1" t="s">
        <v>413</v>
      </c>
      <c r="E204" s="1" t="s">
        <v>418</v>
      </c>
      <c r="F204" s="2">
        <v>84.099166870117188</v>
      </c>
      <c r="G204" s="2">
        <v>86.377906799316406</v>
      </c>
      <c r="H204" s="2">
        <v>81.7545166015625</v>
      </c>
      <c r="I204" s="2">
        <v>80.126502990722656</v>
      </c>
      <c r="J204" s="2">
        <v>91.15728759765625</v>
      </c>
      <c r="K204" s="2">
        <v>71.283447265625</v>
      </c>
      <c r="L204" s="2">
        <v>78.609756469726563</v>
      </c>
      <c r="M204" s="2">
        <v>85.112388610839844</v>
      </c>
      <c r="N204" s="2">
        <v>90.607612609863281</v>
      </c>
      <c r="O204" s="2">
        <v>96.854156494140625</v>
      </c>
      <c r="P204" s="1" t="s">
        <v>436</v>
      </c>
      <c r="Q204" s="4">
        <v>2018</v>
      </c>
      <c r="R204" s="56">
        <v>3645211</v>
      </c>
      <c r="S204" s="2">
        <v>1807712</v>
      </c>
      <c r="T204" s="2">
        <v>1837499</v>
      </c>
      <c r="U204" s="2">
        <v>2058781.4857519756</v>
      </c>
      <c r="V204" s="1">
        <v>1586429.5142480244</v>
      </c>
      <c r="W204" s="22">
        <v>0.43520924145351925</v>
      </c>
    </row>
    <row r="205" spans="1:23" ht="15" thickBot="1">
      <c r="A205" s="5" t="s">
        <v>309</v>
      </c>
      <c r="B205" s="6" t="s">
        <v>107</v>
      </c>
      <c r="C205" s="6" t="s">
        <v>406</v>
      </c>
      <c r="D205" s="6" t="s">
        <v>413</v>
      </c>
      <c r="E205" s="6" t="s">
        <v>420</v>
      </c>
      <c r="F205" s="7">
        <v>90.599998474121094</v>
      </c>
      <c r="G205" s="7">
        <v>91.5</v>
      </c>
      <c r="H205" s="7">
        <v>89.699996948242188</v>
      </c>
      <c r="I205" s="7">
        <v>89.300003051757813</v>
      </c>
      <c r="J205" s="7">
        <v>94.099998474121094</v>
      </c>
      <c r="K205" s="7">
        <v>84.800003051757813</v>
      </c>
      <c r="L205" s="7">
        <v>90</v>
      </c>
      <c r="M205" s="7">
        <v>91.199996948242188</v>
      </c>
      <c r="N205" s="7">
        <v>93.400001525878906</v>
      </c>
      <c r="O205" s="7">
        <v>96.099998474121094</v>
      </c>
      <c r="P205" s="6" t="s">
        <v>428</v>
      </c>
      <c r="Q205" s="8">
        <v>2019</v>
      </c>
      <c r="R205" s="57">
        <v>3016359</v>
      </c>
      <c r="S205" s="7">
        <v>1503298</v>
      </c>
      <c r="T205" s="7">
        <v>1513061</v>
      </c>
      <c r="U205" s="7">
        <v>2044834.0607723135</v>
      </c>
      <c r="V205" s="6">
        <v>971524.9392276865</v>
      </c>
      <c r="W205" s="23">
        <v>0.32208531518552219</v>
      </c>
    </row>
    <row r="208" spans="1:23" ht="12.45" hidden="1" customHeight="1">
      <c r="B208" s="78" t="s">
        <v>494</v>
      </c>
      <c r="C208" s="79"/>
      <c r="D208" s="79"/>
      <c r="E208" s="79"/>
      <c r="F208" s="79"/>
      <c r="G208" s="79"/>
      <c r="H208" s="80"/>
    </row>
    <row r="209" spans="2:24" ht="12.45" hidden="1" customHeight="1">
      <c r="B209" s="52" t="s">
        <v>478</v>
      </c>
      <c r="C209" s="10" t="s">
        <v>409</v>
      </c>
      <c r="D209" s="10"/>
      <c r="E209" s="10"/>
      <c r="F209" s="11">
        <f t="shared" ref="F209:F221" si="0">H209/G209</f>
        <v>0.90827900914991222</v>
      </c>
      <c r="G209" s="12">
        <f>SUMIF($C$3:$C$205,C209,$R$3:$R$205)</f>
        <v>183509738</v>
      </c>
      <c r="H209" s="13" cm="1">
        <f t="array" ref="H209">SUMPRODUCT(($C$3:$C$205=C209)*($F$3:$F$205&lt;&gt;""),($R$3:$R$205))</f>
        <v>166678043</v>
      </c>
    </row>
    <row r="210" spans="2:24" ht="12.45" hidden="1" customHeight="1">
      <c r="B210" s="52" t="s">
        <v>479</v>
      </c>
      <c r="C210" s="10" t="s">
        <v>407</v>
      </c>
      <c r="D210" s="10"/>
      <c r="E210" s="10"/>
      <c r="F210" s="11">
        <f t="shared" si="0"/>
        <v>0.27156615652911537</v>
      </c>
      <c r="G210" s="12">
        <f t="shared" ref="G210" si="1">SUMIF($C$3:$C$205,C210,$R$3:$R$205)</f>
        <v>52832548</v>
      </c>
      <c r="H210" s="13" cm="1">
        <f t="array" ref="H210">SUMPRODUCT(($C$3:$C$205=C210)*($F$3:$F$205&lt;&gt;""),($R$3:$R$205))</f>
        <v>14347532</v>
      </c>
    </row>
    <row r="211" spans="2:24" ht="12.45" hidden="1" customHeight="1">
      <c r="B211" s="52" t="s">
        <v>480</v>
      </c>
      <c r="C211" s="10"/>
      <c r="D211" s="10" t="s">
        <v>414</v>
      </c>
      <c r="E211" s="10"/>
      <c r="F211" s="11">
        <f t="shared" si="0"/>
        <v>0.58296434687802612</v>
      </c>
      <c r="G211" s="12">
        <f>SUMIF($D$3:$D$205,D211,$R$3:$R$205)</f>
        <v>24611337</v>
      </c>
      <c r="H211" s="13" cm="1">
        <f t="array" ref="H211">SUMPRODUCT(($D$3:$D$205=D211)*($F$3:$F$205&lt;&gt;""),($R$3:$R$205))</f>
        <v>14347532</v>
      </c>
    </row>
    <row r="212" spans="2:24" ht="12.45" hidden="1" customHeight="1">
      <c r="B212" s="52" t="s">
        <v>481</v>
      </c>
      <c r="C212" s="10"/>
      <c r="D212" s="10" t="s">
        <v>416</v>
      </c>
      <c r="E212" s="10"/>
      <c r="F212" s="11">
        <f t="shared" si="0"/>
        <v>0</v>
      </c>
      <c r="G212" s="12">
        <f>SUMIF($D$3:$D$205,D212,$R$3:$R$205)</f>
        <v>28221211</v>
      </c>
      <c r="H212" s="13" cm="1">
        <f t="array" ref="H212">SUMPRODUCT(($D$3:$D$205=D212)*($F$3:$F$205&lt;&gt;""),($R$3:$R$205))</f>
        <v>0</v>
      </c>
    </row>
    <row r="213" spans="2:24" ht="12.45" hidden="1" customHeight="1">
      <c r="B213" s="52" t="s">
        <v>482</v>
      </c>
      <c r="C213" s="10" t="s">
        <v>408</v>
      </c>
      <c r="D213" s="10"/>
      <c r="E213" s="10"/>
      <c r="F213" s="11">
        <f t="shared" si="0"/>
        <v>0.9261803581266006</v>
      </c>
      <c r="G213" s="12">
        <f>SUMIF($C$3:$C$205,C213,$R$3:$R$205)</f>
        <v>57969165</v>
      </c>
      <c r="H213" s="13" cm="1">
        <f t="array" ref="H213">SUMPRODUCT(($C$3:$C$205=C213)*($F$3:$F$205&lt;&gt;""),($R$3:$R$205))</f>
        <v>53689902</v>
      </c>
    </row>
    <row r="214" spans="2:24" ht="12.45" hidden="1" customHeight="1">
      <c r="B214" s="52" t="s">
        <v>483</v>
      </c>
      <c r="C214" s="10" t="s">
        <v>410</v>
      </c>
      <c r="D214" s="10"/>
      <c r="E214" s="10"/>
      <c r="F214" s="11">
        <f t="shared" si="0"/>
        <v>0.76451017149471667</v>
      </c>
      <c r="G214" s="12">
        <f>SUMIF($C$3:$C$205,C214,$R$3:$R$205)</f>
        <v>53119479</v>
      </c>
      <c r="H214" s="13" cm="1">
        <f t="array" ref="H214">SUMPRODUCT(($C$3:$C$205=C214)*($F$3:$F$205&lt;&gt;""),($R$3:$R$205))</f>
        <v>40610382</v>
      </c>
    </row>
    <row r="215" spans="2:24" ht="12.45" hidden="1" customHeight="1">
      <c r="B215" s="52" t="s">
        <v>484</v>
      </c>
      <c r="C215" s="10" t="s">
        <v>411</v>
      </c>
      <c r="D215" s="10"/>
      <c r="E215" s="10"/>
      <c r="F215" s="11">
        <f t="shared" si="0"/>
        <v>0</v>
      </c>
      <c r="G215" s="12">
        <f>SUMIF($C$3:$C$205,C215,$R$3:$R$205)</f>
        <v>26877187</v>
      </c>
      <c r="H215" s="13" cm="1">
        <f t="array" ref="H215">SUMPRODUCT(($C$3:$C$205=C215)*($F$3:$F$205&lt;&gt;""),($R$3:$R$205))</f>
        <v>0</v>
      </c>
    </row>
    <row r="216" spans="2:24" ht="12.45" hidden="1" customHeight="1">
      <c r="B216" s="52" t="s">
        <v>485</v>
      </c>
      <c r="C216" s="10" t="s">
        <v>405</v>
      </c>
      <c r="D216" s="10"/>
      <c r="E216" s="10"/>
      <c r="F216" s="11">
        <f t="shared" si="0"/>
        <v>1</v>
      </c>
      <c r="G216" s="12">
        <f>SUMIF($C$3:$C$205,C216,$R$3:$R$205)</f>
        <v>171094340</v>
      </c>
      <c r="H216" s="13" cm="1">
        <f t="array" ref="H216">SUMPRODUCT(($C$3:$C$205=C216)*($F$3:$F$205&lt;&gt;""),($R$3:$R$205))</f>
        <v>171094340</v>
      </c>
    </row>
    <row r="217" spans="2:24" ht="12.45" hidden="1" customHeight="1">
      <c r="B217" s="52" t="s">
        <v>486</v>
      </c>
      <c r="C217" s="10" t="s">
        <v>406</v>
      </c>
      <c r="D217" s="10"/>
      <c r="E217" s="10"/>
      <c r="F217" s="11">
        <f t="shared" si="0"/>
        <v>0.98356540993130115</v>
      </c>
      <c r="G217" s="12">
        <f>SUMIF($C$3:$C$205,C217,$R$3:$R$205)</f>
        <v>189249442</v>
      </c>
      <c r="H217" s="13" cm="1">
        <f t="array" ref="H217">SUMPRODUCT(($C$3:$C$205=C217)*($F$3:$F$205&lt;&gt;""),($R$3:$R$205))</f>
        <v>186139205</v>
      </c>
    </row>
    <row r="218" spans="2:24" ht="12.45" hidden="1" customHeight="1">
      <c r="B218" s="52" t="s">
        <v>487</v>
      </c>
      <c r="C218" s="10"/>
      <c r="D218" s="10" t="s">
        <v>413</v>
      </c>
      <c r="E218" s="10"/>
      <c r="F218" s="11">
        <f t="shared" si="0"/>
        <v>0.97087366090614768</v>
      </c>
      <c r="G218" s="12">
        <f>SUMIF($D$3:$D$205,D218,$R$3:$R$205)</f>
        <v>98091799</v>
      </c>
      <c r="H218" s="13" cm="1">
        <f t="array" ref="H218">SUMPRODUCT(($D$3:$D$205=D218)*($F$3:$F$205&lt;&gt;""),($R$3:$R$205))</f>
        <v>95234744</v>
      </c>
    </row>
    <row r="219" spans="2:24" ht="12.45" hidden="1" customHeight="1">
      <c r="B219" s="52" t="s">
        <v>488</v>
      </c>
      <c r="C219" s="10"/>
      <c r="D219" s="10" t="s">
        <v>415</v>
      </c>
      <c r="E219" s="10"/>
      <c r="F219" s="11">
        <f t="shared" si="0"/>
        <v>0.99722259163721472</v>
      </c>
      <c r="G219" s="12">
        <f>SUMIF($D$3:$D$205,D219,$R$3:$R$205)</f>
        <v>91157643</v>
      </c>
      <c r="H219" s="13" cm="1">
        <f t="array" ref="H219">SUMPRODUCT(($D$3:$D$205=D219)*($F$3:$F$205&lt;&gt;""),($R$3:$R$205))</f>
        <v>90904461</v>
      </c>
    </row>
    <row r="220" spans="2:24" ht="12.45" hidden="1" customHeight="1">
      <c r="B220" s="52" t="s">
        <v>489</v>
      </c>
      <c r="C220" s="10"/>
      <c r="D220" s="10"/>
      <c r="E220" s="10" t="s">
        <v>490</v>
      </c>
      <c r="F220" s="11">
        <f t="shared" si="0"/>
        <v>0.98247838548966993</v>
      </c>
      <c r="G220" s="12">
        <f>SUMIF($E$3:$E$205,"Least Developed",$R$3:$R$205)</f>
        <v>157730499</v>
      </c>
      <c r="H220" s="13" cm="1">
        <f t="array" ref="H220">SUMPRODUCT(($E$3:$E$205="Least Developed")*($F$3:$F$205&lt;&gt;""),($R$3:$R$205))</f>
        <v>154966806</v>
      </c>
    </row>
    <row r="221" spans="2:24" ht="16.95" hidden="1" customHeight="1" thickBot="1">
      <c r="B221" s="53" t="s">
        <v>491</v>
      </c>
      <c r="C221" s="15"/>
      <c r="D221" s="15"/>
      <c r="E221" s="15"/>
      <c r="F221" s="16">
        <f t="shared" si="0"/>
        <v>0.86103283046165513</v>
      </c>
      <c r="G221" s="17">
        <f>SUM(R3:R205)</f>
        <v>734651899</v>
      </c>
      <c r="H221" s="18">
        <f>SUMIF(F3:F205,"&lt;&gt;",R3:R205)</f>
        <v>632559404</v>
      </c>
    </row>
    <row r="222" spans="2:24" ht="12.45" customHeight="1"/>
    <row r="224" spans="2:24" ht="15" thickBot="1">
      <c r="X224" s="64"/>
    </row>
    <row r="225" spans="2:25">
      <c r="B225" s="78" t="s">
        <v>477</v>
      </c>
      <c r="C225" s="79"/>
      <c r="D225" s="79"/>
      <c r="E225" s="79"/>
      <c r="F225" s="79"/>
      <c r="G225" s="79"/>
      <c r="H225" s="79"/>
      <c r="I225" s="79"/>
      <c r="J225" s="79"/>
      <c r="K225" s="79"/>
      <c r="L225" s="79"/>
      <c r="M225" s="79"/>
      <c r="N225" s="79"/>
      <c r="O225" s="80"/>
      <c r="X225" s="64"/>
    </row>
    <row r="226" spans="2:25">
      <c r="B226" s="49"/>
      <c r="C226" s="50"/>
      <c r="D226" s="50"/>
      <c r="E226" s="50"/>
      <c r="F226" s="50" t="s">
        <v>463</v>
      </c>
      <c r="G226" s="50" t="s">
        <v>475</v>
      </c>
      <c r="H226" s="50" t="s">
        <v>476</v>
      </c>
      <c r="I226" s="50" t="s">
        <v>492</v>
      </c>
      <c r="J226" s="50" t="s">
        <v>493</v>
      </c>
      <c r="K226" s="50" t="s">
        <v>468</v>
      </c>
      <c r="L226" s="50" t="s">
        <v>469</v>
      </c>
      <c r="M226" s="50" t="s">
        <v>470</v>
      </c>
      <c r="N226" s="50" t="s">
        <v>471</v>
      </c>
      <c r="O226" s="51" t="s">
        <v>472</v>
      </c>
      <c r="X226" s="64"/>
    </row>
    <row r="227" spans="2:25" ht="15.6">
      <c r="B227" s="52" t="s">
        <v>478</v>
      </c>
      <c r="C227" s="10" t="s">
        <v>409</v>
      </c>
      <c r="D227" s="10"/>
      <c r="E227" s="10"/>
      <c r="F227" s="58" cm="1">
        <f t="array" ref="F227">IF($F209&gt;0.5,SUMPRODUCT(($C$3:$C$205=$C227)*($F$3:$F$205),($R$3:$R$205))/SUMIFS($R$3:$R$205,$C$3:$C$205,$C227,$F$3:$F$205,"&lt;&gt;"),"–")</f>
        <v>94.576877183327255</v>
      </c>
      <c r="G227" s="58" cm="1">
        <f t="array" ref="G227">IF($F209&gt;0.5,SUMPRODUCT(($C$3:$C$205=$C227)*($G$3:$G$205),($S$3:$S$205))/SUMIFS($S$3:$S$205,$C$3:$C$205,$C227,$G$3:$G$205,"&lt;&gt;"),"–")</f>
        <v>94.767417780583443</v>
      </c>
      <c r="H227" s="58" cm="1">
        <f t="array" ref="H227">IF($F209&gt;0.5,SUMPRODUCT(($C$3:$C$205=$C227)*(H$3:H$205),(T$3:T$205))/SUMIFS(T$3:T$205,$C$3:$C$205,$C227,H$3:H$205,"&lt;&gt;"),"–")</f>
        <v>94.414181239247057</v>
      </c>
      <c r="I227" s="58" cm="1">
        <f t="array" ref="I227">IF($F209&gt;0.5,SUMPRODUCT(($C$3:$C$205=$C227)*(I$3:I$205),(U$3:U$205))/SUMIFS(U$3:U$205,$C$3:$C$205,$C227,I$3:I$205,"&lt;&gt;"),"–")</f>
        <v>94.36477677388757</v>
      </c>
      <c r="J227" s="58" cm="1">
        <f t="array" ref="J227">IF($F209&gt;0.5,SUMPRODUCT(($C$3:$C$205=$C227)*(J$3:J$205),(V$3:V$205))/SUMIFS(V$3:V$205,$C$3:$C$205,$C227,J$3:J$205,"&lt;&gt;"),"–")</f>
        <v>94.937609817806035</v>
      </c>
      <c r="K227" s="58" cm="1">
        <f t="array" ref="K227">IF($F209&gt;0.5,SUMPRODUCT(($C$3:$C$205=$C227)*(K$3:K$205),($R$3:$R$205))/SUMIFS($R$3:$R$205,$C$3:$C$205,$C227,K$3:K$205,"&lt;&gt;"),"–")</f>
        <v>90.6978043531917</v>
      </c>
      <c r="L227" s="58" cm="1">
        <f t="array" ref="L227">IF($F209&gt;0.5,SUMPRODUCT(($C$3:$C$205=$C227)*(L$3:L$205),($R$3:$R$205))/SUMIFS($R$3:$R$205,$C$3:$C$205,$C227,L$3:L$205,"&lt;&gt;"),"–")</f>
        <v>94.385843203387154</v>
      </c>
      <c r="M227" s="58" cm="1">
        <f t="array" ref="M227">IF($F209&gt;0.5,SUMPRODUCT(($C$3:$C$205=$C227)*(M$3:M$205),($R$3:$R$205))/SUMIFS($R$3:$R$205,$C$3:$C$205,$C227,M$3:M$205,"&lt;&gt;"),"–")</f>
        <v>95.153659677589104</v>
      </c>
      <c r="N227" s="58" cm="1">
        <f t="array" ref="N227">IF($F209&gt;0.5,SUMPRODUCT(($C$3:$C$205=$C227)*(N$3:N$205),($R$3:$R$205))/SUMIFS($R$3:$R$205,$C$3:$C$205,$C227,N$3:N$205,"&lt;&gt;"),"–")</f>
        <v>95.850664982762041</v>
      </c>
      <c r="O227" s="59" cm="1">
        <f t="array" ref="O227">IF($F209&gt;0.5,SUMPRODUCT(($C$3:$C$205=$C227)*(O$3:O$205),($R$3:$R$205))/SUMIFS($R$3:$R$205,$C$3:$C$205,$C227,O$3:O$205,"&lt;&gt;"),"–")</f>
        <v>96.331500800517588</v>
      </c>
      <c r="P227" s="24"/>
      <c r="Q227" s="24"/>
      <c r="R227" s="24"/>
      <c r="S227" s="24"/>
      <c r="T227" s="24"/>
      <c r="U227" s="24"/>
      <c r="V227" s="24"/>
      <c r="W227" s="24"/>
      <c r="X227" s="24"/>
      <c r="Y227" s="24"/>
    </row>
    <row r="228" spans="2:25" ht="15.6">
      <c r="B228" s="52" t="s">
        <v>479</v>
      </c>
      <c r="C228" s="10" t="s">
        <v>407</v>
      </c>
      <c r="D228" s="10"/>
      <c r="E228" s="10"/>
      <c r="F228" s="58" t="str" cm="1">
        <f t="array" ref="F228">IF($F210&gt;0.5,SUMPRODUCT(($C$3:$C$205=$C228)*($F$3:$F$205),($R$3:$R$205))/SUMIFS($R$3:$R$205,$C$3:$C$205,$C228,$F$3:$F$205,"&lt;&gt;"),"–")</f>
        <v>–</v>
      </c>
      <c r="G228" s="58" t="str" cm="1">
        <f t="array" ref="G228">IF($F210&gt;0.5,SUMPRODUCT(($C$3:$C$205=$C228)*($G$3:$G$205),($S$3:$S$205))/SUMIFS($S$3:$S$205,$C$3:$C$205,$C228,$G$3:$G$205,"&lt;&gt;"),"–")</f>
        <v>–</v>
      </c>
      <c r="H228" s="58" t="str" cm="1">
        <f t="array" ref="H228">IF($F210&gt;0.5,SUMPRODUCT(($C$3:$C$205=$C228)*(H$3:H$205),(T$3:T$205))/SUMIFS(T$3:T$205,$C$3:$C$205,$C228,H$3:H$205,"&lt;&gt;"),"–")</f>
        <v>–</v>
      </c>
      <c r="I228" s="58" t="str" cm="1">
        <f t="array" ref="I228">IF($F210&gt;0.5,SUMPRODUCT(($C$3:$C$205=$C228)*(I$3:I$205),(U$3:U$205))/SUMIFS(U$3:U$205,$C$3:$C$205,$C228,I$3:I$205,"&lt;&gt;"),"–")</f>
        <v>–</v>
      </c>
      <c r="J228" s="58" t="str" cm="1">
        <f t="array" ref="J228">IF($F210&gt;0.5,SUMPRODUCT(($C$3:$C$205=$C228)*(J$3:J$205),(V$3:V$205))/SUMIFS(V$3:V$205,$C$3:$C$205,$C228,J$3:J$205,"&lt;&gt;"),"–")</f>
        <v>–</v>
      </c>
      <c r="K228" s="58" t="str" cm="1">
        <f t="array" ref="K228">IF($F210&gt;0.5,SUMPRODUCT(($C$3:$C$205=$C228)*(K$3:K$205),($R$3:$R$205))/SUMIFS($R$3:$R$205,$C$3:$C$205,$C228,K$3:K$205,"&lt;&gt;"),"–")</f>
        <v>–</v>
      </c>
      <c r="L228" s="58" t="str" cm="1">
        <f t="array" ref="L228">IF($F210&gt;0.5,SUMPRODUCT(($C$3:$C$205=$C228)*(L$3:L$205),($R$3:$R$205))/SUMIFS($R$3:$R$205,$C$3:$C$205,$C228,L$3:L$205,"&lt;&gt;"),"–")</f>
        <v>–</v>
      </c>
      <c r="M228" s="58" t="str" cm="1">
        <f t="array" ref="M228">IF($F210&gt;0.5,SUMPRODUCT(($C$3:$C$205=$C228)*(M$3:M$205),($R$3:$R$205))/SUMIFS($R$3:$R$205,$C$3:$C$205,$C228,M$3:M$205,"&lt;&gt;"),"–")</f>
        <v>–</v>
      </c>
      <c r="N228" s="58" t="str" cm="1">
        <f t="array" ref="N228">IF($F210&gt;0.5,SUMPRODUCT(($C$3:$C$205=$C228)*(N$3:N$205),($R$3:$R$205))/SUMIFS($R$3:$R$205,$C$3:$C$205,$C228,N$3:N$205,"&lt;&gt;"),"–")</f>
        <v>–</v>
      </c>
      <c r="O228" s="59" t="str" cm="1">
        <f t="array" ref="O228">IF($F210&gt;0.5,SUMPRODUCT(($C$3:$C$205=$C228)*(O$3:O$205),($R$3:$R$205))/SUMIFS($R$3:$R$205,$C$3:$C$205,$C228,O$3:O$205,"&lt;&gt;"),"–")</f>
        <v>–</v>
      </c>
      <c r="P228" s="24"/>
      <c r="Q228" s="24"/>
      <c r="R228" s="24"/>
      <c r="S228" s="24"/>
      <c r="T228" s="24"/>
      <c r="U228" s="24"/>
      <c r="V228" s="24"/>
      <c r="W228" s="24"/>
      <c r="X228" s="24"/>
      <c r="Y228" s="24"/>
    </row>
    <row r="229" spans="2:25" ht="15.6">
      <c r="B229" s="52" t="s">
        <v>480</v>
      </c>
      <c r="C229" s="10"/>
      <c r="D229" s="10" t="s">
        <v>414</v>
      </c>
      <c r="E229" s="10"/>
      <c r="F229" s="58" cm="1">
        <f t="array" ref="F229">IF($F211&gt;0.5,SUMPRODUCT(($D$3:$D$205=$D229)*($F$3:$F$205),($R$3:$R$205))/SUMIFS($R$3:$R$205,$D$3:$D$205,$D229,$F$3:$F$205,"&lt;&gt;"),"–")</f>
        <v>95.199659877115337</v>
      </c>
      <c r="G229" s="58" cm="1">
        <f t="array" ref="G229">IF($F211&gt;0.5,SUMPRODUCT(($D$3:$D$205=$D229)*($G$3:$G$205),($S$3:$S$205))/SUMIFS($S$3:$S$205,$D$3:$D$205,$D229,$G$3:$G$205,"&lt;&gt;"),"–")</f>
        <v>95.58560864110926</v>
      </c>
      <c r="H229" s="58" cm="1">
        <f t="array" ref="H229">IF($F211&gt;0.5,SUMPRODUCT(($D$3:$D$205=$D229)*(H$3:H$205),(T$3:T$205))/SUMIFS(T$3:T$205,$D$3:$D$205,$D229,H$3:H$205,"&lt;&gt;"),"–")</f>
        <v>94.850042141766878</v>
      </c>
      <c r="I229" s="58" cm="1">
        <f t="array" ref="I229">IF($F211&gt;0.5,SUMPRODUCT(($D$3:$D$205=$D229)*(I$3:I$205),(U$3:U$205))/SUMIFS(U$3:U$205,$D$3:$D$205,$D229,I$3:I$205,"&lt;&gt;"),"–")</f>
        <v>95.597927735517928</v>
      </c>
      <c r="J229" s="58" cm="1">
        <f t="array" ref="J229">IF($F211&gt;0.5,SUMPRODUCT(($D$3:$D$205=$D229)*(J$3:J$205),(V$3:V$205))/SUMIFS(V$3:V$205,$D$3:$D$205,$D229,J$3:J$205,"&lt;&gt;"),"–")</f>
        <v>95.377466790744762</v>
      </c>
      <c r="K229" s="58" cm="1">
        <f t="array" ref="K229">IF($F211&gt;0.5,SUMPRODUCT(($D$3:$D$205=$D229)*(K$3:K$205),($R$3:$R$205))/SUMIFS($R$3:$R$205,$D$3:$D$205,$D229,K$3:K$205,"&lt;&gt;"),"–")</f>
        <v>94.161641073984399</v>
      </c>
      <c r="L229" s="58" cm="1">
        <f t="array" ref="L229">IF($F211&gt;0.5,SUMPRODUCT(($D$3:$D$205=$D229)*(L$3:L$205),($R$3:$R$205))/SUMIFS($R$3:$R$205,$D$3:$D$205,$D229,L$3:L$205,"&lt;&gt;"),"–")</f>
        <v>96.041333804975153</v>
      </c>
      <c r="M229" s="58" cm="1">
        <f t="array" ref="M229">IF($F211&gt;0.5,SUMPRODUCT(($D$3:$D$205=$D229)*(M$3:M$205),($R$3:$R$205))/SUMIFS($R$3:$R$205,$D$3:$D$205,$D229,M$3:M$205,"&lt;&gt;"),"–")</f>
        <v>96.205838771981817</v>
      </c>
      <c r="N229" s="58" cm="1">
        <f t="array" ref="N229">IF($F211&gt;0.5,SUMPRODUCT(($D$3:$D$205=$D229)*(N$3:N$205),($R$3:$R$205))/SUMIFS($R$3:$R$205,$D$3:$D$205,$D229,N$3:N$205,"&lt;&gt;"),"–")</f>
        <v>95.649856982224648</v>
      </c>
      <c r="O229" s="59" cm="1">
        <f t="array" ref="O229">IF($F211&gt;0.5,SUMPRODUCT(($D$3:$D$205=$D229)*(O$3:O$205),($R$3:$R$205))/SUMIFS($R$3:$R$205,$D$3:$D$205,$D229,O$3:O$205,"&lt;&gt;"),"–")</f>
        <v>95.645863124909354</v>
      </c>
      <c r="P229" s="24"/>
      <c r="Q229" s="24"/>
      <c r="R229" s="24"/>
      <c r="S229" s="24"/>
      <c r="T229" s="24"/>
      <c r="U229" s="24"/>
      <c r="V229" s="24"/>
      <c r="W229" s="24"/>
      <c r="X229" s="24"/>
      <c r="Y229" s="24"/>
    </row>
    <row r="230" spans="2:25" ht="15.6">
      <c r="B230" s="52" t="s">
        <v>481</v>
      </c>
      <c r="C230" s="10"/>
      <c r="D230" s="10" t="s">
        <v>416</v>
      </c>
      <c r="E230" s="10"/>
      <c r="F230" s="58" t="str" cm="1">
        <f t="array" ref="F230">IF($F212&gt;0.5,SUMPRODUCT(($D$3:$D$205=$D230)*($F$3:$F$205),($R$3:$R$205))/SUMIFS($R$3:$R$205,$D$3:$D$205,$D230,$F$3:$F$205,"&lt;&gt;"),"–")</f>
        <v>–</v>
      </c>
      <c r="G230" s="58" t="str" cm="1">
        <f t="array" ref="G230">IF($F212&gt;0.5,SUMPRODUCT(($D$3:$D$205=$D230)*($G$3:$G$205),($S$3:$S$205))/SUMIFS($S$3:$S$205,$D$3:$D$205,$D230,$G$3:$G$205,"&lt;&gt;"),"–")</f>
        <v>–</v>
      </c>
      <c r="H230" s="58" t="str" cm="1">
        <f t="array" ref="H230">IF($F212&gt;0.5,SUMPRODUCT(($D$3:$D$205=$D230)*(H$3:H$205),(T$3:T$205))/SUMIFS(T$3:T$205,$D$3:$D$205,$D230,H$3:H$205,"&lt;&gt;"),"–")</f>
        <v>–</v>
      </c>
      <c r="I230" s="58" t="str" cm="1">
        <f t="array" ref="I230">IF($F212&gt;0.5,SUMPRODUCT(($D$3:$D$205=$D230)*(I$3:I$205),(U$3:U$205))/SUMIFS(U$3:U$205,$D$3:$D$205,$D230,I$3:I$205,"&lt;&gt;"),"–")</f>
        <v>–</v>
      </c>
      <c r="J230" s="58" t="str" cm="1">
        <f t="array" ref="J230">IF($F212&gt;0.5,SUMPRODUCT(($D$3:$D$205=$D230)*(J$3:J$205),(V$3:V$205))/SUMIFS(V$3:V$205,$D$3:$D$205,$D230,J$3:J$205,"&lt;&gt;"),"–")</f>
        <v>–</v>
      </c>
      <c r="K230" s="58" t="str" cm="1">
        <f t="array" ref="K230">IF($F212&gt;0.5,SUMPRODUCT(($D$3:$D$205=$D230)*(K$3:K$205),($R$3:$R$205))/SUMIFS($R$3:$R$205,$D$3:$D$205,$D230,K$3:K$205,"&lt;&gt;"),"–")</f>
        <v>–</v>
      </c>
      <c r="L230" s="58" t="str" cm="1">
        <f t="array" ref="L230">IF($F212&gt;0.5,SUMPRODUCT(($D$3:$D$205=$D230)*(L$3:L$205),($R$3:$R$205))/SUMIFS($R$3:$R$205,$D$3:$D$205,$D230,L$3:L$205,"&lt;&gt;"),"–")</f>
        <v>–</v>
      </c>
      <c r="M230" s="58" t="str" cm="1">
        <f t="array" ref="M230">IF($F212&gt;0.5,SUMPRODUCT(($D$3:$D$205=$D230)*(M$3:M$205),($R$3:$R$205))/SUMIFS($R$3:$R$205,$D$3:$D$205,$D230,M$3:M$205,"&lt;&gt;"),"–")</f>
        <v>–</v>
      </c>
      <c r="N230" s="58" t="str" cm="1">
        <f t="array" ref="N230">IF($F212&gt;0.5,SUMPRODUCT(($D$3:$D$205=$D230)*(N$3:N$205),($R$3:$R$205))/SUMIFS($R$3:$R$205,$D$3:$D$205,$D230,N$3:N$205,"&lt;&gt;"),"–")</f>
        <v>–</v>
      </c>
      <c r="O230" s="59" t="str" cm="1">
        <f t="array" ref="O230">IF($F212&gt;0.5,SUMPRODUCT(($D$3:$D$205=$D230)*(O$3:O$205),($R$3:$R$205))/SUMIFS($R$3:$R$205,$D$3:$D$205,$D230,O$3:O$205,"&lt;&gt;"),"–")</f>
        <v>–</v>
      </c>
      <c r="P230" s="24"/>
      <c r="Q230" s="24"/>
      <c r="R230" s="24"/>
      <c r="S230" s="24"/>
      <c r="T230" s="24"/>
      <c r="U230" s="24"/>
      <c r="V230" s="24"/>
      <c r="W230" s="24"/>
      <c r="X230" s="24"/>
      <c r="Y230" s="24"/>
    </row>
    <row r="231" spans="2:25" ht="15.6">
      <c r="B231" s="52" t="s">
        <v>482</v>
      </c>
      <c r="C231" s="10" t="s">
        <v>408</v>
      </c>
      <c r="D231" s="10"/>
      <c r="E231" s="10"/>
      <c r="F231" s="58" cm="1">
        <f t="array" ref="F231">IF($F213&gt;0.5,SUMPRODUCT(($C$3:$C$205=$C231)*($F$3:$F$205),($R$3:$R$205))/SUMIFS($R$3:$R$205,$C$3:$C$205,$C231,$F$3:$F$205,"&lt;&gt;"),"–")</f>
        <v>95.395370144468259</v>
      </c>
      <c r="G231" s="58" cm="1">
        <f t="array" ref="G231">IF($F213&gt;0.5,SUMPRODUCT(($C$3:$C$205=$C231)*($G$3:$G$205),($S$3:$S$205))/SUMIFS($S$3:$S$205,$C$3:$C$205,$C231,$G$3:$G$205,"&lt;&gt;"),"–")</f>
        <v>95.449586742612496</v>
      </c>
      <c r="H231" s="58" cm="1">
        <f t="array" ref="H231">IF($F213&gt;0.5,SUMPRODUCT(($C$3:$C$205=$C231)*(H$3:H$205),(T$3:T$205))/SUMIFS(T$3:T$205,$C$3:$C$205,$C231,H$3:H$205,"&lt;&gt;"),"–")</f>
        <v>95.343132153496413</v>
      </c>
      <c r="I231" s="58" cm="1">
        <f t="array" ref="I231">IF($F213&gt;0.5,SUMPRODUCT(($C$3:$C$205=$C231)*(I$3:I$205),(U$3:U$205))/SUMIFS(U$3:U$205,$C$3:$C$205,$C231,I$3:I$205,"&lt;&gt;"),"–")</f>
        <v>94.203827300596885</v>
      </c>
      <c r="J231" s="58" cm="1">
        <f t="array" ref="J231">IF($F213&gt;0.5,SUMPRODUCT(($C$3:$C$205=$C231)*(J$3:J$205),(V$3:V$205))/SUMIFS(V$3:V$205,$C$3:$C$205,$C231,J$3:J$205,"&lt;&gt;"),"–")</f>
        <v>95.459685780822653</v>
      </c>
      <c r="K231" s="58" cm="1">
        <f t="array" ref="K231">IF($F213&gt;0.5,SUMPRODUCT(($C$3:$C$205=$C231)*(K$3:K$205),($R$3:$R$205))/SUMIFS($R$3:$R$205,$C$3:$C$205,$C231,K$3:K$205,"&lt;&gt;"),"–")</f>
        <v>92.430751154817088</v>
      </c>
      <c r="L231" s="58" cm="1">
        <f t="array" ref="L231">IF($F213&gt;0.5,SUMPRODUCT(($C$3:$C$205=$C231)*(L$3:L$205),($R$3:$R$205))/SUMIFS($R$3:$R$205,$C$3:$C$205,$C231,L$3:L$205,"&lt;&gt;"),"–")</f>
        <v>94.161110406388516</v>
      </c>
      <c r="M231" s="58" cm="1">
        <f t="array" ref="M231">IF($F213&gt;0.5,SUMPRODUCT(($C$3:$C$205=$C231)*(M$3:M$205),($R$3:$R$205))/SUMIFS($R$3:$R$205,$C$3:$C$205,$C231,M$3:M$205,"&lt;&gt;"),"–")</f>
        <v>94.768312643984075</v>
      </c>
      <c r="N231" s="58" cm="1">
        <f t="array" ref="N231">IF($F213&gt;0.5,SUMPRODUCT(($C$3:$C$205=$C231)*(N$3:N$205),($R$3:$R$205))/SUMIFS($R$3:$R$205,$C$3:$C$205,$C231,N$3:N$205,"&lt;&gt;"),"–")</f>
        <v>95.526685038072571</v>
      </c>
      <c r="O231" s="59" cm="1">
        <f t="array" ref="O231">IF($F213&gt;0.5,SUMPRODUCT(($C$3:$C$205=$C231)*(O$3:O$205),($R$3:$R$205))/SUMIFS($R$3:$R$205,$C$3:$C$205,$C231,O$3:O$205,"&lt;&gt;"),"–")</f>
        <v>96.538584356147169</v>
      </c>
      <c r="P231" s="24"/>
      <c r="Q231" s="24"/>
      <c r="R231" s="24"/>
      <c r="S231" s="24"/>
      <c r="T231" s="24"/>
      <c r="U231" s="24"/>
      <c r="V231" s="24"/>
      <c r="W231" s="24"/>
      <c r="X231" s="24"/>
      <c r="Y231" s="24"/>
    </row>
    <row r="232" spans="2:25" ht="15.6">
      <c r="B232" s="52" t="s">
        <v>483</v>
      </c>
      <c r="C232" s="10" t="s">
        <v>410</v>
      </c>
      <c r="D232" s="10"/>
      <c r="E232" s="10"/>
      <c r="F232" s="58" cm="1">
        <f t="array" ref="F232">IF($F214&gt;0.5,SUMPRODUCT(($C$3:$C$205=$C232)*($F$3:$F$205),($R$3:$R$205))/SUMIFS($R$3:$R$205,$C$3:$C$205,$C232,$F$3:$F$205,"&lt;&gt;"),"–")</f>
        <v>93.776771551813823</v>
      </c>
      <c r="G232" s="58" cm="1">
        <f t="array" ref="G232">IF($F214&gt;0.5,SUMPRODUCT(($C$3:$C$205=$C232)*($G$3:$G$205),($S$3:$S$205))/SUMIFS($S$3:$S$205,$C$3:$C$205,$C232,$G$3:$G$205,"&lt;&gt;"),"–")</f>
        <v>93.117165229513873</v>
      </c>
      <c r="H232" s="58" cm="1">
        <f t="array" ref="H232">IF($F214&gt;0.5,SUMPRODUCT(($C$3:$C$205=$C232)*(H$3:H$205),(T$3:T$205))/SUMIFS(T$3:T$205,$C$3:$C$205,$C232,H$3:H$205,"&lt;&gt;"),"–")</f>
        <v>94.39393140367936</v>
      </c>
      <c r="I232" s="58" cm="1">
        <f t="array" ref="I232">IF($F214&gt;0.5,SUMPRODUCT(($C$3:$C$205=$C232)*(I$3:I$205),(U$3:U$205))/SUMIFS(U$3:U$205,$C$3:$C$205,$C232,I$3:I$205,"&lt;&gt;"),"–")</f>
        <v>91.543728998480788</v>
      </c>
      <c r="J232" s="58" cm="1">
        <f t="array" ref="J232">IF($F214&gt;0.5,SUMPRODUCT(($C$3:$C$205=$C232)*(J$3:J$205),(V$3:V$205))/SUMIFS(V$3:V$205,$C$3:$C$205,$C232,J$3:J$205,"&lt;&gt;"),"–")</f>
        <v>95.647086285086246</v>
      </c>
      <c r="K232" s="58" cm="1">
        <f t="array" ref="K232">IF($F214&gt;0.5,SUMPRODUCT(($C$3:$C$205=$C232)*(K$3:K$205),($R$3:$R$205))/SUMIFS($R$3:$R$205,$C$3:$C$205,$C232,K$3:K$205,"&lt;&gt;"),"–")</f>
        <v>87.455204912789782</v>
      </c>
      <c r="L232" s="58" cm="1">
        <f t="array" ref="L232">IF($F214&gt;0.5,SUMPRODUCT(($C$3:$C$205=$C232)*(L$3:L$205),($R$3:$R$205))/SUMIFS($R$3:$R$205,$C$3:$C$205,$C232,L$3:L$205,"&lt;&gt;"),"–")</f>
        <v>92.722808273120862</v>
      </c>
      <c r="M232" s="58" cm="1">
        <f t="array" ref="M232">IF($F214&gt;0.5,SUMPRODUCT(($C$3:$C$205=$C232)*(M$3:M$205),($R$3:$R$205))/SUMIFS($R$3:$R$205,$C$3:$C$205,$C232,M$3:M$205,"&lt;&gt;"),"–")</f>
        <v>94.554621928203161</v>
      </c>
      <c r="N232" s="58" cm="1">
        <f t="array" ref="N232">IF($F214&gt;0.5,SUMPRODUCT(($C$3:$C$205=$C232)*(N$3:N$205),($R$3:$R$205))/SUMIFS($R$3:$R$205,$C$3:$C$205,$C232,N$3:N$205,"&lt;&gt;"),"–")</f>
        <v>95.173383190389728</v>
      </c>
      <c r="O232" s="59" cm="1">
        <f t="array" ref="O232">IF($F214&gt;0.5,SUMPRODUCT(($C$3:$C$205=$C232)*(O$3:O$205),($R$3:$R$205))/SUMIFS($R$3:$R$205,$C$3:$C$205,$C232,O$3:O$205,"&lt;&gt;"),"–")</f>
        <v>96.730417531346006</v>
      </c>
      <c r="P232" s="24"/>
      <c r="Q232" s="24"/>
      <c r="R232" s="24"/>
      <c r="S232" s="24"/>
      <c r="T232" s="24"/>
      <c r="U232" s="24"/>
      <c r="V232" s="24"/>
      <c r="W232" s="24"/>
      <c r="X232" s="24"/>
      <c r="Y232" s="24"/>
    </row>
    <row r="233" spans="2:25" ht="15.6">
      <c r="B233" s="52" t="s">
        <v>484</v>
      </c>
      <c r="C233" s="10" t="s">
        <v>411</v>
      </c>
      <c r="D233" s="10"/>
      <c r="E233" s="10"/>
      <c r="F233" s="58" t="str" cm="1">
        <f t="array" ref="F233">IF($F215&gt;0.5,SUMPRODUCT(($C$3:$C$205=$C233)*($F$3:$F$205),($R$3:$R$205))/SUMIFS($R$3:$R$205,$C$3:$C$205,$C233,$F$3:$F$205,"&lt;&gt;"),"–")</f>
        <v>–</v>
      </c>
      <c r="G233" s="58" t="str" cm="1">
        <f t="array" ref="G233">IF($F215&gt;0.5,SUMPRODUCT(($C$3:$C$205=$C233)*($G$3:$G$205),($S$3:$S$205))/SUMIFS($S$3:$S$205,$C$3:$C$205,$C233,$G$3:$G$205,"&lt;&gt;"),"–")</f>
        <v>–</v>
      </c>
      <c r="H233" s="58" t="str" cm="1">
        <f t="array" ref="H233">IF($F215&gt;0.5,SUMPRODUCT(($C$3:$C$205=$C233)*(H$3:H$205),(T$3:T$205))/SUMIFS(T$3:T$205,$C$3:$C$205,$C233,H$3:H$205,"&lt;&gt;"),"–")</f>
        <v>–</v>
      </c>
      <c r="I233" s="58" t="str" cm="1">
        <f t="array" ref="I233">IF($F215&gt;0.5,SUMPRODUCT(($C$3:$C$205=$C233)*(I$3:I$205),(U$3:U$205))/SUMIFS(U$3:U$205,$C$3:$C$205,$C233,I$3:I$205,"&lt;&gt;"),"–")</f>
        <v>–</v>
      </c>
      <c r="J233" s="58" t="str" cm="1">
        <f t="array" ref="J233">IF($F215&gt;0.5,SUMPRODUCT(($C$3:$C$205=$C233)*(J$3:J$205),(V$3:V$205))/SUMIFS(V$3:V$205,$C$3:$C$205,$C233,J$3:J$205,"&lt;&gt;"),"–")</f>
        <v>–</v>
      </c>
      <c r="K233" s="58" t="str" cm="1">
        <f t="array" ref="K233">IF($F215&gt;0.5,SUMPRODUCT(($C$3:$C$205=$C233)*(K$3:K$205),($R$3:$R$205))/SUMIFS($R$3:$R$205,$C$3:$C$205,$C233,K$3:K$205,"&lt;&gt;"),"–")</f>
        <v>–</v>
      </c>
      <c r="L233" s="58" t="str" cm="1">
        <f t="array" ref="L233">IF($F215&gt;0.5,SUMPRODUCT(($C$3:$C$205=$C233)*(L$3:L$205),($R$3:$R$205))/SUMIFS($R$3:$R$205,$C$3:$C$205,$C233,L$3:L$205,"&lt;&gt;"),"–")</f>
        <v>–</v>
      </c>
      <c r="M233" s="58" t="str" cm="1">
        <f t="array" ref="M233">IF($F215&gt;0.5,SUMPRODUCT(($C$3:$C$205=$C233)*(M$3:M$205),($R$3:$R$205))/SUMIFS($R$3:$R$205,$C$3:$C$205,$C233,M$3:M$205,"&lt;&gt;"),"–")</f>
        <v>–</v>
      </c>
      <c r="N233" s="58" t="str" cm="1">
        <f t="array" ref="N233">IF($F215&gt;0.5,SUMPRODUCT(($C$3:$C$205=$C233)*(N$3:N$205),($R$3:$R$205))/SUMIFS($R$3:$R$205,$C$3:$C$205,$C233,N$3:N$205,"&lt;&gt;"),"–")</f>
        <v>–</v>
      </c>
      <c r="O233" s="59" t="str" cm="1">
        <f t="array" ref="O233">IF($F215&gt;0.5,SUMPRODUCT(($C$3:$C$205=$C233)*(O$3:O$205),($R$3:$R$205))/SUMIFS($R$3:$R$205,$C$3:$C$205,$C233,O$3:O$205,"&lt;&gt;"),"–")</f>
        <v>–</v>
      </c>
      <c r="P233" s="24"/>
      <c r="Q233" s="24"/>
      <c r="R233" s="24"/>
      <c r="S233" s="24"/>
      <c r="T233" s="24"/>
      <c r="U233" s="24"/>
      <c r="V233" s="24"/>
      <c r="W233" s="24"/>
      <c r="X233" s="24"/>
      <c r="Y233" s="24"/>
    </row>
    <row r="234" spans="2:25" ht="15.6">
      <c r="B234" s="52" t="s">
        <v>485</v>
      </c>
      <c r="C234" s="10" t="s">
        <v>405</v>
      </c>
      <c r="D234" s="10"/>
      <c r="E234" s="10"/>
      <c r="F234" s="58" cm="1">
        <f t="array" ref="F234">IF($F216&gt;0.5,SUMPRODUCT(($C$3:$C$205=$C234)*($F$3:$F$205),($R$3:$R$205))/SUMIFS($R$3:$R$205,$C$3:$C$205,$C234,$F$3:$F$205,"&lt;&gt;"),"–")</f>
        <v>87.937211658219113</v>
      </c>
      <c r="G234" s="58" cm="1">
        <f t="array" ref="G234">IF($F216&gt;0.5,SUMPRODUCT(($C$3:$C$205=$C234)*($G$3:$G$205),($S$3:$S$205))/SUMIFS($S$3:$S$205,$C$3:$C$205,$C234,$G$3:$G$205,"&lt;&gt;"),"–")</f>
        <v>87.127222685764679</v>
      </c>
      <c r="H234" s="58" cm="1">
        <f t="array" ref="H234">IF($F216&gt;0.5,SUMPRODUCT(($C$3:$C$205=$C234)*(H$3:H$205),(T$3:T$205))/SUMIFS(T$3:T$205,$C$3:$C$205,$C234,H$3:H$205,"&lt;&gt;"),"–")</f>
        <v>88.697088710124902</v>
      </c>
      <c r="I234" s="58" cm="1">
        <f t="array" ref="I234">IF($F216&gt;0.5,SUMPRODUCT(($C$3:$C$205=$C234)*(I$3:I$205),(U$3:U$205))/SUMIFS(U$3:U$205,$C$3:$C$205,$C234,I$3:I$205,"&lt;&gt;"),"–")</f>
        <v>86.684557580213692</v>
      </c>
      <c r="J234" s="58" cm="1">
        <f t="array" ref="J234">IF($F216&gt;0.5,SUMPRODUCT(($C$3:$C$205=$C234)*(J$3:J$205),(V$3:V$205))/SUMIFS(V$3:V$205,$C$3:$C$205,$C234,J$3:J$205,"&lt;&gt;"),"–")</f>
        <v>91.031139510105191</v>
      </c>
      <c r="K234" s="58" cm="1">
        <f t="array" ref="K234">IF($F216&gt;0.5,SUMPRODUCT(($C$3:$C$205=$C234)*(K$3:K$205),($R$3:$R$205))/SUMIFS($R$3:$R$205,$C$3:$C$205,$C234,K$3:K$205,"&lt;&gt;"),"–")</f>
        <v>79.885678652208256</v>
      </c>
      <c r="L234" s="58" cm="1">
        <f t="array" ref="L234">IF($F216&gt;0.5,SUMPRODUCT(($C$3:$C$205=$C234)*(L$3:L$205),($R$3:$R$205))/SUMIFS($R$3:$R$205,$C$3:$C$205,$C234,L$3:L$205,"&lt;&gt;"),"–")</f>
        <v>87.416230254793533</v>
      </c>
      <c r="M234" s="58" cm="1">
        <f t="array" ref="M234">IF($F216&gt;0.5,SUMPRODUCT(($C$3:$C$205=$C234)*(M$3:M$205),($R$3:$R$205))/SUMIFS($R$3:$R$205,$C$3:$C$205,$C234,M$3:M$205,"&lt;&gt;"),"–")</f>
        <v>90.162754704945414</v>
      </c>
      <c r="N234" s="58" cm="1">
        <f t="array" ref="N234">IF($F216&gt;0.5,SUMPRODUCT(($C$3:$C$205=$C234)*(N$3:N$205),($R$3:$R$205))/SUMIFS($R$3:$R$205,$C$3:$C$205,$C234,N$3:N$205,"&lt;&gt;"),"–")</f>
        <v>92.458933458922971</v>
      </c>
      <c r="O234" s="59" cm="1">
        <f t="array" ref="O234">IF($F216&gt;0.5,SUMPRODUCT(($C$3:$C$205=$C234)*(O$3:O$205),($R$3:$R$205))/SUMIFS($R$3:$R$205,$C$3:$C$205,$C234,O$3:O$205,"&lt;&gt;"),"–")</f>
        <v>94.412944425777965</v>
      </c>
      <c r="P234" s="24"/>
      <c r="Q234" s="24"/>
      <c r="R234" s="24"/>
      <c r="S234" s="24"/>
      <c r="T234" s="24"/>
      <c r="U234" s="24"/>
      <c r="V234" s="24"/>
      <c r="W234" s="24"/>
      <c r="X234" s="24"/>
      <c r="Y234" s="24"/>
    </row>
    <row r="235" spans="2:25" ht="15.6">
      <c r="B235" s="52" t="s">
        <v>486</v>
      </c>
      <c r="C235" s="10" t="s">
        <v>406</v>
      </c>
      <c r="D235" s="10"/>
      <c r="E235" s="10"/>
      <c r="F235" s="58" cm="1">
        <f t="array" ref="F235">IF($F217&gt;0.5,SUMPRODUCT(($C$3:$C$205=$C235)*($F$3:$F$205),($R$3:$R$205))/SUMIFS($R$3:$R$205,$C$3:$C$205,$C235,$F$3:$F$205,"&lt;&gt;"),"–")</f>
        <v>73.979677153797027</v>
      </c>
      <c r="G235" s="58" cm="1">
        <f t="array" ref="G235">IF($F217&gt;0.5,SUMPRODUCT(($C$3:$C$205=$C235)*($G$3:$G$205),($S$3:$S$205))/SUMIFS($S$3:$S$205,$C$3:$C$205,$C235,$G$3:$G$205,"&lt;&gt;"),"–")</f>
        <v>73.781047106878162</v>
      </c>
      <c r="H235" s="58" cm="1">
        <f t="array" ref="H235">IF($F217&gt;0.5,SUMPRODUCT(($C$3:$C$205=$C235)*(H$3:H$205),(T$3:T$205))/SUMIFS(T$3:T$205,$C$3:$C$205,$C235,H$3:H$205,"&lt;&gt;"),"–")</f>
        <v>74.083158447848888</v>
      </c>
      <c r="I235" s="58" cm="1">
        <f t="array" ref="I235">IF($F217&gt;0.5,SUMPRODUCT(($C$3:$C$205=$C235)*(I$3:I$205),(U$3:U$205))/SUMIFS(U$3:U$205,$C$3:$C$205,$C235,I$3:I$205,"&lt;&gt;"),"–")</f>
        <v>68.381494266400765</v>
      </c>
      <c r="J235" s="58" cm="1">
        <f t="array" ref="J235">IF($F217&gt;0.5,SUMPRODUCT(($C$3:$C$205=$C235)*(J$3:J$205),(V$3:V$205))/SUMIFS(V$3:V$205,$C$3:$C$205,$C235,J$3:J$205,"&lt;&gt;"),"–")</f>
        <v>86.137576272272213</v>
      </c>
      <c r="K235" s="58" cm="1">
        <f t="array" ref="K235">IF($F217&gt;0.5,SUMPRODUCT(($C$3:$C$205=$C235)*(K$3:K$205),($R$3:$R$205))/SUMIFS($R$3:$R$205,$C$3:$C$205,$C235,K$3:K$205,"&lt;&gt;"),"–")</f>
        <v>55.822533326777638</v>
      </c>
      <c r="L235" s="58" cm="1">
        <f t="array" ref="L235">IF($F217&gt;0.5,SUMPRODUCT(($C$3:$C$205=$C235)*(L$3:L$205),($R$3:$R$205))/SUMIFS($R$3:$R$205,$C$3:$C$205,$C235,L$3:L$205,"&lt;&gt;"),"–")</f>
        <v>67.99402397103232</v>
      </c>
      <c r="M235" s="58" cm="1">
        <f t="array" ref="M235">IF($F217&gt;0.5,SUMPRODUCT(($C$3:$C$205=$C235)*(M$3:M$205),($R$3:$R$205))/SUMIFS($R$3:$R$205,$C$3:$C$205,$C235,M$3:M$205,"&lt;&gt;"),"–")</f>
        <v>76.666522913607466</v>
      </c>
      <c r="N235" s="58" cm="1">
        <f t="array" ref="N235">IF($F217&gt;0.5,SUMPRODUCT(($C$3:$C$205=$C235)*(N$3:N$205),($R$3:$R$205))/SUMIFS($R$3:$R$205,$C$3:$C$205,$C235,N$3:N$205,"&lt;&gt;"),"–")</f>
        <v>83.912909898534352</v>
      </c>
      <c r="O235" s="59" cm="1">
        <f t="array" ref="O235">IF($F217&gt;0.5,SUMPRODUCT(($C$3:$C$205=$C235)*(O$3:O$205),($R$3:$R$205))/SUMIFS($R$3:$R$205,$C$3:$C$205,$C235,O$3:O$205,"&lt;&gt;"),"–")</f>
        <v>91.197462774987471</v>
      </c>
      <c r="P235" s="24"/>
      <c r="Q235" s="24"/>
      <c r="R235" s="24"/>
      <c r="S235" s="24"/>
      <c r="T235" s="24"/>
      <c r="U235" s="24"/>
      <c r="V235" s="24"/>
      <c r="W235" s="24"/>
      <c r="X235" s="24"/>
      <c r="Y235" s="24"/>
    </row>
    <row r="236" spans="2:25" ht="15.6">
      <c r="B236" s="52" t="s">
        <v>487</v>
      </c>
      <c r="C236" s="10"/>
      <c r="D236" s="10" t="s">
        <v>413</v>
      </c>
      <c r="E236" s="10"/>
      <c r="F236" s="58" cm="1">
        <f t="array" ref="F236">IF($F218&gt;0.5,SUMPRODUCT(($D$3:$D$205=$D236)*($F$3:$F$205),($R$3:$R$205))/SUMIFS($R$3:$R$205,$D$3:$D$205,$D236,$F$3:$F$205,"&lt;&gt;"),"–")</f>
        <v>79.054312284637405</v>
      </c>
      <c r="G236" s="58" cm="1">
        <f t="array" ref="G236">IF($F218&gt;0.5,SUMPRODUCT(($D$3:$D$205=$D236)*($G$3:$G$205),($S$3:$S$205))/SUMIFS($S$3:$S$205,$D$3:$D$205,$D236,$G$3:$G$205,"&lt;&gt;"),"–")</f>
        <v>79.684531702388625</v>
      </c>
      <c r="H236" s="58" cm="1">
        <f t="array" ref="H236">IF($F218&gt;0.5,SUMPRODUCT(($D$3:$D$205=$D236)*(H$3:H$205),(T$3:T$205))/SUMIFS(T$3:T$205,$D$3:$D$205,$D236,H$3:H$205,"&lt;&gt;"),"–")</f>
        <v>78.332019983452284</v>
      </c>
      <c r="I236" s="58" cm="1">
        <f t="array" ref="I236">IF($F218&gt;0.5,SUMPRODUCT(($D$3:$D$205=$D236)*(I$3:I$205),(U$3:U$205))/SUMIFS(U$3:U$205,$D$3:$D$205,$D236,I$3:I$205,"&lt;&gt;"),"–")</f>
        <v>75.298421904657758</v>
      </c>
      <c r="J236" s="58" cm="1">
        <f t="array" ref="J236">IF($F218&gt;0.5,SUMPRODUCT(($D$3:$D$205=$D236)*(J$3:J$205),(V$3:V$205))/SUMIFS(V$3:V$205,$D$3:$D$205,$D236,J$3:J$205,"&lt;&gt;"),"–")</f>
        <v>89.204971271216323</v>
      </c>
      <c r="K236" s="58" cm="1">
        <f t="array" ref="K236">IF($F218&gt;0.5,SUMPRODUCT(($D$3:$D$205=$D236)*(K$3:K$205),($R$3:$R$205))/SUMIFS($R$3:$R$205,$D$3:$D$205,$D236,K$3:K$205,"&lt;&gt;"),"–")</f>
        <v>65.730506689438997</v>
      </c>
      <c r="L236" s="58" cm="1">
        <f t="array" ref="L236">IF($F218&gt;0.5,SUMPRODUCT(($D$3:$D$205=$D236)*(L$3:L$205),($R$3:$R$205))/SUMIFS($R$3:$R$205,$D$3:$D$205,$D236,L$3:L$205,"&lt;&gt;"),"–")</f>
        <v>74.405421846382396</v>
      </c>
      <c r="M236" s="58" cm="1">
        <f t="array" ref="M236">IF($F218&gt;0.5,SUMPRODUCT(($D$3:$D$205=$D236)*(M$3:M$205),($R$3:$R$205))/SUMIFS($R$3:$R$205,$D$3:$D$205,$D236,M$3:M$205,"&lt;&gt;"),"–")</f>
        <v>80.755122466267281</v>
      </c>
      <c r="N236" s="58" cm="1">
        <f t="array" ref="N236">IF($F218&gt;0.5,SUMPRODUCT(($D$3:$D$205=$D236)*(N$3:N$205),($R$3:$R$205))/SUMIFS($R$3:$R$205,$D$3:$D$205,$D236,N$3:N$205,"&lt;&gt;"),"–")</f>
        <v>86.435611985747144</v>
      </c>
      <c r="O236" s="59" cm="1">
        <f t="array" ref="O236">IF($F218&gt;0.5,SUMPRODUCT(($D$3:$D$205=$D236)*(O$3:O$205),($R$3:$R$205))/SUMIFS($R$3:$R$205,$D$3:$D$205,$D236,O$3:O$205,"&lt;&gt;"),"–")</f>
        <v>92.391954490892871</v>
      </c>
      <c r="P236" s="24"/>
      <c r="Q236" s="24"/>
      <c r="R236" s="24"/>
      <c r="S236" s="24"/>
      <c r="T236" s="24"/>
      <c r="U236" s="24"/>
      <c r="V236" s="24"/>
      <c r="W236" s="24"/>
      <c r="X236" s="24"/>
      <c r="Y236" s="24"/>
    </row>
    <row r="237" spans="2:25" ht="15.6">
      <c r="B237" s="52" t="s">
        <v>488</v>
      </c>
      <c r="C237" s="10"/>
      <c r="D237" s="10" t="s">
        <v>415</v>
      </c>
      <c r="E237" s="10"/>
      <c r="F237" s="58" cm="1">
        <f t="array" ref="F237">IF($F219&gt;0.5,SUMPRODUCT(($D$3:$D$205=$D237)*($F$3:$F$205),($R$3:$R$205))/SUMIFS($R$3:$R$205,$D$3:$D$205,$D237,$F$3:$F$205,"&lt;&gt;"),"–")</f>
        <v>68.663309043116627</v>
      </c>
      <c r="G237" s="58" cm="1">
        <f t="array" ref="G237">IF($F219&gt;0.5,SUMPRODUCT(($D$3:$D$205=$D237)*($G$3:$G$205),($S$3:$S$205))/SUMIFS($S$3:$S$205,$D$3:$D$205,$D237,$G$3:$G$205,"&lt;&gt;"),"–")</f>
        <v>67.579055768299497</v>
      </c>
      <c r="H237" s="58" cm="1">
        <f t="array" ref="H237">IF($F219&gt;0.5,SUMPRODUCT(($D$3:$D$205=$D237)*(H$3:H$205),(T$3:T$205))/SUMIFS(T$3:T$205,$D$3:$D$205,$D237,H$3:H$205,"&lt;&gt;"),"–")</f>
        <v>69.677703614720855</v>
      </c>
      <c r="I237" s="58" cm="1">
        <f t="array" ref="I237">IF($F219&gt;0.5,SUMPRODUCT(($D$3:$D$205=$D237)*(I$3:I$205),(U$3:U$205))/SUMIFS(U$3:U$205,$D$3:$D$205,$D237,I$3:I$205,"&lt;&gt;"),"–")</f>
        <v>59.542008412409132</v>
      </c>
      <c r="J237" s="58" cm="1">
        <f t="array" ref="J237">IF($F219&gt;0.5,SUMPRODUCT(($D$3:$D$205=$D237)*(J$3:J$205),(V$3:V$205))/SUMIFS(V$3:V$205,$D$3:$D$205,$D237,J$3:J$205,"&lt;&gt;"),"–")</f>
        <v>83.793491049145672</v>
      </c>
      <c r="K237" s="58" cm="1">
        <f t="array" ref="K237">IF($F219&gt;0.5,SUMPRODUCT(($D$3:$D$205=$D237)*(K$3:K$205),($R$3:$R$205))/SUMIFS($R$3:$R$205,$D$3:$D$205,$D237,K$3:K$205,"&lt;&gt;"),"–")</f>
        <v>45.49326352862537</v>
      </c>
      <c r="L237" s="58" cm="1">
        <f t="array" ref="L237">IF($F219&gt;0.5,SUMPRODUCT(($D$3:$D$205=$D237)*(L$3:L$205),($R$3:$R$205))/SUMIFS($R$3:$R$205,$D$3:$D$205,$D237,L$3:L$205,"&lt;&gt;"),"–")</f>
        <v>61.310007370083085</v>
      </c>
      <c r="M237" s="58" cm="1">
        <f t="array" ref="M237">IF($F219&gt;0.5,SUMPRODUCT(($D$3:$D$205=$D237)*(M$3:M$205),($R$3:$R$205))/SUMIFS($R$3:$R$205,$D$3:$D$205,$D237,M$3:M$205,"&lt;&gt;"),"–")</f>
        <v>72.404072225641158</v>
      </c>
      <c r="N237" s="58" cm="1">
        <f t="array" ref="N237">IF($F219&gt;0.5,SUMPRODUCT(($D$3:$D$205=$D237)*(N$3:N$205),($R$3:$R$205))/SUMIFS($R$3:$R$205,$D$3:$D$205,$D237,N$3:N$205,"&lt;&gt;"),"–")</f>
        <v>81.282940123142907</v>
      </c>
      <c r="O237" s="59" cm="1">
        <f t="array" ref="O237">IF($F219&gt;0.5,SUMPRODUCT(($D$3:$D$205=$D237)*(O$3:O$205),($R$3:$R$205))/SUMIFS($R$3:$R$205,$D$3:$D$205,$D237,O$3:O$205,"&lt;&gt;"),"–")</f>
        <v>89.952180137092824</v>
      </c>
      <c r="P237" s="24"/>
      <c r="Q237" s="24"/>
      <c r="R237" s="24"/>
      <c r="S237" s="24"/>
      <c r="T237" s="24"/>
      <c r="U237" s="24"/>
      <c r="V237" s="24"/>
      <c r="W237" s="24"/>
      <c r="X237" s="24"/>
      <c r="Y237" s="24"/>
    </row>
    <row r="238" spans="2:25" ht="15.6">
      <c r="B238" s="52" t="s">
        <v>489</v>
      </c>
      <c r="C238" s="10"/>
      <c r="D238" s="10"/>
      <c r="E238" s="10" t="s">
        <v>490</v>
      </c>
      <c r="F238" s="58" cm="1">
        <f t="array" ref="F238">IF(F220&gt;0.5,SUMPRODUCT(($E$3:$E$205="Least Developed")*($F$3:$F$205),($R$3:$R$205))/SUMIFS($R$3:$R$205,$E$3:$E$205,"Least Developed",$F$3:$F$205,"&lt;&gt;"),"–")</f>
        <v>74.32614754060333</v>
      </c>
      <c r="G238" s="58" cm="1">
        <f t="array" ref="G238">IF(F220&gt;0.5,SUMPRODUCT(($E$3:$E$205="Least Developed")*($G$3:$G$205),($S$3:$S$205))/SUMIFS($S$3:$S$205,$E$3:$E$205,"Least Developed",$G$3:$G$205,"&lt;&gt;"),"–")</f>
        <v>74.006018748558972</v>
      </c>
      <c r="H238" s="58" cm="1">
        <f t="array" ref="H238">IF(F220&gt;0.5,SUMPRODUCT(($E$3:$E$205="Least Developed")*($H$3:$H$205),($T$3:$T$205))/SUMIFS($T$3:$T$205,$E$3:$E$205,"Least Developed",$H$3:$H$205,"&lt;&gt;"),"–")</f>
        <v>74.596097531612884</v>
      </c>
      <c r="I238" s="58"/>
      <c r="J238" s="58"/>
      <c r="K238" s="60"/>
      <c r="L238" s="60"/>
      <c r="M238" s="60"/>
      <c r="N238" s="60"/>
      <c r="O238" s="61"/>
      <c r="P238" s="24"/>
      <c r="Q238" s="24"/>
      <c r="R238" s="24"/>
      <c r="S238" s="24"/>
      <c r="T238" s="24"/>
      <c r="U238" s="24"/>
      <c r="V238" s="24"/>
      <c r="W238" s="24"/>
      <c r="X238" s="24"/>
      <c r="Y238" s="24"/>
    </row>
    <row r="239" spans="2:25" ht="16.2" thickBot="1">
      <c r="B239" s="53" t="s">
        <v>491</v>
      </c>
      <c r="C239" s="15"/>
      <c r="D239" s="15"/>
      <c r="E239" s="15"/>
      <c r="F239" s="62">
        <f>(SUMPRODUCT(F3:$F$205,R3:R205))/(SUMIF(F3:F205,"&lt;&gt;",R3:R205))</f>
        <v>86.752208081738104</v>
      </c>
      <c r="G239" s="62">
        <f>(SUMPRODUCT($G3:G$205,S3:S205))/(SUMIF(G3:G205,"&lt;&gt;",S3:S205))</f>
        <v>86.392224935209327</v>
      </c>
      <c r="H239" s="62">
        <f>(SUMPRODUCT(H3:H205,T3:T205))/(SUMIF(H3:H205,"&lt;&gt;",T3:T205))</f>
        <v>87.091257787206658</v>
      </c>
      <c r="I239" s="62">
        <f t="shared" ref="I239:J239" si="2">(SUMPRODUCT(I3:I205,U3:U205))/(SUMIF(I3:I205,"&lt;&gt;",U3:U205))</f>
        <v>82.870576407917284</v>
      </c>
      <c r="J239" s="62">
        <f t="shared" si="2"/>
        <v>92.100395633398904</v>
      </c>
      <c r="K239" s="62">
        <f>(SUMPRODUCT(K3:K205,$R$3:$R$205))/(SUMIF(K3:K205,"&lt;&gt;",$R$3:$R$205))</f>
        <v>74.099489043362624</v>
      </c>
      <c r="L239" s="62">
        <f t="shared" ref="L239:O239" si="3">(SUMPRODUCT(L3:L205,$R$3:$R$205))/(SUMIF(L3:L205,"&lt;&gt;",$R$3:$R$205))</f>
        <v>82.113790654798265</v>
      </c>
      <c r="M239" s="62">
        <f t="shared" si="3"/>
        <v>86.537493620635189</v>
      </c>
      <c r="N239" s="62">
        <f t="shared" si="3"/>
        <v>90.181491565512331</v>
      </c>
      <c r="O239" s="63">
        <f t="shared" si="3"/>
        <v>93.789082473761809</v>
      </c>
      <c r="P239" s="24"/>
      <c r="Q239" s="24"/>
      <c r="R239" s="24"/>
      <c r="S239" s="24"/>
      <c r="T239" s="24"/>
      <c r="U239" s="24"/>
      <c r="V239" s="24"/>
      <c r="W239" s="24"/>
      <c r="X239" s="24"/>
      <c r="Y239" s="24"/>
    </row>
    <row r="245" spans="6:15">
      <c r="F245" s="24"/>
      <c r="G245" s="24"/>
      <c r="H245" s="24"/>
      <c r="I245" s="24"/>
      <c r="J245" s="24"/>
      <c r="K245" s="24"/>
      <c r="L245" s="24"/>
      <c r="M245" s="24"/>
      <c r="N245" s="24"/>
      <c r="O245" s="24"/>
    </row>
    <row r="246" spans="6:15">
      <c r="F246" s="24"/>
      <c r="G246" s="24"/>
      <c r="H246" s="24"/>
      <c r="I246" s="24"/>
      <c r="J246" s="24"/>
      <c r="K246" s="24"/>
      <c r="L246" s="24"/>
      <c r="M246" s="24"/>
      <c r="N246" s="24"/>
      <c r="O246" s="24"/>
    </row>
    <row r="247" spans="6:15">
      <c r="F247" s="24"/>
      <c r="G247" s="24"/>
      <c r="H247" s="24"/>
      <c r="I247" s="24"/>
      <c r="J247" s="24"/>
      <c r="K247" s="24"/>
      <c r="L247" s="24"/>
      <c r="M247" s="24"/>
      <c r="N247" s="24"/>
      <c r="O247" s="24"/>
    </row>
    <row r="248" spans="6:15">
      <c r="F248" s="24"/>
      <c r="G248" s="24"/>
      <c r="H248" s="24"/>
      <c r="I248" s="24"/>
      <c r="J248" s="24"/>
      <c r="K248" s="24"/>
      <c r="L248" s="24"/>
      <c r="M248" s="24"/>
      <c r="N248" s="24"/>
      <c r="O248" s="24"/>
    </row>
    <row r="249" spans="6:15">
      <c r="F249" s="24"/>
      <c r="G249" s="24"/>
      <c r="H249" s="24"/>
      <c r="I249" s="24"/>
      <c r="J249" s="24"/>
      <c r="K249" s="24"/>
      <c r="L249" s="24"/>
      <c r="M249" s="24"/>
      <c r="N249" s="24"/>
      <c r="O249" s="24"/>
    </row>
    <row r="250" spans="6:15">
      <c r="F250" s="24"/>
      <c r="G250" s="24"/>
      <c r="H250" s="24"/>
      <c r="I250" s="24"/>
      <c r="J250" s="24"/>
      <c r="K250" s="24"/>
      <c r="L250" s="24"/>
      <c r="M250" s="24"/>
      <c r="N250" s="24"/>
      <c r="O250" s="24"/>
    </row>
    <row r="251" spans="6:15">
      <c r="F251" s="24"/>
      <c r="G251" s="24"/>
      <c r="H251" s="24"/>
      <c r="I251" s="24"/>
      <c r="J251" s="24"/>
      <c r="K251" s="24"/>
      <c r="L251" s="24"/>
      <c r="M251" s="24"/>
      <c r="N251" s="24"/>
      <c r="O251" s="24"/>
    </row>
    <row r="252" spans="6:15">
      <c r="F252" s="24"/>
      <c r="G252" s="24"/>
      <c r="H252" s="24"/>
      <c r="I252" s="24"/>
      <c r="J252" s="24"/>
      <c r="K252" s="24"/>
      <c r="L252" s="24"/>
      <c r="M252" s="24"/>
      <c r="N252" s="24"/>
      <c r="O252" s="24"/>
    </row>
    <row r="253" spans="6:15">
      <c r="F253" s="24"/>
      <c r="G253" s="24"/>
      <c r="H253" s="24"/>
      <c r="I253" s="24"/>
      <c r="J253" s="24"/>
      <c r="K253" s="24"/>
      <c r="L253" s="24"/>
      <c r="M253" s="24"/>
      <c r="N253" s="24"/>
      <c r="O253" s="24"/>
    </row>
    <row r="254" spans="6:15">
      <c r="F254" s="24"/>
      <c r="G254" s="24"/>
      <c r="H254" s="24"/>
      <c r="I254" s="24"/>
      <c r="J254" s="24"/>
      <c r="K254" s="24"/>
      <c r="L254" s="24"/>
      <c r="M254" s="24"/>
      <c r="N254" s="24"/>
      <c r="O254" s="24"/>
    </row>
    <row r="255" spans="6:15">
      <c r="F255" s="24"/>
      <c r="G255" s="24"/>
      <c r="H255" s="24"/>
      <c r="I255" s="24"/>
      <c r="J255" s="24"/>
      <c r="K255" s="24"/>
      <c r="L255" s="24"/>
      <c r="M255" s="24"/>
      <c r="N255" s="24"/>
      <c r="O255" s="24"/>
    </row>
    <row r="256" spans="6:15">
      <c r="F256" s="24"/>
      <c r="G256" s="24"/>
      <c r="H256" s="24"/>
      <c r="I256" s="24"/>
      <c r="J256" s="24"/>
      <c r="K256" s="24"/>
      <c r="L256" s="24"/>
      <c r="M256" s="24"/>
      <c r="N256" s="24"/>
      <c r="O256" s="24"/>
    </row>
    <row r="257" spans="6:15">
      <c r="F257" s="24"/>
      <c r="G257" s="24"/>
      <c r="H257" s="24"/>
      <c r="I257" s="24"/>
      <c r="J257" s="24"/>
      <c r="K257" s="24"/>
      <c r="L257" s="24"/>
      <c r="M257" s="24"/>
      <c r="N257" s="24"/>
      <c r="O257" s="24"/>
    </row>
  </sheetData>
  <autoFilter ref="A1:W205" xr:uid="{00000000-0001-0000-0000-000000000000}">
    <filterColumn colId="6" showButton="0"/>
    <filterColumn colId="8" showButton="0"/>
    <filterColumn colId="10" showButton="0"/>
    <filterColumn colId="11" showButton="0"/>
    <filterColumn colId="12" showButton="0"/>
    <filterColumn colId="13" showButton="0"/>
    <filterColumn colId="15" showButton="0"/>
    <filterColumn colId="17" showButton="0"/>
    <filterColumn colId="18" showButton="0"/>
    <filterColumn colId="19" showButton="0"/>
    <filterColumn colId="20" showButton="0"/>
    <filterColumn colId="21" showButton="0"/>
  </autoFilter>
  <mergeCells count="13">
    <mergeCell ref="B225:O225"/>
    <mergeCell ref="R1:W1"/>
    <mergeCell ref="A1:A2"/>
    <mergeCell ref="B1:B2"/>
    <mergeCell ref="C1:C2"/>
    <mergeCell ref="D1:D2"/>
    <mergeCell ref="E1:E2"/>
    <mergeCell ref="G1:H1"/>
    <mergeCell ref="I1:J1"/>
    <mergeCell ref="K1:O1"/>
    <mergeCell ref="P1:Q1"/>
    <mergeCell ref="F1:F2"/>
    <mergeCell ref="B208:H208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39"/>
  <sheetViews>
    <sheetView topLeftCell="A176" zoomScaleNormal="100" workbookViewId="0">
      <selection activeCell="B185" sqref="B185"/>
    </sheetView>
  </sheetViews>
  <sheetFormatPr defaultColWidth="8.77734375" defaultRowHeight="14.4"/>
  <cols>
    <col min="1" max="1" width="6" bestFit="1" customWidth="1"/>
    <col min="2" max="2" width="37.109375" bestFit="1" customWidth="1"/>
    <col min="3" max="3" width="7.44140625" bestFit="1" customWidth="1"/>
    <col min="4" max="4" width="20" bestFit="1" customWidth="1"/>
    <col min="5" max="5" width="21.6640625" bestFit="1" customWidth="1"/>
    <col min="6" max="6" width="6.33203125" bestFit="1" customWidth="1"/>
    <col min="7" max="8" width="13.109375" bestFit="1" customWidth="1"/>
    <col min="9" max="9" width="6.44140625" bestFit="1" customWidth="1"/>
    <col min="10" max="10" width="7.44140625" bestFit="1" customWidth="1"/>
    <col min="12" max="12" width="8.44140625" bestFit="1" customWidth="1"/>
    <col min="13" max="13" width="8.109375" bestFit="1" customWidth="1"/>
    <col min="14" max="14" width="7.77734375" bestFit="1" customWidth="1"/>
    <col min="15" max="15" width="8.109375" bestFit="1" customWidth="1"/>
    <col min="16" max="16" width="44.33203125" bestFit="1" customWidth="1"/>
    <col min="17" max="17" width="13.109375" bestFit="1" customWidth="1"/>
    <col min="18" max="20" width="0" hidden="1" customWidth="1"/>
    <col min="21" max="21" width="10.33203125" hidden="1" customWidth="1"/>
    <col min="22" max="22" width="9.33203125" hidden="1" customWidth="1"/>
    <col min="23" max="23" width="14.33203125" hidden="1" customWidth="1"/>
    <col min="24" max="24" width="11.109375" bestFit="1" customWidth="1"/>
  </cols>
  <sheetData>
    <row r="1" spans="1:23">
      <c r="A1" s="84" t="s">
        <v>460</v>
      </c>
      <c r="B1" s="86" t="s">
        <v>0</v>
      </c>
      <c r="C1" s="86" t="s">
        <v>461</v>
      </c>
      <c r="D1" s="76" t="s">
        <v>462</v>
      </c>
      <c r="E1" s="76" t="s">
        <v>417</v>
      </c>
      <c r="F1" s="76" t="s">
        <v>463</v>
      </c>
      <c r="G1" s="81" t="s">
        <v>464</v>
      </c>
      <c r="H1" s="81"/>
      <c r="I1" s="81" t="s">
        <v>465</v>
      </c>
      <c r="J1" s="81"/>
      <c r="K1" s="81" t="s">
        <v>466</v>
      </c>
      <c r="L1" s="81"/>
      <c r="M1" s="81"/>
      <c r="N1" s="81"/>
      <c r="O1" s="81"/>
      <c r="P1" s="81" t="s">
        <v>467</v>
      </c>
      <c r="Q1" s="82"/>
      <c r="R1" s="83" t="s">
        <v>495</v>
      </c>
      <c r="S1" s="83"/>
      <c r="T1" s="83"/>
      <c r="U1" s="83"/>
      <c r="V1" s="83"/>
      <c r="W1" s="83"/>
    </row>
    <row r="2" spans="1:23" ht="28.2" thickBot="1">
      <c r="A2" s="85"/>
      <c r="B2" s="87"/>
      <c r="C2" s="87"/>
      <c r="D2" s="77" t="s">
        <v>412</v>
      </c>
      <c r="E2" s="77"/>
      <c r="F2" s="77"/>
      <c r="G2" s="47" t="s">
        <v>475</v>
      </c>
      <c r="H2" s="47" t="s">
        <v>476</v>
      </c>
      <c r="I2" s="47" t="s">
        <v>492</v>
      </c>
      <c r="J2" s="47" t="s">
        <v>493</v>
      </c>
      <c r="K2" s="47" t="s">
        <v>468</v>
      </c>
      <c r="L2" s="47" t="s">
        <v>469</v>
      </c>
      <c r="M2" s="47" t="s">
        <v>470</v>
      </c>
      <c r="N2" s="47" t="s">
        <v>471</v>
      </c>
      <c r="O2" s="47" t="s">
        <v>472</v>
      </c>
      <c r="P2" s="47" t="s">
        <v>473</v>
      </c>
      <c r="Q2" s="48" t="s">
        <v>474</v>
      </c>
      <c r="R2" s="54" t="s">
        <v>496</v>
      </c>
      <c r="S2" s="55" t="s">
        <v>497</v>
      </c>
      <c r="T2" s="55" t="s">
        <v>498</v>
      </c>
      <c r="U2" s="55" t="s">
        <v>499</v>
      </c>
      <c r="V2" s="55" t="s">
        <v>500</v>
      </c>
      <c r="W2" s="55" t="s">
        <v>501</v>
      </c>
    </row>
    <row r="3" spans="1:23">
      <c r="A3" s="3" t="s">
        <v>203</v>
      </c>
      <c r="B3" s="1" t="s">
        <v>1</v>
      </c>
      <c r="C3" s="1" t="s">
        <v>405</v>
      </c>
      <c r="D3" s="1" t="s">
        <v>405</v>
      </c>
      <c r="E3" s="1" t="s">
        <v>418</v>
      </c>
      <c r="F3" s="2">
        <v>38.299999237060547</v>
      </c>
      <c r="G3" s="2">
        <v>27.899999618530273</v>
      </c>
      <c r="H3" s="2">
        <v>47.799999237060547</v>
      </c>
      <c r="I3" s="2">
        <v>33</v>
      </c>
      <c r="J3" s="2">
        <v>53.5</v>
      </c>
      <c r="K3" s="2">
        <v>29.100000381469727</v>
      </c>
      <c r="L3" s="2">
        <v>31.5</v>
      </c>
      <c r="M3" s="2">
        <v>30.399999618530273</v>
      </c>
      <c r="N3" s="2">
        <v>43.200000762939453</v>
      </c>
      <c r="O3" s="2">
        <v>57.200000762939453</v>
      </c>
      <c r="P3" s="1" t="s">
        <v>422</v>
      </c>
      <c r="Q3" s="4">
        <v>2015</v>
      </c>
      <c r="R3">
        <v>3059985</v>
      </c>
      <c r="S3">
        <v>1496364</v>
      </c>
      <c r="T3">
        <v>1563621</v>
      </c>
      <c r="U3">
        <f>R3-V3</f>
        <v>2279845.123832189</v>
      </c>
      <c r="V3">
        <f>W3*R3</f>
        <v>780139.8761678111</v>
      </c>
      <c r="W3" s="21">
        <v>0.25494892169988126</v>
      </c>
    </row>
    <row r="4" spans="1:23">
      <c r="A4" s="3" t="s">
        <v>205</v>
      </c>
      <c r="B4" s="1" t="s">
        <v>3</v>
      </c>
      <c r="C4" s="1" t="s">
        <v>407</v>
      </c>
      <c r="D4" s="1" t="s">
        <v>414</v>
      </c>
      <c r="E4" s="1" t="s">
        <v>419</v>
      </c>
      <c r="F4" s="2">
        <v>95.124099731445313</v>
      </c>
      <c r="G4" s="2">
        <v>95.305900573730469</v>
      </c>
      <c r="H4" s="2">
        <v>94.957283020019531</v>
      </c>
      <c r="I4" s="2">
        <v>94.245002746582031</v>
      </c>
      <c r="J4" s="2">
        <v>95.866950988769531</v>
      </c>
      <c r="K4" s="2">
        <v>91.511260986328125</v>
      </c>
      <c r="L4" s="2">
        <v>96.330757141113281</v>
      </c>
      <c r="M4" s="2">
        <v>94.303901672363281</v>
      </c>
      <c r="N4" s="2">
        <v>97.3973388671875</v>
      </c>
      <c r="O4" s="2">
        <v>97.197257995605469</v>
      </c>
      <c r="P4" s="1" t="s">
        <v>424</v>
      </c>
      <c r="Q4" s="4">
        <v>2018</v>
      </c>
      <c r="R4">
        <v>130134</v>
      </c>
      <c r="S4">
        <v>60225</v>
      </c>
      <c r="T4">
        <v>69909</v>
      </c>
      <c r="U4">
        <f t="shared" ref="U4:U62" si="0">R4-V4</f>
        <v>51638.624121146568</v>
      </c>
      <c r="V4">
        <f t="shared" ref="V4:V62" si="1">W4*R4</f>
        <v>78495.375878853432</v>
      </c>
      <c r="W4" s="22">
        <v>0.60318883519182864</v>
      </c>
    </row>
    <row r="5" spans="1:23">
      <c r="A5" s="3" t="s">
        <v>231</v>
      </c>
      <c r="B5" s="1" t="s">
        <v>29</v>
      </c>
      <c r="C5" s="1" t="s">
        <v>410</v>
      </c>
      <c r="D5" s="1" t="s">
        <v>410</v>
      </c>
      <c r="E5" s="1" t="s">
        <v>420</v>
      </c>
      <c r="F5" s="2">
        <v>85.201316833496094</v>
      </c>
      <c r="G5" s="2">
        <v>88.482032775878906</v>
      </c>
      <c r="H5" s="2">
        <v>82.081398010253906</v>
      </c>
      <c r="I5" s="2">
        <v>79.041786193847656</v>
      </c>
      <c r="J5" s="2">
        <v>88.586410522460938</v>
      </c>
      <c r="K5" s="2">
        <v>70.476097106933594</v>
      </c>
      <c r="L5" s="2">
        <v>82.497726440429688</v>
      </c>
      <c r="M5" s="2">
        <v>88.040336608886719</v>
      </c>
      <c r="N5" s="2">
        <v>90.916603088378906</v>
      </c>
      <c r="O5" s="2">
        <v>95.227447509765625</v>
      </c>
      <c r="P5" s="1" t="s">
        <v>428</v>
      </c>
      <c r="Q5" s="4">
        <v>2020</v>
      </c>
      <c r="R5">
        <v>2983112</v>
      </c>
      <c r="S5">
        <v>1461558</v>
      </c>
      <c r="T5">
        <v>1521554</v>
      </c>
      <c r="U5">
        <f t="shared" si="0"/>
        <v>816508.54700996121</v>
      </c>
      <c r="V5">
        <f t="shared" si="1"/>
        <v>2166603.4529900388</v>
      </c>
      <c r="W5" s="22">
        <v>0.72628967768894992</v>
      </c>
    </row>
    <row r="6" spans="1:23">
      <c r="A6" s="3" t="s">
        <v>311</v>
      </c>
      <c r="B6" s="1" t="s">
        <v>109</v>
      </c>
      <c r="C6" s="1" t="s">
        <v>407</v>
      </c>
      <c r="D6" s="1" t="s">
        <v>416</v>
      </c>
      <c r="E6" s="1" t="s">
        <v>419</v>
      </c>
      <c r="F6" s="2"/>
      <c r="G6" s="2"/>
      <c r="H6" s="2"/>
      <c r="I6" s="2"/>
      <c r="J6" s="2"/>
      <c r="K6" s="2"/>
      <c r="L6" s="2"/>
      <c r="M6" s="2"/>
      <c r="N6" s="2"/>
      <c r="O6" s="2"/>
      <c r="P6" s="1" t="s">
        <v>459</v>
      </c>
      <c r="Q6" s="4"/>
      <c r="R6">
        <v>2625</v>
      </c>
      <c r="S6">
        <v>1287</v>
      </c>
      <c r="T6">
        <v>1338</v>
      </c>
      <c r="U6">
        <f t="shared" si="0"/>
        <v>313.38446844177633</v>
      </c>
      <c r="V6">
        <f t="shared" si="1"/>
        <v>2311.6155315582237</v>
      </c>
      <c r="W6" s="22">
        <v>0.88061544059360908</v>
      </c>
    </row>
    <row r="7" spans="1:23">
      <c r="A7" s="3" t="s">
        <v>204</v>
      </c>
      <c r="B7" s="1" t="s">
        <v>2</v>
      </c>
      <c r="C7" s="1" t="s">
        <v>406</v>
      </c>
      <c r="D7" s="1" t="s">
        <v>413</v>
      </c>
      <c r="E7" s="1" t="s">
        <v>418</v>
      </c>
      <c r="F7" s="2">
        <v>31.399999618530273</v>
      </c>
      <c r="G7" s="2">
        <v>30.799999237060547</v>
      </c>
      <c r="H7" s="2">
        <v>32.200000762939453</v>
      </c>
      <c r="I7" s="2">
        <v>8.6000003814697266</v>
      </c>
      <c r="J7" s="2">
        <v>41.5</v>
      </c>
      <c r="K7" s="2">
        <v>6.1999998092651367</v>
      </c>
      <c r="L7" s="2">
        <v>9.3000001907348633</v>
      </c>
      <c r="M7" s="2">
        <v>20.700000762939453</v>
      </c>
      <c r="N7" s="2">
        <v>43.299999237060547</v>
      </c>
      <c r="O7" s="2">
        <v>61.900001525878906</v>
      </c>
      <c r="P7" s="1" t="s">
        <v>423</v>
      </c>
      <c r="Q7" s="4">
        <v>2016</v>
      </c>
      <c r="R7">
        <v>2609621</v>
      </c>
      <c r="S7">
        <v>1310565</v>
      </c>
      <c r="T7">
        <v>1299056</v>
      </c>
      <c r="U7">
        <f t="shared" si="0"/>
        <v>899943.26967039448</v>
      </c>
      <c r="V7">
        <f t="shared" si="1"/>
        <v>1709677.7303296055</v>
      </c>
      <c r="W7" s="22">
        <v>0.65514407277133557</v>
      </c>
    </row>
    <row r="8" spans="1:23">
      <c r="A8" s="3" t="s">
        <v>310</v>
      </c>
      <c r="B8" s="1" t="s">
        <v>108</v>
      </c>
      <c r="C8" s="1" t="s">
        <v>408</v>
      </c>
      <c r="D8" s="1" t="s">
        <v>408</v>
      </c>
      <c r="E8" s="1" t="s">
        <v>421</v>
      </c>
      <c r="F8" s="2"/>
      <c r="G8" s="2"/>
      <c r="H8" s="2"/>
      <c r="I8" s="2"/>
      <c r="J8" s="2"/>
      <c r="K8" s="2"/>
      <c r="L8" s="2"/>
      <c r="M8" s="2"/>
      <c r="N8" s="2"/>
      <c r="O8" s="2"/>
      <c r="P8" s="1" t="s">
        <v>459</v>
      </c>
      <c r="Q8" s="4"/>
      <c r="R8">
        <v>611</v>
      </c>
      <c r="S8">
        <v>303</v>
      </c>
      <c r="T8">
        <v>308</v>
      </c>
      <c r="U8">
        <f t="shared" si="0"/>
        <v>0</v>
      </c>
      <c r="V8">
        <f t="shared" si="1"/>
        <v>611</v>
      </c>
      <c r="W8" s="22">
        <v>1</v>
      </c>
    </row>
    <row r="9" spans="1:23">
      <c r="A9" s="3" t="s">
        <v>313</v>
      </c>
      <c r="B9" s="1" t="s">
        <v>111</v>
      </c>
      <c r="C9" s="1" t="s">
        <v>408</v>
      </c>
      <c r="D9" s="1" t="s">
        <v>408</v>
      </c>
      <c r="E9" s="1" t="s">
        <v>420</v>
      </c>
      <c r="F9" s="2"/>
      <c r="G9" s="2"/>
      <c r="H9" s="2"/>
      <c r="I9" s="2"/>
      <c r="J9" s="2"/>
      <c r="K9" s="2"/>
      <c r="L9" s="2"/>
      <c r="M9" s="2"/>
      <c r="N9" s="2"/>
      <c r="O9" s="2"/>
      <c r="P9" s="1" t="s">
        <v>459</v>
      </c>
      <c r="Q9" s="4"/>
      <c r="R9">
        <v>4066</v>
      </c>
      <c r="S9">
        <v>2011</v>
      </c>
      <c r="T9">
        <v>2055</v>
      </c>
      <c r="U9">
        <f t="shared" si="0"/>
        <v>3065.7758369723433</v>
      </c>
      <c r="V9">
        <f t="shared" si="1"/>
        <v>1000.2241630276566</v>
      </c>
      <c r="W9" s="22">
        <v>0.24599708879184864</v>
      </c>
    </row>
    <row r="10" spans="1:23">
      <c r="A10" s="3" t="s">
        <v>206</v>
      </c>
      <c r="B10" s="1" t="s">
        <v>4</v>
      </c>
      <c r="C10" s="1" t="s">
        <v>408</v>
      </c>
      <c r="D10" s="1" t="s">
        <v>408</v>
      </c>
      <c r="E10" s="1" t="s">
        <v>420</v>
      </c>
      <c r="F10" s="2">
        <v>89.400009155273438</v>
      </c>
      <c r="G10" s="2">
        <v>92.289497375488281</v>
      </c>
      <c r="H10" s="2">
        <v>86.628639221191406</v>
      </c>
      <c r="I10" s="2"/>
      <c r="J10" s="2"/>
      <c r="K10" s="2">
        <v>86.755279541015625</v>
      </c>
      <c r="L10" s="2">
        <v>86.170272827148438</v>
      </c>
      <c r="M10" s="2">
        <v>91.631080627441406</v>
      </c>
      <c r="N10" s="2">
        <v>91.551612854003906</v>
      </c>
      <c r="O10" s="2">
        <v>92.704986572265625</v>
      </c>
      <c r="P10" s="1" t="s">
        <v>502</v>
      </c>
      <c r="Q10" s="4">
        <v>2020</v>
      </c>
      <c r="R10">
        <v>2155360</v>
      </c>
      <c r="S10">
        <v>1058319</v>
      </c>
      <c r="T10">
        <v>1097041</v>
      </c>
      <c r="U10">
        <f t="shared" si="0"/>
        <v>175220.75329370657</v>
      </c>
      <c r="V10">
        <f t="shared" si="1"/>
        <v>1980139.2467062934</v>
      </c>
      <c r="W10" s="22">
        <v>0.91870464641929583</v>
      </c>
    </row>
    <row r="11" spans="1:23">
      <c r="A11" s="3" t="s">
        <v>207</v>
      </c>
      <c r="B11" s="1" t="s">
        <v>5</v>
      </c>
      <c r="C11" s="1" t="s">
        <v>407</v>
      </c>
      <c r="D11" s="1" t="s">
        <v>414</v>
      </c>
      <c r="E11" s="1" t="s">
        <v>420</v>
      </c>
      <c r="F11" s="2">
        <v>94.17919921875</v>
      </c>
      <c r="G11" s="2">
        <v>93.209381103515625</v>
      </c>
      <c r="H11" s="2">
        <v>94.994583129882813</v>
      </c>
      <c r="I11" s="2">
        <v>92.595046997070313</v>
      </c>
      <c r="J11" s="2">
        <v>95.310676574707031</v>
      </c>
      <c r="K11" s="2">
        <v>90.261932373046875</v>
      </c>
      <c r="L11" s="2">
        <v>94.026893615722656</v>
      </c>
      <c r="M11" s="2">
        <v>93.627632141113281</v>
      </c>
      <c r="N11" s="2">
        <v>95.356430053710938</v>
      </c>
      <c r="O11" s="2">
        <v>97.398696899414063</v>
      </c>
      <c r="P11" s="1" t="s">
        <v>423</v>
      </c>
      <c r="Q11" s="4">
        <v>2016</v>
      </c>
      <c r="R11">
        <v>198453</v>
      </c>
      <c r="S11">
        <v>92565</v>
      </c>
      <c r="T11">
        <v>105888</v>
      </c>
      <c r="U11">
        <f t="shared" si="0"/>
        <v>73132.635110587333</v>
      </c>
      <c r="V11">
        <f t="shared" si="1"/>
        <v>125320.36488941267</v>
      </c>
      <c r="W11" s="22">
        <v>0.63148637153085452</v>
      </c>
    </row>
    <row r="12" spans="1:23">
      <c r="A12" s="3" t="s">
        <v>314</v>
      </c>
      <c r="B12" s="1" t="s">
        <v>112</v>
      </c>
      <c r="C12" s="1" t="s">
        <v>409</v>
      </c>
      <c r="D12" s="1" t="s">
        <v>409</v>
      </c>
      <c r="E12" s="1" t="s">
        <v>419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1" t="s">
        <v>459</v>
      </c>
      <c r="Q12" s="4"/>
      <c r="R12">
        <v>1298131</v>
      </c>
      <c r="S12">
        <v>633116</v>
      </c>
      <c r="T12">
        <v>665015</v>
      </c>
      <c r="U12">
        <f t="shared" si="0"/>
        <v>181585.97514860076</v>
      </c>
      <c r="V12">
        <f t="shared" si="1"/>
        <v>1116545.0248513992</v>
      </c>
      <c r="W12" s="22">
        <v>0.86011737247735343</v>
      </c>
    </row>
    <row r="13" spans="1:23">
      <c r="A13" s="3" t="s">
        <v>315</v>
      </c>
      <c r="B13" s="1" t="s">
        <v>113</v>
      </c>
      <c r="C13" s="1" t="s">
        <v>407</v>
      </c>
      <c r="D13" s="1" t="s">
        <v>416</v>
      </c>
      <c r="E13" s="1" t="s">
        <v>419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1" t="s">
        <v>459</v>
      </c>
      <c r="Q13" s="4"/>
      <c r="R13">
        <v>337749</v>
      </c>
      <c r="S13">
        <v>163383</v>
      </c>
      <c r="T13">
        <v>174366</v>
      </c>
      <c r="U13">
        <f t="shared" si="0"/>
        <v>140850.55876971874</v>
      </c>
      <c r="V13">
        <f t="shared" si="1"/>
        <v>196898.44123028126</v>
      </c>
      <c r="W13" s="22">
        <v>0.58297268453875883</v>
      </c>
    </row>
    <row r="14" spans="1:23">
      <c r="A14" s="3" t="s">
        <v>316</v>
      </c>
      <c r="B14" s="1" t="s">
        <v>114</v>
      </c>
      <c r="C14" s="1" t="s">
        <v>407</v>
      </c>
      <c r="D14" s="1" t="s">
        <v>414</v>
      </c>
      <c r="E14" s="1" t="s">
        <v>420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1" t="s">
        <v>459</v>
      </c>
      <c r="Q14" s="4"/>
      <c r="R14">
        <v>665941</v>
      </c>
      <c r="S14">
        <v>309372</v>
      </c>
      <c r="T14">
        <v>356569</v>
      </c>
      <c r="U14">
        <f t="shared" si="0"/>
        <v>295144.33419999416</v>
      </c>
      <c r="V14">
        <f t="shared" si="1"/>
        <v>370796.66580000584</v>
      </c>
      <c r="W14" s="22">
        <v>0.55680107667196621</v>
      </c>
    </row>
    <row r="15" spans="1:23">
      <c r="A15" s="3" t="s">
        <v>320</v>
      </c>
      <c r="B15" s="1" t="s">
        <v>118</v>
      </c>
      <c r="C15" s="1" t="s">
        <v>408</v>
      </c>
      <c r="D15" s="1" t="s">
        <v>408</v>
      </c>
      <c r="E15" s="1" t="s">
        <v>420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1" t="s">
        <v>459</v>
      </c>
      <c r="Q15" s="4"/>
      <c r="R15">
        <v>18965</v>
      </c>
      <c r="S15">
        <v>9488</v>
      </c>
      <c r="T15">
        <v>9477</v>
      </c>
      <c r="U15">
        <f t="shared" si="0"/>
        <v>3219.3263834103473</v>
      </c>
      <c r="V15">
        <f t="shared" si="1"/>
        <v>15745.673616589653</v>
      </c>
      <c r="W15" s="22">
        <v>0.83024907021300565</v>
      </c>
    </row>
    <row r="16" spans="1:23">
      <c r="A16" s="3" t="s">
        <v>319</v>
      </c>
      <c r="B16" s="1" t="s">
        <v>117</v>
      </c>
      <c r="C16" s="1" t="s">
        <v>410</v>
      </c>
      <c r="D16" s="1" t="s">
        <v>410</v>
      </c>
      <c r="E16" s="1" t="s">
        <v>420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1" t="s">
        <v>459</v>
      </c>
      <c r="Q16" s="4"/>
      <c r="R16">
        <v>54035</v>
      </c>
      <c r="S16">
        <v>27356</v>
      </c>
      <c r="T16">
        <v>26679</v>
      </c>
      <c r="U16">
        <f t="shared" si="0"/>
        <v>5788.5985100124817</v>
      </c>
      <c r="V16">
        <f t="shared" si="1"/>
        <v>48246.401489987518</v>
      </c>
      <c r="W16" s="22">
        <v>0.89287316535555694</v>
      </c>
    </row>
    <row r="17" spans="1:23">
      <c r="A17" s="3" t="s">
        <v>211</v>
      </c>
      <c r="B17" s="1" t="s">
        <v>9</v>
      </c>
      <c r="C17" s="1" t="s">
        <v>405</v>
      </c>
      <c r="D17" s="1" t="s">
        <v>405</v>
      </c>
      <c r="E17" s="1" t="s">
        <v>418</v>
      </c>
      <c r="F17" s="2">
        <v>57.799999237060547</v>
      </c>
      <c r="G17" s="2">
        <v>64.599998474121094</v>
      </c>
      <c r="H17" s="2">
        <v>51.200000762939453</v>
      </c>
      <c r="I17" s="2">
        <v>56.799999237060547</v>
      </c>
      <c r="J17" s="2">
        <v>62</v>
      </c>
      <c r="K17" s="2">
        <v>42.299999237060547</v>
      </c>
      <c r="L17" s="2">
        <v>53.900001525878906</v>
      </c>
      <c r="M17" s="2">
        <v>61.599998474121094</v>
      </c>
      <c r="N17" s="2">
        <v>63.200000762939453</v>
      </c>
      <c r="O17" s="2">
        <v>73.300003051757813</v>
      </c>
      <c r="P17" s="1" t="s">
        <v>428</v>
      </c>
      <c r="Q17" s="4">
        <v>2019</v>
      </c>
      <c r="R17">
        <v>8958174</v>
      </c>
      <c r="S17">
        <v>4381928</v>
      </c>
      <c r="T17">
        <v>4576246</v>
      </c>
      <c r="U17">
        <f t="shared" si="0"/>
        <v>5676601.4496638775</v>
      </c>
      <c r="V17">
        <f t="shared" si="1"/>
        <v>3281572.5503361225</v>
      </c>
      <c r="W17" s="22">
        <v>0.36632159079921001</v>
      </c>
    </row>
    <row r="18" spans="1:23">
      <c r="A18" s="3" t="s">
        <v>216</v>
      </c>
      <c r="B18" s="1" t="s">
        <v>14</v>
      </c>
      <c r="C18" s="1" t="s">
        <v>408</v>
      </c>
      <c r="D18" s="1" t="s">
        <v>408</v>
      </c>
      <c r="E18" s="1" t="s">
        <v>420</v>
      </c>
      <c r="F18" s="2">
        <v>88.900001525878906</v>
      </c>
      <c r="G18" s="2">
        <v>88.800003051757813</v>
      </c>
      <c r="H18" s="2">
        <v>89</v>
      </c>
      <c r="I18" s="2">
        <v>91.400001525878906</v>
      </c>
      <c r="J18" s="2">
        <v>87.400001525878906</v>
      </c>
      <c r="K18" s="2">
        <v>80.400001525878906</v>
      </c>
      <c r="L18" s="2">
        <v>84.599998474121094</v>
      </c>
      <c r="M18" s="2">
        <v>91.699996948242188</v>
      </c>
      <c r="N18" s="2">
        <v>93.400001525878906</v>
      </c>
      <c r="O18" s="2">
        <v>94.699996948242188</v>
      </c>
      <c r="P18" s="1" t="s">
        <v>429</v>
      </c>
      <c r="Q18" s="4">
        <v>2012</v>
      </c>
      <c r="R18">
        <v>10554</v>
      </c>
      <c r="S18">
        <v>5192</v>
      </c>
      <c r="T18">
        <v>5362</v>
      </c>
      <c r="U18">
        <f t="shared" si="0"/>
        <v>7266.7555833344977</v>
      </c>
      <c r="V18">
        <f t="shared" si="1"/>
        <v>3287.2444166655027</v>
      </c>
      <c r="W18" s="22">
        <v>0.31146905596603208</v>
      </c>
    </row>
    <row r="19" spans="1:23">
      <c r="A19" s="3" t="s">
        <v>213</v>
      </c>
      <c r="B19" s="1" t="s">
        <v>11</v>
      </c>
      <c r="C19" s="1" t="s">
        <v>407</v>
      </c>
      <c r="D19" s="1" t="s">
        <v>414</v>
      </c>
      <c r="E19" s="1" t="s">
        <v>419</v>
      </c>
      <c r="F19" s="2">
        <v>93.276657104492188</v>
      </c>
      <c r="G19" s="2">
        <v>95.59515380859375</v>
      </c>
      <c r="H19" s="2">
        <v>91.244667053222656</v>
      </c>
      <c r="I19" s="2">
        <v>95.6436767578125</v>
      </c>
      <c r="J19" s="2">
        <v>92.298301696777344</v>
      </c>
      <c r="K19" s="2">
        <v>97.651451110839844</v>
      </c>
      <c r="L19" s="2">
        <v>95.448776245117188</v>
      </c>
      <c r="M19" s="2">
        <v>93.169898986816406</v>
      </c>
      <c r="N19" s="2">
        <v>90.5849609375</v>
      </c>
      <c r="O19" s="2">
        <v>89.49749755859375</v>
      </c>
      <c r="P19" s="1" t="s">
        <v>428</v>
      </c>
      <c r="Q19" s="4">
        <v>2020</v>
      </c>
      <c r="R19">
        <v>485257</v>
      </c>
      <c r="S19">
        <v>236341</v>
      </c>
      <c r="T19">
        <v>248916</v>
      </c>
      <c r="U19">
        <f t="shared" si="0"/>
        <v>103870.14450567821</v>
      </c>
      <c r="V19">
        <f t="shared" si="1"/>
        <v>381386.85549432179</v>
      </c>
      <c r="W19" s="22">
        <v>0.78594817899447467</v>
      </c>
    </row>
    <row r="20" spans="1:23">
      <c r="A20" s="3" t="s">
        <v>317</v>
      </c>
      <c r="B20" s="1" t="s">
        <v>115</v>
      </c>
      <c r="C20" s="1" t="s">
        <v>407</v>
      </c>
      <c r="D20" s="1" t="s">
        <v>416</v>
      </c>
      <c r="E20" s="1" t="s">
        <v>419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1" t="s">
        <v>459</v>
      </c>
      <c r="Q20" s="4"/>
      <c r="R20">
        <v>268809</v>
      </c>
      <c r="S20">
        <v>130540</v>
      </c>
      <c r="T20">
        <v>138269</v>
      </c>
      <c r="U20">
        <f t="shared" si="0"/>
        <v>5373.2255254785414</v>
      </c>
      <c r="V20">
        <f t="shared" si="1"/>
        <v>263435.77447452146</v>
      </c>
      <c r="W20" s="22">
        <v>0.98001099098066446</v>
      </c>
    </row>
    <row r="21" spans="1:23">
      <c r="A21" s="3" t="s">
        <v>214</v>
      </c>
      <c r="B21" s="1" t="s">
        <v>12</v>
      </c>
      <c r="C21" s="1" t="s">
        <v>408</v>
      </c>
      <c r="D21" s="1" t="s">
        <v>408</v>
      </c>
      <c r="E21" s="1" t="s">
        <v>420</v>
      </c>
      <c r="F21" s="2">
        <v>28.600000381469727</v>
      </c>
      <c r="G21" s="2">
        <v>30.399999618530273</v>
      </c>
      <c r="H21" s="2">
        <v>26.799999237060547</v>
      </c>
      <c r="I21" s="2">
        <v>24.200000762939453</v>
      </c>
      <c r="J21" s="2">
        <v>35.200000762939453</v>
      </c>
      <c r="K21" s="2">
        <v>12.199999809265137</v>
      </c>
      <c r="L21" s="2">
        <v>19.399999618530273</v>
      </c>
      <c r="M21" s="2">
        <v>28.399999618530273</v>
      </c>
      <c r="N21" s="2">
        <v>38.200000762939453</v>
      </c>
      <c r="O21" s="2">
        <v>50.599998474121094</v>
      </c>
      <c r="P21" s="1" t="s">
        <v>449</v>
      </c>
      <c r="Q21" s="4">
        <v>2011</v>
      </c>
      <c r="R21">
        <v>30403</v>
      </c>
      <c r="S21">
        <v>14917</v>
      </c>
      <c r="T21">
        <v>15486</v>
      </c>
      <c r="U21">
        <f t="shared" si="0"/>
        <v>16501.349005344571</v>
      </c>
      <c r="V21">
        <f t="shared" si="1"/>
        <v>13901.650994655427</v>
      </c>
      <c r="W21" s="22">
        <v>0.45724602817667426</v>
      </c>
    </row>
    <row r="22" spans="1:23">
      <c r="A22" s="3" t="s">
        <v>209</v>
      </c>
      <c r="B22" s="1" t="s">
        <v>7</v>
      </c>
      <c r="C22" s="1" t="s">
        <v>406</v>
      </c>
      <c r="D22" s="1" t="s">
        <v>415</v>
      </c>
      <c r="E22" s="1" t="s">
        <v>418</v>
      </c>
      <c r="F22" s="2">
        <v>30.399999618530273</v>
      </c>
      <c r="G22" s="2">
        <v>28.100000381469727</v>
      </c>
      <c r="H22" s="2">
        <v>32.5</v>
      </c>
      <c r="I22" s="2">
        <v>22.700000762939453</v>
      </c>
      <c r="J22" s="2">
        <v>41.900001525878906</v>
      </c>
      <c r="K22" s="2">
        <v>10.199999809265137</v>
      </c>
      <c r="L22" s="2">
        <v>17.299999237060547</v>
      </c>
      <c r="M22" s="2">
        <v>25.399999618530273</v>
      </c>
      <c r="N22" s="2">
        <v>37.200000762939453</v>
      </c>
      <c r="O22" s="2">
        <v>62.099998474121094</v>
      </c>
      <c r="P22" s="1" t="s">
        <v>424</v>
      </c>
      <c r="Q22" s="4">
        <v>2018</v>
      </c>
      <c r="R22">
        <v>1142614</v>
      </c>
      <c r="S22">
        <v>563557</v>
      </c>
      <c r="T22">
        <v>579057</v>
      </c>
      <c r="U22">
        <f t="shared" si="0"/>
        <v>602017.8860416899</v>
      </c>
      <c r="V22">
        <f t="shared" si="1"/>
        <v>540596.1139583101</v>
      </c>
      <c r="W22" s="22">
        <v>0.47312225647358608</v>
      </c>
    </row>
    <row r="23" spans="1:23">
      <c r="A23" s="3" t="s">
        <v>217</v>
      </c>
      <c r="B23" s="1" t="s">
        <v>15</v>
      </c>
      <c r="C23" s="1" t="s">
        <v>405</v>
      </c>
      <c r="D23" s="1" t="s">
        <v>405</v>
      </c>
      <c r="E23" s="1" t="s">
        <v>418</v>
      </c>
      <c r="F23" s="2">
        <v>52.799999237060547</v>
      </c>
      <c r="G23" s="2">
        <v>53.900001525878906</v>
      </c>
      <c r="H23" s="2">
        <v>51.599998474121094</v>
      </c>
      <c r="I23" s="2">
        <v>43.900001525878906</v>
      </c>
      <c r="J23" s="2">
        <v>74.300003051757813</v>
      </c>
      <c r="K23" s="2">
        <v>26.799999237060547</v>
      </c>
      <c r="L23" s="2">
        <v>36.799999237060547</v>
      </c>
      <c r="M23" s="2">
        <v>47.900001525878906</v>
      </c>
      <c r="N23" s="2">
        <v>65.800003051757813</v>
      </c>
      <c r="O23" s="2">
        <v>81.300003051757813</v>
      </c>
      <c r="P23" s="1" t="s">
        <v>432</v>
      </c>
      <c r="Q23" s="4">
        <v>2010</v>
      </c>
      <c r="R23">
        <v>53819</v>
      </c>
      <c r="S23">
        <v>26434</v>
      </c>
      <c r="T23">
        <v>27385</v>
      </c>
      <c r="U23">
        <f t="shared" si="0"/>
        <v>31809.471839070611</v>
      </c>
      <c r="V23">
        <f t="shared" si="1"/>
        <v>22009.528160929389</v>
      </c>
      <c r="W23" s="22">
        <v>0.40895461009921008</v>
      </c>
    </row>
    <row r="24" spans="1:23">
      <c r="A24" s="3" t="s">
        <v>321</v>
      </c>
      <c r="B24" s="1" t="s">
        <v>119</v>
      </c>
      <c r="C24" s="1" t="s">
        <v>408</v>
      </c>
      <c r="D24" s="1" t="s">
        <v>408</v>
      </c>
      <c r="E24" s="1" t="s">
        <v>420</v>
      </c>
      <c r="F24" s="2">
        <v>71.724739074707031</v>
      </c>
      <c r="G24" s="2">
        <v>71.730636596679688</v>
      </c>
      <c r="H24" s="2">
        <v>71.719261169433594</v>
      </c>
      <c r="I24" s="2">
        <v>63.503398895263672</v>
      </c>
      <c r="J24" s="2">
        <v>76.845787048339844</v>
      </c>
      <c r="K24" s="2"/>
      <c r="L24" s="2"/>
      <c r="M24" s="2"/>
      <c r="N24" s="2"/>
      <c r="O24" s="2"/>
      <c r="P24" s="1" t="s">
        <v>503</v>
      </c>
      <c r="Q24" s="4">
        <v>2016</v>
      </c>
      <c r="R24">
        <v>463891</v>
      </c>
      <c r="S24">
        <v>227053</v>
      </c>
      <c r="T24">
        <v>236838</v>
      </c>
      <c r="U24">
        <f t="shared" si="0"/>
        <v>141834.41162127216</v>
      </c>
      <c r="V24">
        <f t="shared" si="1"/>
        <v>322056.58837872784</v>
      </c>
      <c r="W24" s="22">
        <v>0.69425056398750529</v>
      </c>
    </row>
    <row r="25" spans="1:23">
      <c r="A25" s="3" t="s">
        <v>212</v>
      </c>
      <c r="B25" s="1" t="s">
        <v>10</v>
      </c>
      <c r="C25" s="1" t="s">
        <v>407</v>
      </c>
      <c r="D25" s="1" t="s">
        <v>414</v>
      </c>
      <c r="E25" s="1" t="s">
        <v>419</v>
      </c>
      <c r="F25" s="2">
        <v>95.099998474121094</v>
      </c>
      <c r="G25" s="2">
        <v>96</v>
      </c>
      <c r="H25" s="2">
        <v>94.199996948242188</v>
      </c>
      <c r="I25" s="2">
        <v>94.900001525878906</v>
      </c>
      <c r="J25" s="2">
        <v>95.400001525878906</v>
      </c>
      <c r="K25" s="2">
        <v>94.900001525878906</v>
      </c>
      <c r="L25" s="2">
        <v>95.5</v>
      </c>
      <c r="M25" s="2">
        <v>95.699996948242188</v>
      </c>
      <c r="N25" s="2">
        <v>95.699996948242188</v>
      </c>
      <c r="O25" s="2">
        <v>93.599998474121094</v>
      </c>
      <c r="P25" s="1" t="s">
        <v>425</v>
      </c>
      <c r="Q25" s="4">
        <v>2012</v>
      </c>
      <c r="R25">
        <v>229082</v>
      </c>
      <c r="S25">
        <v>111507</v>
      </c>
      <c r="T25">
        <v>117575</v>
      </c>
      <c r="U25">
        <f t="shared" si="0"/>
        <v>118561.03780275685</v>
      </c>
      <c r="V25">
        <f t="shared" si="1"/>
        <v>110520.96219724315</v>
      </c>
      <c r="W25" s="22">
        <v>0.48245153349998321</v>
      </c>
    </row>
    <row r="26" spans="1:23">
      <c r="A26" s="3" t="s">
        <v>218</v>
      </c>
      <c r="B26" s="1" t="s">
        <v>16</v>
      </c>
      <c r="C26" s="1" t="s">
        <v>406</v>
      </c>
      <c r="D26" s="1" t="s">
        <v>413</v>
      </c>
      <c r="E26" s="1" t="s">
        <v>420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1" t="s">
        <v>459</v>
      </c>
      <c r="Q26" s="4"/>
      <c r="R26">
        <v>145402</v>
      </c>
      <c r="S26">
        <v>71857</v>
      </c>
      <c r="T26">
        <v>73545</v>
      </c>
      <c r="U26">
        <f t="shared" si="0"/>
        <v>44425.427020646748</v>
      </c>
      <c r="V26">
        <f t="shared" si="1"/>
        <v>100976.57297935325</v>
      </c>
      <c r="W26" s="22">
        <v>0.694464814647345</v>
      </c>
    </row>
    <row r="27" spans="1:23">
      <c r="A27" s="3" t="s">
        <v>215</v>
      </c>
      <c r="B27" s="1" t="s">
        <v>13</v>
      </c>
      <c r="C27" s="1" t="s">
        <v>408</v>
      </c>
      <c r="D27" s="1" t="s">
        <v>408</v>
      </c>
      <c r="E27" s="1" t="s">
        <v>420</v>
      </c>
      <c r="F27" s="2">
        <v>85.031646728515625</v>
      </c>
      <c r="G27" s="2">
        <v>87.120826721191406</v>
      </c>
      <c r="H27" s="2">
        <v>83.05426025390625</v>
      </c>
      <c r="I27" s="2">
        <v>79.983139038085938</v>
      </c>
      <c r="J27" s="2">
        <v>86.094917297363281</v>
      </c>
      <c r="K27" s="2">
        <v>78.2899169921875</v>
      </c>
      <c r="L27" s="2">
        <v>85.141510009765625</v>
      </c>
      <c r="M27" s="2">
        <v>87.741966247558594</v>
      </c>
      <c r="N27" s="2">
        <v>91.510513305664063</v>
      </c>
      <c r="O27" s="2">
        <v>94.555763244628906</v>
      </c>
      <c r="P27" s="1" t="s">
        <v>431</v>
      </c>
      <c r="Q27" s="4">
        <v>2019</v>
      </c>
      <c r="R27">
        <v>11900000</v>
      </c>
      <c r="S27">
        <v>5760879</v>
      </c>
      <c r="T27">
        <v>6116615</v>
      </c>
      <c r="U27">
        <f t="shared" si="0"/>
        <v>1598278.847529389</v>
      </c>
      <c r="V27">
        <f t="shared" si="1"/>
        <v>10301721.152470611</v>
      </c>
      <c r="W27" s="22">
        <v>0.86569085314879091</v>
      </c>
    </row>
    <row r="28" spans="1:23">
      <c r="A28" s="3" t="s">
        <v>402</v>
      </c>
      <c r="B28" s="1" t="s">
        <v>200</v>
      </c>
      <c r="C28" s="1" t="s">
        <v>408</v>
      </c>
      <c r="D28" s="1" t="s">
        <v>408</v>
      </c>
      <c r="E28" s="1" t="s">
        <v>421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1" t="s">
        <v>459</v>
      </c>
      <c r="Q28" s="4"/>
      <c r="R28">
        <v>1174</v>
      </c>
      <c r="S28">
        <v>563</v>
      </c>
      <c r="T28">
        <v>611</v>
      </c>
      <c r="U28">
        <f t="shared" si="0"/>
        <v>613.74154292379956</v>
      </c>
      <c r="V28">
        <f t="shared" si="1"/>
        <v>560.25845707620044</v>
      </c>
      <c r="W28" s="22">
        <v>0.47722185440902931</v>
      </c>
    </row>
    <row r="29" spans="1:23">
      <c r="A29" s="3" t="s">
        <v>322</v>
      </c>
      <c r="B29" s="1" t="s">
        <v>120</v>
      </c>
      <c r="C29" s="1" t="s">
        <v>409</v>
      </c>
      <c r="D29" s="1" t="s">
        <v>409</v>
      </c>
      <c r="E29" s="1" t="s">
        <v>420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1" t="s">
        <v>459</v>
      </c>
      <c r="Q29" s="4"/>
      <c r="R29">
        <v>12346</v>
      </c>
      <c r="S29">
        <v>5977</v>
      </c>
      <c r="T29">
        <v>6369</v>
      </c>
      <c r="U29">
        <f t="shared" si="0"/>
        <v>2761.8911803462979</v>
      </c>
      <c r="V29">
        <f t="shared" si="1"/>
        <v>9584.1088196537021</v>
      </c>
      <c r="W29" s="22">
        <v>0.77629263078354949</v>
      </c>
    </row>
    <row r="30" spans="1:23">
      <c r="A30" s="3" t="s">
        <v>318</v>
      </c>
      <c r="B30" s="1" t="s">
        <v>116</v>
      </c>
      <c r="C30" s="1" t="s">
        <v>407</v>
      </c>
      <c r="D30" s="1" t="s">
        <v>414</v>
      </c>
      <c r="E30" s="1" t="s">
        <v>419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1" t="s">
        <v>459</v>
      </c>
      <c r="Q30" s="4"/>
      <c r="R30">
        <v>297415</v>
      </c>
      <c r="S30">
        <v>144612</v>
      </c>
      <c r="T30">
        <v>152803</v>
      </c>
      <c r="U30">
        <f t="shared" si="0"/>
        <v>74329.701003204857</v>
      </c>
      <c r="V30">
        <f t="shared" si="1"/>
        <v>223085.29899679514</v>
      </c>
      <c r="W30" s="22">
        <v>0.75008086006689356</v>
      </c>
    </row>
    <row r="31" spans="1:23">
      <c r="A31" s="3" t="s">
        <v>210</v>
      </c>
      <c r="B31" s="1" t="s">
        <v>8</v>
      </c>
      <c r="C31" s="1" t="s">
        <v>406</v>
      </c>
      <c r="D31" s="1" t="s">
        <v>415</v>
      </c>
      <c r="E31" s="1" t="s">
        <v>418</v>
      </c>
      <c r="F31" s="2">
        <v>18</v>
      </c>
      <c r="G31" s="2">
        <v>17.200000762939453</v>
      </c>
      <c r="H31" s="2">
        <v>18.799999237060547</v>
      </c>
      <c r="I31" s="2">
        <v>10.399999618530273</v>
      </c>
      <c r="J31" s="2">
        <v>42.799999237060547</v>
      </c>
      <c r="K31" s="2">
        <v>4.3000001907348633</v>
      </c>
      <c r="L31" s="2">
        <v>8</v>
      </c>
      <c r="M31" s="2">
        <v>11.699999809265137</v>
      </c>
      <c r="N31" s="2">
        <v>18.799999237060547</v>
      </c>
      <c r="O31" s="2">
        <v>44.700000762939453</v>
      </c>
      <c r="P31" s="1" t="s">
        <v>427</v>
      </c>
      <c r="Q31" s="4">
        <v>2010</v>
      </c>
      <c r="R31">
        <v>2083001</v>
      </c>
      <c r="S31">
        <v>1022002</v>
      </c>
      <c r="T31">
        <v>1060999</v>
      </c>
      <c r="U31">
        <f t="shared" si="0"/>
        <v>1471465.0980761559</v>
      </c>
      <c r="V31">
        <f t="shared" si="1"/>
        <v>611535.90192384424</v>
      </c>
      <c r="W31" s="22">
        <v>0.29358406545356641</v>
      </c>
    </row>
    <row r="32" spans="1:23">
      <c r="A32" s="3" t="s">
        <v>208</v>
      </c>
      <c r="B32" s="1" t="s">
        <v>6</v>
      </c>
      <c r="C32" s="1" t="s">
        <v>406</v>
      </c>
      <c r="D32" s="1" t="s">
        <v>413</v>
      </c>
      <c r="E32" s="1" t="s">
        <v>418</v>
      </c>
      <c r="F32" s="2">
        <v>24.197029113769531</v>
      </c>
      <c r="G32" s="2">
        <v>27.360389709472656</v>
      </c>
      <c r="H32" s="2">
        <v>21.054569244384766</v>
      </c>
      <c r="I32" s="2">
        <v>21.270639419555664</v>
      </c>
      <c r="J32" s="2">
        <v>48.816238403320313</v>
      </c>
      <c r="K32" s="2">
        <v>7.8711280822753906</v>
      </c>
      <c r="L32" s="2">
        <v>14.770719528198242</v>
      </c>
      <c r="M32" s="2">
        <v>21.953710556030273</v>
      </c>
      <c r="N32" s="2">
        <v>27.682470321655273</v>
      </c>
      <c r="O32" s="2">
        <v>43.905681610107422</v>
      </c>
      <c r="P32" s="1" t="s">
        <v>426</v>
      </c>
      <c r="Q32" s="4">
        <v>2017</v>
      </c>
      <c r="R32">
        <v>829360</v>
      </c>
      <c r="S32">
        <v>413712</v>
      </c>
      <c r="T32">
        <v>415648</v>
      </c>
      <c r="U32">
        <f t="shared" si="0"/>
        <v>721279.56194339565</v>
      </c>
      <c r="V32">
        <f t="shared" si="1"/>
        <v>108080.43805660435</v>
      </c>
      <c r="W32" s="22">
        <v>0.13031788132608801</v>
      </c>
    </row>
    <row r="33" spans="1:23">
      <c r="A33" s="3" t="s">
        <v>326</v>
      </c>
      <c r="B33" s="1" t="s">
        <v>124</v>
      </c>
      <c r="C33" s="1" t="s">
        <v>406</v>
      </c>
      <c r="D33" s="1" t="s">
        <v>415</v>
      </c>
      <c r="E33" s="1" t="s">
        <v>420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1" t="s">
        <v>459</v>
      </c>
      <c r="Q33" s="4"/>
      <c r="R33">
        <v>30335</v>
      </c>
      <c r="S33">
        <v>15051</v>
      </c>
      <c r="T33">
        <v>15284</v>
      </c>
      <c r="U33">
        <f t="shared" si="0"/>
        <v>10395.371158520607</v>
      </c>
      <c r="V33">
        <f t="shared" si="1"/>
        <v>19939.628841479393</v>
      </c>
      <c r="W33" s="22">
        <v>0.65731428519793611</v>
      </c>
    </row>
    <row r="34" spans="1:23">
      <c r="A34" s="3" t="s">
        <v>253</v>
      </c>
      <c r="B34" s="1" t="s">
        <v>51</v>
      </c>
      <c r="C34" s="1" t="s">
        <v>409</v>
      </c>
      <c r="D34" s="1" t="s">
        <v>409</v>
      </c>
      <c r="E34" s="1" t="s">
        <v>418</v>
      </c>
      <c r="F34" s="2">
        <v>50.400001525878906</v>
      </c>
      <c r="G34" s="2">
        <v>54</v>
      </c>
      <c r="H34" s="2">
        <v>47.099998474121094</v>
      </c>
      <c r="I34" s="2">
        <v>48</v>
      </c>
      <c r="J34" s="2">
        <v>65.599998474121094</v>
      </c>
      <c r="K34" s="2">
        <v>23.399999618530273</v>
      </c>
      <c r="L34" s="2">
        <v>40.799999237060547</v>
      </c>
      <c r="M34" s="2">
        <v>56.299999237060547</v>
      </c>
      <c r="N34" s="2">
        <v>62.200000762939453</v>
      </c>
      <c r="O34" s="2">
        <v>73.699996948242188</v>
      </c>
      <c r="P34" s="1" t="s">
        <v>444</v>
      </c>
      <c r="Q34" s="4">
        <v>2014</v>
      </c>
      <c r="R34">
        <v>963876</v>
      </c>
      <c r="S34">
        <v>471257</v>
      </c>
      <c r="T34">
        <v>492619</v>
      </c>
      <c r="U34">
        <f t="shared" si="0"/>
        <v>738446.46689649927</v>
      </c>
      <c r="V34">
        <f t="shared" si="1"/>
        <v>225429.53310350067</v>
      </c>
      <c r="W34" s="22">
        <v>0.23387814729643716</v>
      </c>
    </row>
    <row r="35" spans="1:23">
      <c r="A35" s="3" t="s">
        <v>223</v>
      </c>
      <c r="B35" s="1" t="s">
        <v>21</v>
      </c>
      <c r="C35" s="1" t="s">
        <v>406</v>
      </c>
      <c r="D35" s="1" t="s">
        <v>415</v>
      </c>
      <c r="E35" s="1" t="s">
        <v>420</v>
      </c>
      <c r="F35" s="2">
        <v>52.398941040039063</v>
      </c>
      <c r="G35" s="2">
        <v>53.229648590087891</v>
      </c>
      <c r="H35" s="2">
        <v>51.534160614013672</v>
      </c>
      <c r="I35" s="2">
        <v>31.5531005859375</v>
      </c>
      <c r="J35" s="2">
        <v>72.373123168945313</v>
      </c>
      <c r="K35" s="2">
        <v>12.997540473937988</v>
      </c>
      <c r="L35" s="2">
        <v>34.617118835449219</v>
      </c>
      <c r="M35" s="2">
        <v>52.701969146728516</v>
      </c>
      <c r="N35" s="2">
        <v>71.097061157226563</v>
      </c>
      <c r="O35" s="2">
        <v>87.56915283203125</v>
      </c>
      <c r="P35" s="1" t="s">
        <v>436</v>
      </c>
      <c r="Q35" s="4">
        <v>2018</v>
      </c>
      <c r="R35">
        <v>2477506</v>
      </c>
      <c r="S35">
        <v>1230430</v>
      </c>
      <c r="T35">
        <v>1247076</v>
      </c>
      <c r="U35">
        <f t="shared" si="0"/>
        <v>1080834.3215163616</v>
      </c>
      <c r="V35">
        <f t="shared" si="1"/>
        <v>1396671.6784836384</v>
      </c>
      <c r="W35" s="22">
        <v>0.56374098730079303</v>
      </c>
    </row>
    <row r="36" spans="1:23">
      <c r="A36" s="3" t="s">
        <v>323</v>
      </c>
      <c r="B36" s="1" t="s">
        <v>121</v>
      </c>
      <c r="C36" s="1" t="s">
        <v>411</v>
      </c>
      <c r="D36" s="1" t="s">
        <v>411</v>
      </c>
      <c r="E36" s="1" t="s">
        <v>419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1" t="s">
        <v>459</v>
      </c>
      <c r="Q36" s="4"/>
      <c r="R36">
        <v>1187769</v>
      </c>
      <c r="S36">
        <v>580242</v>
      </c>
      <c r="T36">
        <v>607527</v>
      </c>
      <c r="U36">
        <f t="shared" si="0"/>
        <v>220792.24595547956</v>
      </c>
      <c r="V36">
        <f t="shared" si="1"/>
        <v>966976.75404452044</v>
      </c>
      <c r="W36" s="22">
        <v>0.81411179618639684</v>
      </c>
    </row>
    <row r="37" spans="1:23">
      <c r="A37" s="3" t="s">
        <v>219</v>
      </c>
      <c r="B37" s="1" t="s">
        <v>17</v>
      </c>
      <c r="C37" s="1" t="s">
        <v>406</v>
      </c>
      <c r="D37" s="1" t="s">
        <v>415</v>
      </c>
      <c r="E37" s="1" t="s">
        <v>418</v>
      </c>
      <c r="F37" s="2">
        <v>13.31035041809082</v>
      </c>
      <c r="G37" s="2">
        <v>12.571049690246582</v>
      </c>
      <c r="H37" s="2">
        <v>14.032950401306152</v>
      </c>
      <c r="I37" s="2">
        <v>4.3264579772949219</v>
      </c>
      <c r="J37" s="2">
        <v>26.367500305175781</v>
      </c>
      <c r="K37" s="2">
        <v>2.6385860443115234</v>
      </c>
      <c r="L37" s="2">
        <v>3.1918399333953857</v>
      </c>
      <c r="M37" s="2">
        <v>5.0590081214904785</v>
      </c>
      <c r="N37" s="2">
        <v>12.877349853515625</v>
      </c>
      <c r="O37" s="2">
        <v>35.388710021972656</v>
      </c>
      <c r="P37" s="1" t="s">
        <v>447</v>
      </c>
      <c r="Q37" s="4">
        <v>2019</v>
      </c>
      <c r="R37">
        <v>521812</v>
      </c>
      <c r="S37">
        <v>260134</v>
      </c>
      <c r="T37">
        <v>261678</v>
      </c>
      <c r="U37">
        <f t="shared" si="0"/>
        <v>305969.75588458113</v>
      </c>
      <c r="V37">
        <f t="shared" si="1"/>
        <v>215842.2441154189</v>
      </c>
      <c r="W37" s="22">
        <v>0.41363986285370763</v>
      </c>
    </row>
    <row r="38" spans="1:23">
      <c r="A38" s="3" t="s">
        <v>292</v>
      </c>
      <c r="B38" s="1" t="s">
        <v>90</v>
      </c>
      <c r="C38" s="1" t="s">
        <v>406</v>
      </c>
      <c r="D38" s="1" t="s">
        <v>415</v>
      </c>
      <c r="E38" s="1" t="s">
        <v>418</v>
      </c>
      <c r="F38" s="2">
        <v>14.320420265197754</v>
      </c>
      <c r="G38" s="2">
        <v>11.975749969482422</v>
      </c>
      <c r="H38" s="2">
        <v>16.600030899047852</v>
      </c>
      <c r="I38" s="2">
        <v>9.5241537094116211</v>
      </c>
      <c r="J38" s="2">
        <v>33.714290618896484</v>
      </c>
      <c r="K38" s="2">
        <v>3.8587870597839355</v>
      </c>
      <c r="L38" s="2">
        <v>5.3467450141906738</v>
      </c>
      <c r="M38" s="2">
        <v>8.2826099395751953</v>
      </c>
      <c r="N38" s="2">
        <v>15.461319923400879</v>
      </c>
      <c r="O38" s="2">
        <v>36.022499084472656</v>
      </c>
      <c r="P38" s="1" t="s">
        <v>428</v>
      </c>
      <c r="Q38" s="4">
        <v>2019</v>
      </c>
      <c r="R38">
        <v>1668147</v>
      </c>
      <c r="S38">
        <v>832492</v>
      </c>
      <c r="T38">
        <v>835655</v>
      </c>
      <c r="U38">
        <f t="shared" si="0"/>
        <v>1283490.2543364947</v>
      </c>
      <c r="V38">
        <f t="shared" si="1"/>
        <v>384656.74566350534</v>
      </c>
      <c r="W38" s="22">
        <v>0.23058923803687886</v>
      </c>
    </row>
    <row r="39" spans="1:23">
      <c r="A39" s="3" t="s">
        <v>220</v>
      </c>
      <c r="B39" s="1" t="s">
        <v>18</v>
      </c>
      <c r="C39" s="1" t="s">
        <v>408</v>
      </c>
      <c r="D39" s="1" t="s">
        <v>408</v>
      </c>
      <c r="E39" s="1" t="s">
        <v>420</v>
      </c>
      <c r="F39" s="2">
        <v>59.799999237060547</v>
      </c>
      <c r="G39" s="2">
        <v>60.799999237060547</v>
      </c>
      <c r="H39" s="2">
        <v>58.799999237060547</v>
      </c>
      <c r="I39" s="2">
        <v>60.900001525878906</v>
      </c>
      <c r="J39" s="2">
        <v>59.599998474121094</v>
      </c>
      <c r="K39" s="2"/>
      <c r="L39" s="2"/>
      <c r="M39" s="2"/>
      <c r="N39" s="2"/>
      <c r="O39" s="2"/>
      <c r="P39" s="1" t="s">
        <v>433</v>
      </c>
      <c r="Q39" s="4">
        <v>2017</v>
      </c>
      <c r="R39">
        <v>502421</v>
      </c>
      <c r="S39">
        <v>246840</v>
      </c>
      <c r="T39">
        <v>255581</v>
      </c>
      <c r="U39">
        <f t="shared" si="0"/>
        <v>62480.80191280978</v>
      </c>
      <c r="V39">
        <f t="shared" si="1"/>
        <v>439940.19808719022</v>
      </c>
      <c r="W39" s="22">
        <v>0.87564054465715047</v>
      </c>
    </row>
    <row r="40" spans="1:23">
      <c r="A40" s="3" t="s">
        <v>221</v>
      </c>
      <c r="B40" s="1" t="s">
        <v>19</v>
      </c>
      <c r="C40" s="1" t="s">
        <v>409</v>
      </c>
      <c r="D40" s="1" t="s">
        <v>409</v>
      </c>
      <c r="E40" s="1" t="s">
        <v>420</v>
      </c>
      <c r="F40" s="2">
        <v>73.300003051757813</v>
      </c>
      <c r="G40" s="2">
        <v>73.800003051757813</v>
      </c>
      <c r="H40" s="2">
        <v>72.800003051757813</v>
      </c>
      <c r="I40" s="2">
        <v>68.400001525878906</v>
      </c>
      <c r="J40" s="2">
        <v>78.599998474121094</v>
      </c>
      <c r="K40" s="2"/>
      <c r="L40" s="2"/>
      <c r="M40" s="2"/>
      <c r="N40" s="2"/>
      <c r="O40" s="2"/>
      <c r="P40" s="1" t="s">
        <v>434</v>
      </c>
      <c r="Q40" s="4">
        <v>2015</v>
      </c>
      <c r="R40">
        <v>50200000</v>
      </c>
      <c r="S40">
        <v>23100000</v>
      </c>
      <c r="T40">
        <v>27000000</v>
      </c>
      <c r="U40">
        <f t="shared" si="0"/>
        <v>20505904.326096192</v>
      </c>
      <c r="V40">
        <f t="shared" si="1"/>
        <v>29694095.673903808</v>
      </c>
      <c r="W40" s="22">
        <v>0.59151585007776508</v>
      </c>
    </row>
    <row r="41" spans="1:23">
      <c r="A41" s="3" t="s">
        <v>226</v>
      </c>
      <c r="B41" s="1" t="s">
        <v>24</v>
      </c>
      <c r="C41" s="1" t="s">
        <v>408</v>
      </c>
      <c r="D41" s="1" t="s">
        <v>408</v>
      </c>
      <c r="E41" s="1" t="s">
        <v>420</v>
      </c>
      <c r="F41" s="2">
        <v>77.300003051757813</v>
      </c>
      <c r="G41" s="2">
        <v>80.900001525878906</v>
      </c>
      <c r="H41" s="2">
        <v>73.800003051757813</v>
      </c>
      <c r="I41" s="2">
        <v>63</v>
      </c>
      <c r="J41" s="2">
        <v>83</v>
      </c>
      <c r="K41" s="2">
        <v>59.200000762939453</v>
      </c>
      <c r="L41" s="2">
        <v>75.599998474121094</v>
      </c>
      <c r="M41" s="2">
        <v>80.400001525878906</v>
      </c>
      <c r="N41" s="2">
        <v>88.5</v>
      </c>
      <c r="O41" s="2">
        <v>92</v>
      </c>
      <c r="P41" s="1" t="s">
        <v>422</v>
      </c>
      <c r="Q41" s="4">
        <v>2015</v>
      </c>
      <c r="R41">
        <v>3067502</v>
      </c>
      <c r="S41">
        <v>1500338</v>
      </c>
      <c r="T41">
        <v>1567164</v>
      </c>
      <c r="U41">
        <f t="shared" si="0"/>
        <v>589645.69208984915</v>
      </c>
      <c r="V41">
        <f t="shared" si="1"/>
        <v>2477856.3079101508</v>
      </c>
      <c r="W41" s="22">
        <v>0.80777659082541786</v>
      </c>
    </row>
    <row r="42" spans="1:23">
      <c r="A42" s="3" t="s">
        <v>227</v>
      </c>
      <c r="B42" s="1" t="s">
        <v>25</v>
      </c>
      <c r="C42" s="1" t="s">
        <v>406</v>
      </c>
      <c r="D42" s="1" t="s">
        <v>413</v>
      </c>
      <c r="E42" s="1" t="s">
        <v>418</v>
      </c>
      <c r="F42" s="2">
        <v>48.5</v>
      </c>
      <c r="G42" s="2">
        <v>52.299999237060547</v>
      </c>
      <c r="H42" s="2">
        <v>44.700000762939453</v>
      </c>
      <c r="I42" s="2">
        <v>43</v>
      </c>
      <c r="J42" s="2">
        <v>60</v>
      </c>
      <c r="K42" s="2">
        <v>22.700000762939453</v>
      </c>
      <c r="L42" s="2">
        <v>42.200000762939453</v>
      </c>
      <c r="M42" s="2">
        <v>48.900001525878906</v>
      </c>
      <c r="N42" s="2">
        <v>56.5</v>
      </c>
      <c r="O42" s="2">
        <v>70.800003051757813</v>
      </c>
      <c r="P42" s="1" t="s">
        <v>439</v>
      </c>
      <c r="Q42" s="4">
        <v>2012</v>
      </c>
      <c r="R42">
        <v>78311</v>
      </c>
      <c r="S42">
        <v>38491</v>
      </c>
      <c r="T42">
        <v>39820</v>
      </c>
      <c r="U42">
        <f t="shared" si="0"/>
        <v>55627.965626115067</v>
      </c>
      <c r="V42">
        <f t="shared" si="1"/>
        <v>22683.03437388493</v>
      </c>
      <c r="W42" s="22">
        <v>0.2896532335672502</v>
      </c>
    </row>
    <row r="43" spans="1:23">
      <c r="A43" s="3" t="s">
        <v>225</v>
      </c>
      <c r="B43" s="1" t="s">
        <v>23</v>
      </c>
      <c r="C43" s="1" t="s">
        <v>406</v>
      </c>
      <c r="D43" s="1" t="s">
        <v>415</v>
      </c>
      <c r="E43" s="1" t="s">
        <v>420</v>
      </c>
      <c r="F43" s="2">
        <v>64.672988891601563</v>
      </c>
      <c r="G43" s="2">
        <v>67.18585205078125</v>
      </c>
      <c r="H43" s="2">
        <v>62.155731201171875</v>
      </c>
      <c r="I43" s="2">
        <v>35.181240081787109</v>
      </c>
      <c r="J43" s="2">
        <v>77.788932800292969</v>
      </c>
      <c r="K43" s="2">
        <v>23.452539443969727</v>
      </c>
      <c r="L43" s="2">
        <v>52.547859191894531</v>
      </c>
      <c r="M43" s="2">
        <v>69.16912841796875</v>
      </c>
      <c r="N43" s="2">
        <v>81.282913208007813</v>
      </c>
      <c r="O43" s="2">
        <v>89.901298522949219</v>
      </c>
      <c r="P43" s="1" t="s">
        <v>438</v>
      </c>
      <c r="Q43" s="4">
        <v>2015</v>
      </c>
      <c r="R43">
        <v>522428</v>
      </c>
      <c r="S43">
        <v>259468</v>
      </c>
      <c r="T43">
        <v>262960</v>
      </c>
      <c r="U43">
        <f t="shared" si="0"/>
        <v>172839.47370458127</v>
      </c>
      <c r="V43">
        <f t="shared" si="1"/>
        <v>349588.52629541873</v>
      </c>
      <c r="W43" s="22">
        <v>0.66916115961514067</v>
      </c>
    </row>
    <row r="44" spans="1:23">
      <c r="A44" s="3" t="s">
        <v>325</v>
      </c>
      <c r="B44" s="1" t="s">
        <v>123</v>
      </c>
      <c r="C44" s="1" t="s">
        <v>409</v>
      </c>
      <c r="D44" s="1" t="s">
        <v>409</v>
      </c>
      <c r="E44" s="1" t="s">
        <v>420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1" t="s">
        <v>459</v>
      </c>
      <c r="Q44" s="4"/>
      <c r="R44">
        <v>1054</v>
      </c>
      <c r="S44">
        <v>518</v>
      </c>
      <c r="T44">
        <v>536</v>
      </c>
      <c r="U44">
        <f t="shared" si="0"/>
        <v>262.97030612830974</v>
      </c>
      <c r="V44">
        <f t="shared" si="1"/>
        <v>791.02969387169026</v>
      </c>
      <c r="W44" s="22">
        <v>0.75050255585549364</v>
      </c>
    </row>
    <row r="45" spans="1:23">
      <c r="A45" s="3" t="s">
        <v>228</v>
      </c>
      <c r="B45" s="1" t="s">
        <v>26</v>
      </c>
      <c r="C45" s="1" t="s">
        <v>408</v>
      </c>
      <c r="D45" s="1" t="s">
        <v>408</v>
      </c>
      <c r="E45" s="1" t="s">
        <v>420</v>
      </c>
      <c r="F45" s="2">
        <v>79.595046997070313</v>
      </c>
      <c r="G45" s="2">
        <v>79.374847412109375</v>
      </c>
      <c r="H45" s="2">
        <v>79.785591125488281</v>
      </c>
      <c r="I45" s="2">
        <v>80.355758666992188</v>
      </c>
      <c r="J45" s="2">
        <v>79.194862365722656</v>
      </c>
      <c r="K45" s="2">
        <v>64.286949157714844</v>
      </c>
      <c r="L45" s="2">
        <v>82.757606506347656</v>
      </c>
      <c r="M45" s="2">
        <v>85.784751892089844</v>
      </c>
      <c r="N45" s="2">
        <v>84.83624267578125</v>
      </c>
      <c r="O45" s="2">
        <v>87.522163391113281</v>
      </c>
      <c r="P45" s="1" t="s">
        <v>440</v>
      </c>
      <c r="Q45" s="4">
        <v>2018</v>
      </c>
      <c r="R45">
        <v>213321</v>
      </c>
      <c r="S45">
        <v>104219</v>
      </c>
      <c r="T45">
        <v>109102</v>
      </c>
      <c r="U45">
        <f t="shared" si="0"/>
        <v>44073.112877960288</v>
      </c>
      <c r="V45">
        <f t="shared" si="1"/>
        <v>169247.88712203971</v>
      </c>
      <c r="W45" s="22">
        <v>0.79339533905260007</v>
      </c>
    </row>
    <row r="46" spans="1:23">
      <c r="A46" s="3" t="s">
        <v>344</v>
      </c>
      <c r="B46" s="1" t="s">
        <v>142</v>
      </c>
      <c r="C46" s="1" t="s">
        <v>407</v>
      </c>
      <c r="D46" s="1" t="s">
        <v>414</v>
      </c>
      <c r="E46" s="1" t="s">
        <v>419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1" t="s">
        <v>459</v>
      </c>
      <c r="Q46" s="4"/>
      <c r="R46">
        <v>169038</v>
      </c>
      <c r="S46">
        <v>82356</v>
      </c>
      <c r="T46">
        <v>86682</v>
      </c>
      <c r="U46">
        <f t="shared" si="0"/>
        <v>72776.456762813337</v>
      </c>
      <c r="V46">
        <f t="shared" si="1"/>
        <v>96261.543237186663</v>
      </c>
      <c r="W46" s="22">
        <v>0.56946688458918504</v>
      </c>
    </row>
    <row r="47" spans="1:23">
      <c r="A47" s="3" t="s">
        <v>229</v>
      </c>
      <c r="B47" s="1" t="s">
        <v>27</v>
      </c>
      <c r="C47" s="1" t="s">
        <v>408</v>
      </c>
      <c r="D47" s="1" t="s">
        <v>408</v>
      </c>
      <c r="E47" s="1" t="s">
        <v>420</v>
      </c>
      <c r="F47" s="2">
        <v>94.620277404785156</v>
      </c>
      <c r="G47" s="2">
        <v>95.723411560058594</v>
      </c>
      <c r="H47" s="2">
        <v>93.722000122070313</v>
      </c>
      <c r="I47" s="2">
        <v>93.591079711914063</v>
      </c>
      <c r="J47" s="2">
        <v>95.413116455078125</v>
      </c>
      <c r="K47" s="2">
        <v>92.963783264160156</v>
      </c>
      <c r="L47" s="2">
        <v>98.759307861328125</v>
      </c>
      <c r="M47" s="2">
        <v>91.799667358398438</v>
      </c>
      <c r="N47" s="2">
        <v>94.813117980957031</v>
      </c>
      <c r="O47" s="2">
        <v>94.203941345214844</v>
      </c>
      <c r="P47" s="1" t="s">
        <v>428</v>
      </c>
      <c r="Q47" s="4">
        <v>2019</v>
      </c>
      <c r="R47">
        <v>361248</v>
      </c>
      <c r="S47">
        <v>175489</v>
      </c>
      <c r="T47">
        <v>185759</v>
      </c>
      <c r="U47">
        <f t="shared" si="0"/>
        <v>82954.230348429992</v>
      </c>
      <c r="V47">
        <f t="shared" si="1"/>
        <v>278293.76965157001</v>
      </c>
      <c r="W47" s="22">
        <v>0.77036764120928014</v>
      </c>
    </row>
    <row r="48" spans="1:23">
      <c r="A48" s="3" t="s">
        <v>327</v>
      </c>
      <c r="B48" s="1" t="s">
        <v>125</v>
      </c>
      <c r="C48" s="1" t="s">
        <v>407</v>
      </c>
      <c r="D48" s="1" t="s">
        <v>416</v>
      </c>
      <c r="E48" s="1" t="s">
        <v>419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1" t="s">
        <v>459</v>
      </c>
      <c r="Q48" s="4"/>
      <c r="R48">
        <v>26966</v>
      </c>
      <c r="S48">
        <v>13198</v>
      </c>
      <c r="T48">
        <v>13768</v>
      </c>
      <c r="U48">
        <f t="shared" si="0"/>
        <v>8949.8949461140292</v>
      </c>
      <c r="V48">
        <f t="shared" si="1"/>
        <v>18016.105053885971</v>
      </c>
      <c r="W48" s="22">
        <v>0.66810446687999592</v>
      </c>
    </row>
    <row r="49" spans="1:23">
      <c r="A49" s="3" t="s">
        <v>328</v>
      </c>
      <c r="B49" s="1" t="s">
        <v>126</v>
      </c>
      <c r="C49" s="1" t="s">
        <v>407</v>
      </c>
      <c r="D49" s="1" t="s">
        <v>416</v>
      </c>
      <c r="E49" s="1" t="s">
        <v>419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1" t="s">
        <v>459</v>
      </c>
      <c r="Q49" s="4"/>
      <c r="R49">
        <v>458396</v>
      </c>
      <c r="S49">
        <v>223194</v>
      </c>
      <c r="T49">
        <v>235202</v>
      </c>
      <c r="U49">
        <f t="shared" si="0"/>
        <v>120136.61695677752</v>
      </c>
      <c r="V49">
        <f t="shared" si="1"/>
        <v>338259.38304322248</v>
      </c>
      <c r="W49" s="22">
        <v>0.73791957836286204</v>
      </c>
    </row>
    <row r="50" spans="1:23">
      <c r="A50" s="3" t="s">
        <v>222</v>
      </c>
      <c r="B50" s="1" t="s">
        <v>20</v>
      </c>
      <c r="C50" s="1" t="s">
        <v>406</v>
      </c>
      <c r="D50" s="1" t="s">
        <v>415</v>
      </c>
      <c r="E50" s="1" t="s">
        <v>420</v>
      </c>
      <c r="F50" s="2">
        <v>40.257579803466797</v>
      </c>
      <c r="G50" s="2">
        <v>37.553390502929688</v>
      </c>
      <c r="H50" s="2">
        <v>42.827068328857422</v>
      </c>
      <c r="I50" s="2">
        <v>22.643259048461914</v>
      </c>
      <c r="J50" s="2">
        <v>56.984230041503906</v>
      </c>
      <c r="K50" s="2">
        <v>13.152649879455566</v>
      </c>
      <c r="L50" s="2">
        <v>28.565759658813477</v>
      </c>
      <c r="M50" s="2">
        <v>34.872219085693359</v>
      </c>
      <c r="N50" s="2">
        <v>50.166481018066406</v>
      </c>
      <c r="O50" s="2">
        <v>68.876747131347656</v>
      </c>
      <c r="P50" s="1" t="s">
        <v>435</v>
      </c>
      <c r="Q50" s="4">
        <v>2016</v>
      </c>
      <c r="R50">
        <v>2443642</v>
      </c>
      <c r="S50">
        <v>1219112</v>
      </c>
      <c r="T50">
        <v>1224530</v>
      </c>
      <c r="U50">
        <f t="shared" si="0"/>
        <v>1202796.6080797187</v>
      </c>
      <c r="V50">
        <f t="shared" si="1"/>
        <v>1240845.3919202813</v>
      </c>
      <c r="W50" s="22">
        <v>0.50778526147458647</v>
      </c>
    </row>
    <row r="51" spans="1:23">
      <c r="A51" s="3" t="s">
        <v>279</v>
      </c>
      <c r="B51" s="1" t="s">
        <v>77</v>
      </c>
      <c r="C51" s="1" t="s">
        <v>409</v>
      </c>
      <c r="D51" s="1" t="s">
        <v>409</v>
      </c>
      <c r="E51" s="1" t="s">
        <v>420</v>
      </c>
      <c r="F51" s="2">
        <v>96.099998474121094</v>
      </c>
      <c r="G51" s="2">
        <v>94.400001525878906</v>
      </c>
      <c r="H51" s="2">
        <v>97.800003051757813</v>
      </c>
      <c r="I51" s="2">
        <v>95.400001525878906</v>
      </c>
      <c r="J51" s="2">
        <v>96.800003051757813</v>
      </c>
      <c r="K51" s="2">
        <v>97.400001525878906</v>
      </c>
      <c r="L51" s="2">
        <v>0</v>
      </c>
      <c r="M51" s="2">
        <v>0</v>
      </c>
      <c r="N51" s="2">
        <v>0</v>
      </c>
      <c r="O51" s="2">
        <v>0</v>
      </c>
      <c r="P51" s="1" t="s">
        <v>451</v>
      </c>
      <c r="Q51" s="4">
        <v>2017</v>
      </c>
      <c r="R51">
        <v>1051662</v>
      </c>
      <c r="S51">
        <v>514849</v>
      </c>
      <c r="T51">
        <v>536813</v>
      </c>
      <c r="U51">
        <f t="shared" si="0"/>
        <v>400691.0227373963</v>
      </c>
      <c r="V51">
        <f t="shared" si="1"/>
        <v>650970.9772626037</v>
      </c>
      <c r="W51" s="22">
        <v>0.61899258246718403</v>
      </c>
    </row>
    <row r="52" spans="1:23">
      <c r="A52" s="3" t="s">
        <v>224</v>
      </c>
      <c r="B52" s="1" t="s">
        <v>22</v>
      </c>
      <c r="C52" s="1" t="s">
        <v>406</v>
      </c>
      <c r="D52" s="1" t="s">
        <v>415</v>
      </c>
      <c r="E52" s="1" t="s">
        <v>418</v>
      </c>
      <c r="F52" s="2">
        <v>31.965599060058594</v>
      </c>
      <c r="G52" s="2">
        <v>31.482030868530273</v>
      </c>
      <c r="H52" s="2">
        <v>32.4510498046875</v>
      </c>
      <c r="I52" s="2">
        <v>19.440179824829102</v>
      </c>
      <c r="J52" s="2">
        <v>46.701869964599609</v>
      </c>
      <c r="K52" s="2">
        <v>13.189020156860352</v>
      </c>
      <c r="L52" s="2">
        <v>17.611209869384766</v>
      </c>
      <c r="M52" s="2">
        <v>25.731430053710938</v>
      </c>
      <c r="N52" s="2">
        <v>36.740310668945313</v>
      </c>
      <c r="O52" s="2">
        <v>61.985569000244141</v>
      </c>
      <c r="P52" s="1" t="s">
        <v>437</v>
      </c>
      <c r="Q52" s="4">
        <v>2018</v>
      </c>
      <c r="R52">
        <v>4526916</v>
      </c>
      <c r="S52">
        <v>2247237</v>
      </c>
      <c r="T52">
        <v>2279679</v>
      </c>
      <c r="U52">
        <f t="shared" si="0"/>
        <v>2514231.8540366692</v>
      </c>
      <c r="V52">
        <f t="shared" si="1"/>
        <v>2012684.1459633305</v>
      </c>
      <c r="W52" s="22">
        <v>0.44460381989931569</v>
      </c>
    </row>
    <row r="53" spans="1:23">
      <c r="A53" s="3" t="s">
        <v>332</v>
      </c>
      <c r="B53" s="1" t="s">
        <v>130</v>
      </c>
      <c r="C53" s="1" t="s">
        <v>407</v>
      </c>
      <c r="D53" s="1" t="s">
        <v>416</v>
      </c>
      <c r="E53" s="1" t="s">
        <v>419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1" t="s">
        <v>459</v>
      </c>
      <c r="Q53" s="4"/>
      <c r="R53">
        <v>204255</v>
      </c>
      <c r="S53">
        <v>99556</v>
      </c>
      <c r="T53">
        <v>104699</v>
      </c>
      <c r="U53">
        <f t="shared" si="0"/>
        <v>24767.811914139456</v>
      </c>
      <c r="V53">
        <f t="shared" si="1"/>
        <v>179487.18808586054</v>
      </c>
      <c r="W53" s="22">
        <v>0.87874073136941833</v>
      </c>
    </row>
    <row r="54" spans="1:23">
      <c r="A54" s="3" t="s">
        <v>330</v>
      </c>
      <c r="B54" s="1" t="s">
        <v>128</v>
      </c>
      <c r="C54" s="1" t="s">
        <v>406</v>
      </c>
      <c r="D54" s="1" t="s">
        <v>413</v>
      </c>
      <c r="E54" s="1" t="s">
        <v>418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1" t="s">
        <v>459</v>
      </c>
      <c r="Q54" s="4"/>
      <c r="R54">
        <v>70224</v>
      </c>
      <c r="S54">
        <v>31359</v>
      </c>
      <c r="T54">
        <v>38865</v>
      </c>
      <c r="U54">
        <f t="shared" si="0"/>
        <v>15605.80724062393</v>
      </c>
      <c r="V54">
        <f t="shared" si="1"/>
        <v>54618.19275937607</v>
      </c>
      <c r="W54" s="22">
        <v>0.777771029268855</v>
      </c>
    </row>
    <row r="55" spans="1:23">
      <c r="A55" s="3" t="s">
        <v>331</v>
      </c>
      <c r="B55" s="1" t="s">
        <v>129</v>
      </c>
      <c r="C55" s="1" t="s">
        <v>408</v>
      </c>
      <c r="D55" s="1" t="s">
        <v>408</v>
      </c>
      <c r="E55" s="1" t="s">
        <v>420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1" t="s">
        <v>459</v>
      </c>
      <c r="Q55" s="4"/>
      <c r="R55">
        <v>2719</v>
      </c>
      <c r="S55">
        <v>1335</v>
      </c>
      <c r="T55">
        <v>1384</v>
      </c>
      <c r="U55">
        <f t="shared" si="0"/>
        <v>802.54921408192945</v>
      </c>
      <c r="V55">
        <f t="shared" si="1"/>
        <v>1916.4507859180706</v>
      </c>
      <c r="W55" s="22">
        <v>0.70483662593529628</v>
      </c>
    </row>
    <row r="56" spans="1:23">
      <c r="A56" s="3" t="s">
        <v>230</v>
      </c>
      <c r="B56" s="1" t="s">
        <v>28</v>
      </c>
      <c r="C56" s="1" t="s">
        <v>408</v>
      </c>
      <c r="D56" s="1" t="s">
        <v>408</v>
      </c>
      <c r="E56" s="1" t="s">
        <v>420</v>
      </c>
      <c r="F56" s="2">
        <v>79.689910888671875</v>
      </c>
      <c r="G56" s="2">
        <v>85.76544189453125</v>
      </c>
      <c r="H56" s="2">
        <v>73.707832336425781</v>
      </c>
      <c r="I56" s="2">
        <v>74.370742797851563</v>
      </c>
      <c r="J56" s="2">
        <v>81.758140563964844</v>
      </c>
      <c r="K56" s="2">
        <v>57.963729858398438</v>
      </c>
      <c r="L56" s="2">
        <v>76.682609558105469</v>
      </c>
      <c r="M56" s="2">
        <v>81.518890380859375</v>
      </c>
      <c r="N56" s="2">
        <v>90.113121032714844</v>
      </c>
      <c r="O56" s="2">
        <v>93.38775634765625</v>
      </c>
      <c r="P56" s="1" t="s">
        <v>428</v>
      </c>
      <c r="Q56" s="4">
        <v>2019</v>
      </c>
      <c r="R56">
        <v>379426</v>
      </c>
      <c r="S56">
        <v>186848</v>
      </c>
      <c r="T56">
        <v>192578</v>
      </c>
      <c r="U56">
        <f t="shared" si="0"/>
        <v>71809.369057748409</v>
      </c>
      <c r="V56">
        <f t="shared" si="1"/>
        <v>307616.63094225159</v>
      </c>
      <c r="W56" s="22">
        <v>0.81074209712105016</v>
      </c>
    </row>
    <row r="57" spans="1:23">
      <c r="A57" s="3" t="s">
        <v>232</v>
      </c>
      <c r="B57" s="1" t="s">
        <v>30</v>
      </c>
      <c r="C57" s="1" t="s">
        <v>408</v>
      </c>
      <c r="D57" s="1" t="s">
        <v>408</v>
      </c>
      <c r="E57" s="1" t="s">
        <v>420</v>
      </c>
      <c r="F57" s="2">
        <v>83.400001525878906</v>
      </c>
      <c r="G57" s="2">
        <v>85.900001525878906</v>
      </c>
      <c r="H57" s="2">
        <v>81</v>
      </c>
      <c r="I57" s="2">
        <v>79.599998474121094</v>
      </c>
      <c r="J57" s="2">
        <v>85.599998474121094</v>
      </c>
      <c r="K57" s="2"/>
      <c r="L57" s="2"/>
      <c r="M57" s="2"/>
      <c r="N57" s="2"/>
      <c r="O57" s="2"/>
      <c r="P57" s="1" t="s">
        <v>443</v>
      </c>
      <c r="Q57" s="4">
        <v>2019</v>
      </c>
      <c r="R57">
        <v>929418</v>
      </c>
      <c r="S57">
        <v>454863</v>
      </c>
      <c r="T57">
        <v>474555</v>
      </c>
      <c r="U57">
        <f t="shared" si="0"/>
        <v>336256.14820180356</v>
      </c>
      <c r="V57">
        <f t="shared" si="1"/>
        <v>593161.85179819644</v>
      </c>
      <c r="W57" s="22">
        <v>0.6382078373758594</v>
      </c>
    </row>
    <row r="58" spans="1:23">
      <c r="A58" s="3" t="s">
        <v>233</v>
      </c>
      <c r="B58" s="1" t="s">
        <v>31</v>
      </c>
      <c r="C58" s="1" t="s">
        <v>410</v>
      </c>
      <c r="D58" s="1" t="s">
        <v>410</v>
      </c>
      <c r="E58" s="1" t="s">
        <v>420</v>
      </c>
      <c r="F58" s="2">
        <v>84.900001525878906</v>
      </c>
      <c r="G58" s="2">
        <v>85.5</v>
      </c>
      <c r="H58" s="2">
        <v>84.300003051757813</v>
      </c>
      <c r="I58" s="2">
        <v>83.400001525878906</v>
      </c>
      <c r="J58" s="2">
        <v>87.400001525878906</v>
      </c>
      <c r="K58" s="2">
        <v>79.400001525878906</v>
      </c>
      <c r="L58" s="2">
        <v>81.5</v>
      </c>
      <c r="M58" s="2">
        <v>86.400001525878906</v>
      </c>
      <c r="N58" s="2">
        <v>86</v>
      </c>
      <c r="O58" s="2">
        <v>93.599998474121094</v>
      </c>
      <c r="P58" s="1" t="s">
        <v>444</v>
      </c>
      <c r="Q58" s="4">
        <v>2014</v>
      </c>
      <c r="R58">
        <v>5537049</v>
      </c>
      <c r="S58">
        <v>2687096</v>
      </c>
      <c r="T58">
        <v>2849953</v>
      </c>
      <c r="U58">
        <f t="shared" si="0"/>
        <v>3172501.3231990691</v>
      </c>
      <c r="V58">
        <f t="shared" si="1"/>
        <v>2364547.6768009309</v>
      </c>
      <c r="W58" s="22">
        <v>0.42704113270461053</v>
      </c>
    </row>
    <row r="59" spans="1:23">
      <c r="A59" s="3" t="s">
        <v>286</v>
      </c>
      <c r="B59" s="1" t="s">
        <v>84</v>
      </c>
      <c r="C59" s="1" t="s">
        <v>408</v>
      </c>
      <c r="D59" s="1" t="s">
        <v>408</v>
      </c>
      <c r="E59" s="1" t="s">
        <v>420</v>
      </c>
      <c r="F59" s="2">
        <v>71</v>
      </c>
      <c r="G59" s="2">
        <v>73.199996948242188</v>
      </c>
      <c r="H59" s="2">
        <v>68.800003051757813</v>
      </c>
      <c r="I59" s="2">
        <v>63.5</v>
      </c>
      <c r="J59" s="2">
        <v>76.900001525878906</v>
      </c>
      <c r="K59" s="2">
        <v>50.099998474121094</v>
      </c>
      <c r="L59" s="2">
        <v>65.699996948242188</v>
      </c>
      <c r="M59" s="2">
        <v>79.599998474121094</v>
      </c>
      <c r="N59" s="2">
        <v>82.199996948242188</v>
      </c>
      <c r="O59" s="2">
        <v>88.599998474121094</v>
      </c>
      <c r="P59" s="1" t="s">
        <v>441</v>
      </c>
      <c r="Q59" s="4">
        <v>2014</v>
      </c>
      <c r="R59">
        <v>343934</v>
      </c>
      <c r="S59">
        <v>169080</v>
      </c>
      <c r="T59">
        <v>174854</v>
      </c>
      <c r="U59">
        <f t="shared" si="0"/>
        <v>96221.847550002742</v>
      </c>
      <c r="V59">
        <f t="shared" si="1"/>
        <v>247712.15244999726</v>
      </c>
      <c r="W59" s="22">
        <v>0.72023165040384862</v>
      </c>
    </row>
    <row r="60" spans="1:23">
      <c r="A60" s="3" t="s">
        <v>341</v>
      </c>
      <c r="B60" s="1" t="s">
        <v>139</v>
      </c>
      <c r="C60" s="1" t="s">
        <v>406</v>
      </c>
      <c r="D60" s="1" t="s">
        <v>415</v>
      </c>
      <c r="E60" s="1" t="s">
        <v>420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1" t="s">
        <v>459</v>
      </c>
      <c r="Q60" s="4"/>
      <c r="R60">
        <v>103185</v>
      </c>
      <c r="S60">
        <v>51547</v>
      </c>
      <c r="T60">
        <v>51638</v>
      </c>
      <c r="U60">
        <f t="shared" si="0"/>
        <v>28744.36705320215</v>
      </c>
      <c r="V60">
        <f t="shared" si="1"/>
        <v>74440.63294679785</v>
      </c>
      <c r="W60" s="22">
        <v>0.72142882150310461</v>
      </c>
    </row>
    <row r="61" spans="1:23">
      <c r="A61" s="3" t="s">
        <v>333</v>
      </c>
      <c r="B61" s="1" t="s">
        <v>131</v>
      </c>
      <c r="C61" s="1" t="s">
        <v>406</v>
      </c>
      <c r="D61" s="1" t="s">
        <v>413</v>
      </c>
      <c r="E61" s="1" t="s">
        <v>418</v>
      </c>
      <c r="F61" s="2">
        <v>59.099998474121094</v>
      </c>
      <c r="G61" s="2">
        <v>54.799999237060547</v>
      </c>
      <c r="H61" s="2">
        <v>63.200000762939453</v>
      </c>
      <c r="I61" s="2">
        <v>42.700000762939453</v>
      </c>
      <c r="J61" s="2">
        <v>89.400001525878906</v>
      </c>
      <c r="K61" s="2">
        <v>15.800000190734863</v>
      </c>
      <c r="L61" s="2">
        <v>37.200000762939453</v>
      </c>
      <c r="M61" s="2">
        <v>71.199996948242188</v>
      </c>
      <c r="N61" s="2">
        <v>92.400001525878906</v>
      </c>
      <c r="O61" s="2">
        <v>96.400001525878906</v>
      </c>
      <c r="P61" s="1" t="s">
        <v>514</v>
      </c>
      <c r="Q61" s="4">
        <v>2010</v>
      </c>
      <c r="R61">
        <v>297318</v>
      </c>
      <c r="S61">
        <v>145577</v>
      </c>
      <c r="T61">
        <v>151741</v>
      </c>
      <c r="U61">
        <f t="shared" si="0"/>
        <v>178153.83724200784</v>
      </c>
      <c r="V61">
        <f t="shared" si="1"/>
        <v>119164.16275799216</v>
      </c>
      <c r="W61" s="22">
        <v>0.40079700104935512</v>
      </c>
    </row>
    <row r="62" spans="1:23">
      <c r="A62" s="3" t="s">
        <v>335</v>
      </c>
      <c r="B62" s="1" t="s">
        <v>133</v>
      </c>
      <c r="C62" s="1" t="s">
        <v>407</v>
      </c>
      <c r="D62" s="1" t="s">
        <v>416</v>
      </c>
      <c r="E62" s="1" t="s">
        <v>419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1" t="s">
        <v>459</v>
      </c>
      <c r="Q62" s="4"/>
      <c r="R62">
        <v>42583</v>
      </c>
      <c r="S62">
        <v>20637</v>
      </c>
      <c r="T62">
        <v>21946</v>
      </c>
      <c r="U62">
        <f t="shared" si="0"/>
        <v>13251.783145391608</v>
      </c>
      <c r="V62">
        <f t="shared" si="1"/>
        <v>29331.216854608392</v>
      </c>
      <c r="W62" s="22">
        <v>0.68880109091910835</v>
      </c>
    </row>
    <row r="63" spans="1:23">
      <c r="A63" s="3" t="s">
        <v>291</v>
      </c>
      <c r="B63" s="1" t="s">
        <v>89</v>
      </c>
      <c r="C63" s="1" t="s">
        <v>406</v>
      </c>
      <c r="D63" s="1" t="s">
        <v>413</v>
      </c>
      <c r="E63" s="1" t="s">
        <v>420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1" t="s">
        <v>459</v>
      </c>
      <c r="Q63" s="4"/>
      <c r="R63">
        <v>87009</v>
      </c>
      <c r="S63">
        <v>43367</v>
      </c>
      <c r="T63">
        <v>43642</v>
      </c>
      <c r="U63">
        <f t="shared" ref="U63:U127" si="2">R63-V63</f>
        <v>87009</v>
      </c>
      <c r="V63">
        <f t="shared" ref="V63:V127" si="3">W63*R63</f>
        <v>0</v>
      </c>
      <c r="W63" s="22">
        <v>0</v>
      </c>
    </row>
    <row r="64" spans="1:23">
      <c r="A64" s="3" t="s">
        <v>234</v>
      </c>
      <c r="B64" s="1" t="s">
        <v>32</v>
      </c>
      <c r="C64" s="1" t="s">
        <v>406</v>
      </c>
      <c r="D64" s="1" t="s">
        <v>413</v>
      </c>
      <c r="E64" s="1" t="s">
        <v>418</v>
      </c>
      <c r="F64" s="2">
        <v>27.211820602416992</v>
      </c>
      <c r="G64" s="2">
        <v>29.322290420532227</v>
      </c>
      <c r="H64" s="2">
        <v>25.1981201171875</v>
      </c>
      <c r="I64" s="2">
        <v>22.035850524902344</v>
      </c>
      <c r="J64" s="2">
        <v>55.440330505371094</v>
      </c>
      <c r="K64" s="2">
        <v>12.034500122070313</v>
      </c>
      <c r="L64" s="2">
        <v>17.192230224609375</v>
      </c>
      <c r="M64" s="2">
        <v>24.088499069213867</v>
      </c>
      <c r="N64" s="2">
        <v>26.768610000610352</v>
      </c>
      <c r="O64" s="2">
        <v>51.792751312255859</v>
      </c>
      <c r="P64" s="1" t="s">
        <v>445</v>
      </c>
      <c r="Q64" s="4">
        <v>2016</v>
      </c>
      <c r="R64">
        <v>10700000</v>
      </c>
      <c r="S64">
        <v>5308584</v>
      </c>
      <c r="T64">
        <v>5407137</v>
      </c>
      <c r="U64">
        <f t="shared" si="2"/>
        <v>8478329.0049083792</v>
      </c>
      <c r="V64">
        <f t="shared" si="3"/>
        <v>2221670.9950916208</v>
      </c>
      <c r="W64" s="22">
        <v>0.20763280327959074</v>
      </c>
    </row>
    <row r="65" spans="1:23">
      <c r="A65" s="3" t="s">
        <v>337</v>
      </c>
      <c r="B65" s="1" t="s">
        <v>135</v>
      </c>
      <c r="C65" s="1" t="s">
        <v>409</v>
      </c>
      <c r="D65" s="1" t="s">
        <v>409</v>
      </c>
      <c r="E65" s="1" t="s">
        <v>420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1" t="s">
        <v>459</v>
      </c>
      <c r="Q65" s="4"/>
      <c r="R65">
        <v>65413</v>
      </c>
      <c r="S65">
        <v>32023</v>
      </c>
      <c r="T65">
        <v>33390</v>
      </c>
      <c r="U65">
        <f t="shared" si="2"/>
        <v>28619.590245340863</v>
      </c>
      <c r="V65">
        <f t="shared" si="3"/>
        <v>36793.409754659137</v>
      </c>
      <c r="W65" s="22">
        <v>0.56247855555713899</v>
      </c>
    </row>
    <row r="66" spans="1:23">
      <c r="A66" s="3" t="s">
        <v>336</v>
      </c>
      <c r="B66" s="1" t="s">
        <v>134</v>
      </c>
      <c r="C66" s="1" t="s">
        <v>407</v>
      </c>
      <c r="D66" s="1" t="s">
        <v>416</v>
      </c>
      <c r="E66" s="1" t="s">
        <v>419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1" t="s">
        <v>459</v>
      </c>
      <c r="Q66" s="4"/>
      <c r="R66">
        <v>182759</v>
      </c>
      <c r="S66">
        <v>89277</v>
      </c>
      <c r="T66">
        <v>93482</v>
      </c>
      <c r="U66">
        <f t="shared" si="2"/>
        <v>26716.101854626701</v>
      </c>
      <c r="V66">
        <f t="shared" si="3"/>
        <v>156042.8981453733</v>
      </c>
      <c r="W66" s="22">
        <v>0.85381785928667431</v>
      </c>
    </row>
    <row r="67" spans="1:23">
      <c r="A67" s="3" t="s">
        <v>338</v>
      </c>
      <c r="B67" s="1" t="s">
        <v>136</v>
      </c>
      <c r="C67" s="1" t="s">
        <v>407</v>
      </c>
      <c r="D67" s="1" t="s">
        <v>416</v>
      </c>
      <c r="E67" s="1" t="s">
        <v>419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1" t="s">
        <v>459</v>
      </c>
      <c r="Q67" s="4"/>
      <c r="R67">
        <v>3383314</v>
      </c>
      <c r="S67">
        <v>1652357</v>
      </c>
      <c r="T67">
        <v>1730957</v>
      </c>
      <c r="U67">
        <f t="shared" si="2"/>
        <v>661635.05224939622</v>
      </c>
      <c r="V67">
        <f t="shared" si="3"/>
        <v>2721678.9477506038</v>
      </c>
      <c r="W67" s="22">
        <v>0.80444172422382432</v>
      </c>
    </row>
    <row r="68" spans="1:23">
      <c r="A68" s="3" t="s">
        <v>235</v>
      </c>
      <c r="B68" s="1" t="s">
        <v>33</v>
      </c>
      <c r="C68" s="1" t="s">
        <v>406</v>
      </c>
      <c r="D68" s="1" t="s">
        <v>415</v>
      </c>
      <c r="E68" s="1" t="s">
        <v>420</v>
      </c>
      <c r="F68" s="2">
        <v>54.799999237060547</v>
      </c>
      <c r="G68" s="2">
        <v>58.5</v>
      </c>
      <c r="H68" s="2">
        <v>50.599998474121094</v>
      </c>
      <c r="I68" s="2">
        <v>20.100000381469727</v>
      </c>
      <c r="J68" s="2">
        <v>60</v>
      </c>
      <c r="K68" s="2">
        <v>21.200000762939453</v>
      </c>
      <c r="L68" s="2">
        <v>44.900001525878906</v>
      </c>
      <c r="M68" s="2">
        <v>53.799999237060547</v>
      </c>
      <c r="N68" s="2">
        <v>68.300003051757813</v>
      </c>
      <c r="O68" s="2">
        <v>79.099998474121094</v>
      </c>
      <c r="P68" s="1" t="s">
        <v>439</v>
      </c>
      <c r="Q68" s="4">
        <v>2012</v>
      </c>
      <c r="R68">
        <v>179632</v>
      </c>
      <c r="S68">
        <v>89135</v>
      </c>
      <c r="T68">
        <v>90497</v>
      </c>
      <c r="U68">
        <f t="shared" si="2"/>
        <v>19095.16532764936</v>
      </c>
      <c r="V68">
        <f t="shared" si="3"/>
        <v>160536.83467235064</v>
      </c>
      <c r="W68" s="22">
        <v>0.89369842050609383</v>
      </c>
    </row>
    <row r="69" spans="1:23">
      <c r="A69" s="3" t="s">
        <v>239</v>
      </c>
      <c r="B69" s="1" t="s">
        <v>37</v>
      </c>
      <c r="C69" s="1" t="s">
        <v>406</v>
      </c>
      <c r="D69" s="1" t="s">
        <v>415</v>
      </c>
      <c r="E69" s="1" t="s">
        <v>418</v>
      </c>
      <c r="F69" s="2">
        <v>44.200000762939453</v>
      </c>
      <c r="G69" s="2">
        <v>49.700000762939453</v>
      </c>
      <c r="H69" s="2">
        <v>38.200000762939453</v>
      </c>
      <c r="I69" s="2">
        <v>31.100000381469727</v>
      </c>
      <c r="J69" s="2">
        <v>51</v>
      </c>
      <c r="K69" s="2">
        <v>29.399999618530273</v>
      </c>
      <c r="L69" s="2">
        <v>35.700000762939453</v>
      </c>
      <c r="M69" s="2">
        <v>43.099998474121094</v>
      </c>
      <c r="N69" s="2">
        <v>51.900001525878906</v>
      </c>
      <c r="O69" s="2">
        <v>64.199996948242188</v>
      </c>
      <c r="P69" s="1" t="s">
        <v>440</v>
      </c>
      <c r="Q69" s="4">
        <v>2018</v>
      </c>
      <c r="R69">
        <v>168529</v>
      </c>
      <c r="S69">
        <v>83751</v>
      </c>
      <c r="T69">
        <v>84778</v>
      </c>
      <c r="U69">
        <f t="shared" si="2"/>
        <v>65271.968312178069</v>
      </c>
      <c r="V69">
        <f t="shared" si="3"/>
        <v>103257.03168782193</v>
      </c>
      <c r="W69" s="22">
        <v>0.61269592585146726</v>
      </c>
    </row>
    <row r="70" spans="1:23">
      <c r="A70" s="3" t="s">
        <v>236</v>
      </c>
      <c r="B70" s="1" t="s">
        <v>34</v>
      </c>
      <c r="C70" s="1" t="s">
        <v>407</v>
      </c>
      <c r="D70" s="1" t="s">
        <v>414</v>
      </c>
      <c r="E70" s="1" t="s">
        <v>420</v>
      </c>
      <c r="F70" s="2">
        <v>96</v>
      </c>
      <c r="G70" s="2">
        <v>95.994033813476563</v>
      </c>
      <c r="H70" s="2">
        <v>96.067481994628906</v>
      </c>
      <c r="I70" s="2">
        <v>96.536666870117188</v>
      </c>
      <c r="J70" s="2">
        <v>95.689048767089844</v>
      </c>
      <c r="K70" s="2">
        <v>95.020843505859375</v>
      </c>
      <c r="L70" s="2">
        <v>98.210426330566406</v>
      </c>
      <c r="M70" s="2">
        <v>93.180496215820313</v>
      </c>
      <c r="N70" s="2">
        <v>93.593688964843693</v>
      </c>
      <c r="O70" s="2">
        <v>99.515937805175781</v>
      </c>
      <c r="P70" s="1" t="s">
        <v>440</v>
      </c>
      <c r="Q70" s="4">
        <v>2018</v>
      </c>
      <c r="R70">
        <v>146989</v>
      </c>
      <c r="S70">
        <v>69392</v>
      </c>
      <c r="T70">
        <v>77597</v>
      </c>
      <c r="U70">
        <f t="shared" si="2"/>
        <v>60806.147977889676</v>
      </c>
      <c r="V70">
        <f t="shared" si="3"/>
        <v>86182.852022110324</v>
      </c>
      <c r="W70" s="22">
        <v>0.58632177933117668</v>
      </c>
    </row>
    <row r="71" spans="1:23">
      <c r="A71" s="3" t="s">
        <v>329</v>
      </c>
      <c r="B71" s="1" t="s">
        <v>127</v>
      </c>
      <c r="C71" s="1" t="s">
        <v>407</v>
      </c>
      <c r="D71" s="1" t="s">
        <v>416</v>
      </c>
      <c r="E71" s="1" t="s">
        <v>419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1" t="s">
        <v>459</v>
      </c>
      <c r="Q71" s="4"/>
      <c r="R71">
        <v>4603878</v>
      </c>
      <c r="S71">
        <v>2211661</v>
      </c>
      <c r="T71">
        <v>2392217</v>
      </c>
      <c r="U71">
        <f t="shared" si="2"/>
        <v>1044548.6227229219</v>
      </c>
      <c r="V71">
        <f t="shared" si="3"/>
        <v>3559329.3772770781</v>
      </c>
      <c r="W71" s="22">
        <v>0.77311548596141733</v>
      </c>
    </row>
    <row r="72" spans="1:23">
      <c r="A72" s="3" t="s">
        <v>237</v>
      </c>
      <c r="B72" s="1" t="s">
        <v>35</v>
      </c>
      <c r="C72" s="1" t="s">
        <v>406</v>
      </c>
      <c r="D72" s="1" t="s">
        <v>415</v>
      </c>
      <c r="E72" s="1" t="s">
        <v>420</v>
      </c>
      <c r="F72" s="2">
        <v>40.936260223388672</v>
      </c>
      <c r="G72" s="2">
        <v>44.051719665527344</v>
      </c>
      <c r="H72" s="2">
        <v>37.628910064697266</v>
      </c>
      <c r="I72" s="2">
        <v>33.088630676269531</v>
      </c>
      <c r="J72" s="2">
        <v>51.197849273681641</v>
      </c>
      <c r="K72" s="2">
        <v>23.564229965209961</v>
      </c>
      <c r="L72" s="2">
        <v>29.225400924682617</v>
      </c>
      <c r="M72" s="2">
        <v>38.462860107421875</v>
      </c>
      <c r="N72" s="2">
        <v>50.935611724853516</v>
      </c>
      <c r="O72" s="2">
        <v>72.795036315917969</v>
      </c>
      <c r="P72" s="1" t="s">
        <v>437</v>
      </c>
      <c r="Q72" s="4">
        <v>2018</v>
      </c>
      <c r="R72">
        <v>2039777</v>
      </c>
      <c r="S72">
        <v>998393</v>
      </c>
      <c r="T72">
        <v>1041384</v>
      </c>
      <c r="U72">
        <f t="shared" si="2"/>
        <v>896284.81677133404</v>
      </c>
      <c r="V72">
        <f t="shared" si="3"/>
        <v>1143492.183228666</v>
      </c>
      <c r="W72" s="22">
        <v>0.56059666484555226</v>
      </c>
    </row>
    <row r="73" spans="1:23">
      <c r="A73" s="3" t="s">
        <v>342</v>
      </c>
      <c r="B73" s="1" t="s">
        <v>140</v>
      </c>
      <c r="C73" s="1" t="s">
        <v>407</v>
      </c>
      <c r="D73" s="1" t="s">
        <v>416</v>
      </c>
      <c r="E73" s="1" t="s">
        <v>419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1" t="s">
        <v>459</v>
      </c>
      <c r="Q73" s="4"/>
      <c r="R73">
        <v>329508</v>
      </c>
      <c r="S73">
        <v>159883</v>
      </c>
      <c r="T73">
        <v>169625</v>
      </c>
      <c r="U73">
        <f t="shared" si="2"/>
        <v>69005.525240570452</v>
      </c>
      <c r="V73">
        <f t="shared" si="3"/>
        <v>260502.47475942955</v>
      </c>
      <c r="W73" s="22">
        <v>0.79058012175555537</v>
      </c>
    </row>
    <row r="74" spans="1:23">
      <c r="A74" s="3" t="s">
        <v>343</v>
      </c>
      <c r="B74" s="1" t="s">
        <v>141</v>
      </c>
      <c r="C74" s="1" t="s">
        <v>408</v>
      </c>
      <c r="D74" s="1" t="s">
        <v>408</v>
      </c>
      <c r="E74" s="1" t="s">
        <v>420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1" t="s">
        <v>459</v>
      </c>
      <c r="Q74" s="4"/>
      <c r="R74">
        <v>5056</v>
      </c>
      <c r="S74">
        <v>2455</v>
      </c>
      <c r="T74">
        <v>2601</v>
      </c>
      <c r="U74">
        <f t="shared" si="2"/>
        <v>3222.0747099382497</v>
      </c>
      <c r="V74">
        <f t="shared" si="3"/>
        <v>1833.9252900617505</v>
      </c>
      <c r="W74" s="22">
        <v>0.36272256528120067</v>
      </c>
    </row>
    <row r="75" spans="1:23">
      <c r="A75" s="3" t="s">
        <v>241</v>
      </c>
      <c r="B75" s="1" t="s">
        <v>39</v>
      </c>
      <c r="C75" s="1" t="s">
        <v>408</v>
      </c>
      <c r="D75" s="1" t="s">
        <v>408</v>
      </c>
      <c r="E75" s="1" t="s">
        <v>420</v>
      </c>
      <c r="F75" s="2">
        <v>51.799999237060547</v>
      </c>
      <c r="G75" s="2">
        <v>49.5</v>
      </c>
      <c r="H75" s="2">
        <v>54.200000762939453</v>
      </c>
      <c r="I75" s="2">
        <v>41</v>
      </c>
      <c r="J75" s="2">
        <v>69</v>
      </c>
      <c r="K75" s="2">
        <v>22</v>
      </c>
      <c r="L75" s="2">
        <v>35.900001525878906</v>
      </c>
      <c r="M75" s="2">
        <v>51</v>
      </c>
      <c r="N75" s="2">
        <v>70.5</v>
      </c>
      <c r="O75" s="2">
        <v>88.900001525878906</v>
      </c>
      <c r="P75" s="1" t="s">
        <v>448</v>
      </c>
      <c r="Q75" s="4">
        <v>2015</v>
      </c>
      <c r="R75">
        <v>1152710</v>
      </c>
      <c r="S75">
        <v>564245</v>
      </c>
      <c r="T75">
        <v>588465</v>
      </c>
      <c r="U75">
        <f t="shared" si="2"/>
        <v>564209.64408020582</v>
      </c>
      <c r="V75">
        <f t="shared" si="3"/>
        <v>588500.35591979418</v>
      </c>
      <c r="W75" s="22">
        <v>0.51053634992304586</v>
      </c>
    </row>
    <row r="76" spans="1:23">
      <c r="A76" s="3" t="s">
        <v>238</v>
      </c>
      <c r="B76" s="1" t="s">
        <v>36</v>
      </c>
      <c r="C76" s="1" t="s">
        <v>406</v>
      </c>
      <c r="D76" s="1" t="s">
        <v>415</v>
      </c>
      <c r="E76" s="1" t="s">
        <v>418</v>
      </c>
      <c r="F76" s="2">
        <v>31.911380767822266</v>
      </c>
      <c r="G76" s="2">
        <v>28.978260040283203</v>
      </c>
      <c r="H76" s="2">
        <v>35.106578826904297</v>
      </c>
      <c r="I76" s="2">
        <v>16.951469421386719</v>
      </c>
      <c r="J76" s="2">
        <v>51.963260650634766</v>
      </c>
      <c r="K76" s="2">
        <v>8.320988655090332</v>
      </c>
      <c r="L76" s="2">
        <v>17.559930801391602</v>
      </c>
      <c r="M76" s="2">
        <v>19.948999404907227</v>
      </c>
      <c r="N76" s="2">
        <v>38.229011535644531</v>
      </c>
      <c r="O76" s="2">
        <v>60.695140838623047</v>
      </c>
      <c r="P76" s="1" t="s">
        <v>436</v>
      </c>
      <c r="Q76" s="4">
        <v>2018</v>
      </c>
      <c r="R76">
        <v>1281786</v>
      </c>
      <c r="S76">
        <v>635352</v>
      </c>
      <c r="T76">
        <v>646434</v>
      </c>
      <c r="U76">
        <f t="shared" si="2"/>
        <v>818552.61802714062</v>
      </c>
      <c r="V76">
        <f t="shared" si="3"/>
        <v>463233.38197285944</v>
      </c>
      <c r="W76" s="22">
        <v>0.36139681816844577</v>
      </c>
    </row>
    <row r="77" spans="1:23">
      <c r="A77" s="3" t="s">
        <v>240</v>
      </c>
      <c r="B77" s="1" t="s">
        <v>38</v>
      </c>
      <c r="C77" s="1" t="s">
        <v>406</v>
      </c>
      <c r="D77" s="1" t="s">
        <v>415</v>
      </c>
      <c r="E77" s="1" t="s">
        <v>418</v>
      </c>
      <c r="F77" s="2">
        <v>9.5710954666137695</v>
      </c>
      <c r="G77" s="2">
        <v>8.8714561462402344</v>
      </c>
      <c r="H77" s="2">
        <v>10.287830352783203</v>
      </c>
      <c r="I77" s="2">
        <v>3.9813199043273926</v>
      </c>
      <c r="J77" s="2">
        <v>18.804819107055664</v>
      </c>
      <c r="K77" s="2">
        <v>1.6622060537338257</v>
      </c>
      <c r="L77" s="2">
        <v>3.5546979904174805</v>
      </c>
      <c r="M77" s="2">
        <v>3.9223129749298096</v>
      </c>
      <c r="N77" s="2">
        <v>12.251370429992676</v>
      </c>
      <c r="O77" s="2">
        <v>25.518449783325195</v>
      </c>
      <c r="P77" s="1" t="s">
        <v>447</v>
      </c>
      <c r="Q77" s="4">
        <v>2019</v>
      </c>
      <c r="R77">
        <v>141310</v>
      </c>
      <c r="S77">
        <v>70427</v>
      </c>
      <c r="T77">
        <v>70883</v>
      </c>
      <c r="U77">
        <f t="shared" si="2"/>
        <v>80037.791720932772</v>
      </c>
      <c r="V77">
        <f t="shared" si="3"/>
        <v>61272.208279067228</v>
      </c>
      <c r="W77" s="22">
        <v>0.43360136068974048</v>
      </c>
    </row>
    <row r="78" spans="1:23">
      <c r="A78" s="3" t="s">
        <v>242</v>
      </c>
      <c r="B78" s="1" t="s">
        <v>40</v>
      </c>
      <c r="C78" s="1" t="s">
        <v>408</v>
      </c>
      <c r="D78" s="1" t="s">
        <v>408</v>
      </c>
      <c r="E78" s="1" t="s">
        <v>420</v>
      </c>
      <c r="F78" s="2">
        <v>89.986518859863281</v>
      </c>
      <c r="G78" s="2">
        <v>91.860618591308594</v>
      </c>
      <c r="H78" s="2">
        <v>88.286102294921875</v>
      </c>
      <c r="I78" s="2">
        <v>89.040496826171875</v>
      </c>
      <c r="J78" s="2">
        <v>93.275093078613281</v>
      </c>
      <c r="K78" s="2">
        <v>83.764633178710938</v>
      </c>
      <c r="L78" s="2">
        <v>86.355766296386719</v>
      </c>
      <c r="M78" s="2">
        <v>89.705917358398438</v>
      </c>
      <c r="N78" s="2">
        <v>97.125579833984375</v>
      </c>
      <c r="O78" s="2">
        <v>96.554893493652344</v>
      </c>
      <c r="P78" s="1" t="s">
        <v>502</v>
      </c>
      <c r="Q78" s="4">
        <v>2020</v>
      </c>
      <c r="R78">
        <v>42255</v>
      </c>
      <c r="S78">
        <v>20829</v>
      </c>
      <c r="T78">
        <v>21426</v>
      </c>
      <c r="U78">
        <f t="shared" si="2"/>
        <v>31012.406928952667</v>
      </c>
      <c r="V78">
        <f t="shared" si="3"/>
        <v>11242.593071047331</v>
      </c>
      <c r="W78" s="22">
        <v>0.26606539039278976</v>
      </c>
    </row>
    <row r="79" spans="1:23">
      <c r="A79" s="3" t="s">
        <v>244</v>
      </c>
      <c r="B79" s="1" t="s">
        <v>42</v>
      </c>
      <c r="C79" s="1" t="s">
        <v>408</v>
      </c>
      <c r="D79" s="1" t="s">
        <v>408</v>
      </c>
      <c r="E79" s="1" t="s">
        <v>418</v>
      </c>
      <c r="F79" s="2">
        <v>28.422279357910156</v>
      </c>
      <c r="G79" s="2">
        <v>34.624179840087891</v>
      </c>
      <c r="H79" s="2">
        <v>22.887889862060547</v>
      </c>
      <c r="I79" s="2">
        <v>19.255100250244141</v>
      </c>
      <c r="J79" s="2">
        <v>44.695121765136719</v>
      </c>
      <c r="K79" s="2">
        <v>7.1757087707519531</v>
      </c>
      <c r="L79" s="2">
        <v>16.505149841308594</v>
      </c>
      <c r="M79" s="2">
        <v>24.627399444580078</v>
      </c>
      <c r="N79" s="2">
        <v>45.294620513916016</v>
      </c>
      <c r="O79" s="2">
        <v>54.956729888916016</v>
      </c>
      <c r="P79" s="1" t="s">
        <v>426</v>
      </c>
      <c r="Q79" s="4">
        <v>2017</v>
      </c>
      <c r="R79">
        <v>715885</v>
      </c>
      <c r="S79">
        <v>352951</v>
      </c>
      <c r="T79">
        <v>362934</v>
      </c>
      <c r="U79">
        <f t="shared" si="2"/>
        <v>320158.4592783461</v>
      </c>
      <c r="V79">
        <f t="shared" si="3"/>
        <v>395726.5407216539</v>
      </c>
      <c r="W79" s="22">
        <v>0.55277948374620767</v>
      </c>
    </row>
    <row r="80" spans="1:23">
      <c r="A80" s="3" t="s">
        <v>399</v>
      </c>
      <c r="B80" s="1" t="s">
        <v>197</v>
      </c>
      <c r="C80" s="1" t="s">
        <v>407</v>
      </c>
      <c r="D80" s="1" t="s">
        <v>416</v>
      </c>
      <c r="E80" s="1" t="s">
        <v>421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1" t="s">
        <v>459</v>
      </c>
      <c r="Q80" s="4"/>
      <c r="R80">
        <v>0</v>
      </c>
      <c r="S80">
        <v>0</v>
      </c>
      <c r="T80">
        <v>0</v>
      </c>
      <c r="U80">
        <f t="shared" si="2"/>
        <v>0</v>
      </c>
      <c r="V80">
        <f t="shared" si="3"/>
        <v>0</v>
      </c>
      <c r="W80" s="22">
        <v>1</v>
      </c>
    </row>
    <row r="81" spans="1:23">
      <c r="A81" s="3" t="s">
        <v>243</v>
      </c>
      <c r="B81" s="1" t="s">
        <v>41</v>
      </c>
      <c r="C81" s="1" t="s">
        <v>408</v>
      </c>
      <c r="D81" s="1" t="s">
        <v>408</v>
      </c>
      <c r="E81" s="1" t="s">
        <v>420</v>
      </c>
      <c r="F81" s="2">
        <v>59.896961212158203</v>
      </c>
      <c r="G81" s="2">
        <v>64.63128662109375</v>
      </c>
      <c r="H81" s="2">
        <v>55.343311309814453</v>
      </c>
      <c r="I81" s="2">
        <v>49.372711181640625</v>
      </c>
      <c r="J81" s="2">
        <v>73.882980346679688</v>
      </c>
      <c r="K81" s="2">
        <v>26.772199630737305</v>
      </c>
      <c r="L81" s="2">
        <v>55.772308349609375</v>
      </c>
      <c r="M81" s="2">
        <v>62.657440185546875</v>
      </c>
      <c r="N81" s="2">
        <v>76.620246887207031</v>
      </c>
      <c r="O81" s="2">
        <v>88.430557250976563</v>
      </c>
      <c r="P81" s="1" t="s">
        <v>428</v>
      </c>
      <c r="Q81" s="4">
        <v>2019</v>
      </c>
      <c r="R81">
        <v>613974</v>
      </c>
      <c r="S81">
        <v>300904</v>
      </c>
      <c r="T81">
        <v>313070</v>
      </c>
      <c r="U81">
        <f t="shared" si="2"/>
        <v>263420.94820130087</v>
      </c>
      <c r="V81">
        <f t="shared" si="3"/>
        <v>350553.05179869913</v>
      </c>
      <c r="W81" s="22">
        <v>0.57095748647124978</v>
      </c>
    </row>
    <row r="82" spans="1:23">
      <c r="A82" s="3" t="s">
        <v>345</v>
      </c>
      <c r="B82" s="1" t="s">
        <v>143</v>
      </c>
      <c r="C82" s="1" t="s">
        <v>407</v>
      </c>
      <c r="D82" s="1" t="s">
        <v>416</v>
      </c>
      <c r="E82" s="1" t="s">
        <v>419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1" t="s">
        <v>459</v>
      </c>
      <c r="Q82" s="4"/>
      <c r="R82">
        <v>389455</v>
      </c>
      <c r="S82">
        <v>189837</v>
      </c>
      <c r="T82">
        <v>199618</v>
      </c>
      <c r="U82">
        <f t="shared" si="2"/>
        <v>111576.05721041933</v>
      </c>
      <c r="V82">
        <f t="shared" si="3"/>
        <v>277878.94278958067</v>
      </c>
      <c r="W82" s="22">
        <v>0.71350719027764609</v>
      </c>
    </row>
    <row r="83" spans="1:23">
      <c r="A83" s="3" t="s">
        <v>348</v>
      </c>
      <c r="B83" s="1" t="s">
        <v>146</v>
      </c>
      <c r="C83" s="1" t="s">
        <v>407</v>
      </c>
      <c r="D83" s="1" t="s">
        <v>416</v>
      </c>
      <c r="E83" s="1" t="s">
        <v>419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1" t="s">
        <v>459</v>
      </c>
      <c r="Q83" s="4"/>
      <c r="R83">
        <v>13564</v>
      </c>
      <c r="S83">
        <v>6596</v>
      </c>
      <c r="T83">
        <v>6968</v>
      </c>
      <c r="U83">
        <f t="shared" si="2"/>
        <v>839.22682219196031</v>
      </c>
      <c r="V83">
        <f t="shared" si="3"/>
        <v>12724.77317780804</v>
      </c>
      <c r="W83" s="22">
        <v>0.93812836757652907</v>
      </c>
    </row>
    <row r="84" spans="1:23">
      <c r="A84" s="3" t="s">
        <v>246</v>
      </c>
      <c r="B84" s="1" t="s">
        <v>44</v>
      </c>
      <c r="C84" s="1" t="s">
        <v>405</v>
      </c>
      <c r="D84" s="1" t="s">
        <v>405</v>
      </c>
      <c r="E84" s="1" t="s">
        <v>420</v>
      </c>
      <c r="F84" s="2">
        <v>80.099998474121094</v>
      </c>
      <c r="G84" s="2">
        <v>80.5</v>
      </c>
      <c r="H84" s="2">
        <v>79.699996948242188</v>
      </c>
      <c r="I84" s="2">
        <v>78</v>
      </c>
      <c r="J84" s="2">
        <v>84.900001525878906</v>
      </c>
      <c r="K84" s="2">
        <v>63.799999237060547</v>
      </c>
      <c r="L84" s="2">
        <v>78.5</v>
      </c>
      <c r="M84" s="2">
        <v>84.099998474121094</v>
      </c>
      <c r="N84" s="2">
        <v>88.900001525878906</v>
      </c>
      <c r="O84" s="2">
        <v>93.900001525878906</v>
      </c>
      <c r="P84" s="1" t="s">
        <v>423</v>
      </c>
      <c r="Q84" s="4">
        <v>2016</v>
      </c>
      <c r="R84">
        <v>76100000</v>
      </c>
      <c r="S84">
        <v>36100000</v>
      </c>
      <c r="T84">
        <v>40000000</v>
      </c>
      <c r="U84">
        <f t="shared" si="2"/>
        <v>50203399.410581216</v>
      </c>
      <c r="V84">
        <f t="shared" si="3"/>
        <v>25896600.589418788</v>
      </c>
      <c r="W84" s="22">
        <v>0.34029698540629155</v>
      </c>
    </row>
    <row r="85" spans="1:23">
      <c r="A85" s="3" t="s">
        <v>245</v>
      </c>
      <c r="B85" s="1" t="s">
        <v>43</v>
      </c>
      <c r="C85" s="1" t="s">
        <v>409</v>
      </c>
      <c r="D85" s="1" t="s">
        <v>409</v>
      </c>
      <c r="E85" s="1" t="s">
        <v>420</v>
      </c>
      <c r="F85" s="2">
        <v>89.218353271484375</v>
      </c>
      <c r="G85" s="2">
        <v>90.764289855957031</v>
      </c>
      <c r="H85" s="2">
        <v>87.749656677246094</v>
      </c>
      <c r="I85" s="2">
        <v>86.492881774902344</v>
      </c>
      <c r="J85" s="2">
        <v>92.167068481445313</v>
      </c>
      <c r="K85" s="2">
        <v>78.34027099609375</v>
      </c>
      <c r="L85" s="2">
        <v>87.449836730957031</v>
      </c>
      <c r="M85" s="2">
        <v>91.330337524414063</v>
      </c>
      <c r="N85" s="2">
        <v>94.600830078125</v>
      </c>
      <c r="O85" s="2">
        <v>96.347343444824219</v>
      </c>
      <c r="P85" s="1" t="s">
        <v>455</v>
      </c>
      <c r="Q85" s="4">
        <v>2017</v>
      </c>
      <c r="R85">
        <v>13800000</v>
      </c>
      <c r="S85">
        <v>6690214</v>
      </c>
      <c r="T85">
        <v>7095699</v>
      </c>
      <c r="U85">
        <f t="shared" si="2"/>
        <v>6165218.1056779996</v>
      </c>
      <c r="V85">
        <f t="shared" si="3"/>
        <v>7634781.8943220004</v>
      </c>
      <c r="W85" s="22">
        <v>0.55324506480594204</v>
      </c>
    </row>
    <row r="86" spans="1:23">
      <c r="A86" s="3" t="s">
        <v>347</v>
      </c>
      <c r="B86" s="1" t="s">
        <v>145</v>
      </c>
      <c r="C86" s="1" t="s">
        <v>410</v>
      </c>
      <c r="D86" s="1" t="s">
        <v>410</v>
      </c>
      <c r="E86" s="1" t="s">
        <v>420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1" t="s">
        <v>459</v>
      </c>
      <c r="Q86" s="4"/>
      <c r="R86">
        <v>2461963</v>
      </c>
      <c r="S86">
        <v>1201973</v>
      </c>
      <c r="T86">
        <v>1259990</v>
      </c>
      <c r="U86">
        <f t="shared" si="2"/>
        <v>618004.78252094006</v>
      </c>
      <c r="V86">
        <f t="shared" si="3"/>
        <v>1843958.2174790599</v>
      </c>
      <c r="W86" s="22">
        <v>0.74897885040476231</v>
      </c>
    </row>
    <row r="87" spans="1:23">
      <c r="A87" s="3" t="s">
        <v>247</v>
      </c>
      <c r="B87" s="1" t="s">
        <v>45</v>
      </c>
      <c r="C87" s="1" t="s">
        <v>410</v>
      </c>
      <c r="D87" s="1" t="s">
        <v>410</v>
      </c>
      <c r="E87" s="1" t="s">
        <v>420</v>
      </c>
      <c r="F87" s="2">
        <v>57.5</v>
      </c>
      <c r="G87" s="2">
        <v>57.5</v>
      </c>
      <c r="H87" s="2">
        <v>57.5</v>
      </c>
      <c r="I87" s="2">
        <v>43.799999237060547</v>
      </c>
      <c r="J87" s="2">
        <v>64.5</v>
      </c>
      <c r="K87" s="2">
        <v>35.200000762939453</v>
      </c>
      <c r="L87" s="2">
        <v>51.5</v>
      </c>
      <c r="M87" s="2">
        <v>56.799999237060547</v>
      </c>
      <c r="N87" s="2">
        <v>74</v>
      </c>
      <c r="O87" s="2">
        <v>76.599998474121094</v>
      </c>
      <c r="P87" s="1" t="s">
        <v>440</v>
      </c>
      <c r="Q87" s="4">
        <v>2018</v>
      </c>
      <c r="R87">
        <v>2660144</v>
      </c>
      <c r="S87">
        <v>1294452</v>
      </c>
      <c r="T87">
        <v>1365692</v>
      </c>
      <c r="U87">
        <f t="shared" si="2"/>
        <v>785467.28689994547</v>
      </c>
      <c r="V87">
        <f t="shared" si="3"/>
        <v>1874676.7131000545</v>
      </c>
      <c r="W87" s="22">
        <v>0.70472753095323204</v>
      </c>
    </row>
    <row r="88" spans="1:23">
      <c r="A88" s="3" t="s">
        <v>346</v>
      </c>
      <c r="B88" s="1" t="s">
        <v>144</v>
      </c>
      <c r="C88" s="1" t="s">
        <v>407</v>
      </c>
      <c r="D88" s="1" t="s">
        <v>416</v>
      </c>
      <c r="E88" s="1" t="s">
        <v>419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1" t="s">
        <v>459</v>
      </c>
      <c r="Q88" s="4"/>
      <c r="R88">
        <v>196859</v>
      </c>
      <c r="S88">
        <v>95634</v>
      </c>
      <c r="T88">
        <v>101225</v>
      </c>
      <c r="U88">
        <f t="shared" si="2"/>
        <v>72503.153783254238</v>
      </c>
      <c r="V88">
        <f t="shared" si="3"/>
        <v>124355.84621674576</v>
      </c>
      <c r="W88" s="22">
        <v>0.63170008085353357</v>
      </c>
    </row>
    <row r="89" spans="1:23">
      <c r="A89" s="3" t="s">
        <v>349</v>
      </c>
      <c r="B89" s="1" t="s">
        <v>147</v>
      </c>
      <c r="C89" s="1" t="s">
        <v>410</v>
      </c>
      <c r="D89" s="1" t="s">
        <v>410</v>
      </c>
      <c r="E89" s="1" t="s">
        <v>419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1" t="s">
        <v>459</v>
      </c>
      <c r="Q89" s="4"/>
      <c r="R89">
        <v>431962</v>
      </c>
      <c r="S89">
        <v>210114</v>
      </c>
      <c r="T89">
        <v>221848</v>
      </c>
      <c r="U89">
        <f t="shared" si="2"/>
        <v>32752.769035168283</v>
      </c>
      <c r="V89">
        <f t="shared" si="3"/>
        <v>399209.23096483172</v>
      </c>
      <c r="W89" s="22">
        <v>0.92417673537216638</v>
      </c>
    </row>
    <row r="90" spans="1:23">
      <c r="A90" s="3" t="s">
        <v>350</v>
      </c>
      <c r="B90" s="1" t="s">
        <v>148</v>
      </c>
      <c r="C90" s="1" t="s">
        <v>407</v>
      </c>
      <c r="D90" s="1" t="s">
        <v>416</v>
      </c>
      <c r="E90" s="1" t="s">
        <v>419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1" t="s">
        <v>459</v>
      </c>
      <c r="Q90" s="4"/>
      <c r="R90">
        <v>1719636</v>
      </c>
      <c r="S90">
        <v>835022</v>
      </c>
      <c r="T90">
        <v>884614</v>
      </c>
      <c r="U90">
        <f t="shared" si="2"/>
        <v>508366.73381607234</v>
      </c>
      <c r="V90">
        <f t="shared" si="3"/>
        <v>1211269.2661839277</v>
      </c>
      <c r="W90" s="22">
        <v>0.70437538303683322</v>
      </c>
    </row>
    <row r="91" spans="1:23">
      <c r="A91" s="3" t="s">
        <v>248</v>
      </c>
      <c r="B91" s="1" t="s">
        <v>46</v>
      </c>
      <c r="C91" s="1" t="s">
        <v>408</v>
      </c>
      <c r="D91" s="1" t="s">
        <v>408</v>
      </c>
      <c r="E91" s="1" t="s">
        <v>420</v>
      </c>
      <c r="F91" s="2">
        <v>92</v>
      </c>
      <c r="G91" s="2">
        <v>91.900001525878906</v>
      </c>
      <c r="H91" s="2">
        <v>92</v>
      </c>
      <c r="I91" s="2">
        <v>90.300003051757813</v>
      </c>
      <c r="J91" s="2">
        <v>90.800003051757813</v>
      </c>
      <c r="K91" s="2">
        <v>90</v>
      </c>
      <c r="L91" s="2">
        <v>93.199996948242188</v>
      </c>
      <c r="M91" s="2">
        <v>90.599998474121094</v>
      </c>
      <c r="N91" s="2">
        <v>91.699996948242188</v>
      </c>
      <c r="O91" s="2">
        <v>95</v>
      </c>
      <c r="P91" s="1" t="s">
        <v>449</v>
      </c>
      <c r="Q91" s="4">
        <v>2011</v>
      </c>
      <c r="R91">
        <v>136051</v>
      </c>
      <c r="S91">
        <v>67011</v>
      </c>
      <c r="T91">
        <v>69040</v>
      </c>
      <c r="U91">
        <f t="shared" si="2"/>
        <v>60305.704968853024</v>
      </c>
      <c r="V91">
        <f t="shared" si="3"/>
        <v>75745.295031146976</v>
      </c>
      <c r="W91" s="22">
        <v>0.55674192053823179</v>
      </c>
    </row>
    <row r="92" spans="1:23">
      <c r="A92" s="3" t="s">
        <v>351</v>
      </c>
      <c r="B92" s="1" t="s">
        <v>149</v>
      </c>
      <c r="C92" s="1" t="s">
        <v>409</v>
      </c>
      <c r="D92" s="1" t="s">
        <v>409</v>
      </c>
      <c r="E92" s="1" t="s">
        <v>419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1" t="s">
        <v>459</v>
      </c>
      <c r="Q92" s="4"/>
      <c r="R92">
        <v>3349172</v>
      </c>
      <c r="S92">
        <v>1629733</v>
      </c>
      <c r="T92">
        <v>1719439</v>
      </c>
      <c r="U92">
        <f t="shared" si="2"/>
        <v>280810.08443492511</v>
      </c>
      <c r="V92">
        <f t="shared" si="3"/>
        <v>3068361.9155650749</v>
      </c>
      <c r="W92" s="22">
        <v>0.91615537080958365</v>
      </c>
    </row>
    <row r="93" spans="1:23">
      <c r="A93" s="3" t="s">
        <v>249</v>
      </c>
      <c r="B93" s="1" t="s">
        <v>47</v>
      </c>
      <c r="C93" s="1" t="s">
        <v>410</v>
      </c>
      <c r="D93" s="1" t="s">
        <v>410</v>
      </c>
      <c r="E93" s="1" t="s">
        <v>420</v>
      </c>
      <c r="F93" s="2">
        <v>89.080589294433594</v>
      </c>
      <c r="G93" s="2">
        <v>89.587936401367188</v>
      </c>
      <c r="H93" s="2">
        <v>88.602996826171875</v>
      </c>
      <c r="I93" s="2">
        <v>88.387199401855469</v>
      </c>
      <c r="J93" s="2">
        <v>89.169563293457031</v>
      </c>
      <c r="K93" s="2">
        <v>75.414253234863281</v>
      </c>
      <c r="L93" s="2">
        <v>87.974868774414063</v>
      </c>
      <c r="M93" s="2">
        <v>92.59783935546875</v>
      </c>
      <c r="N93" s="2">
        <v>95.371131896972656</v>
      </c>
      <c r="O93" s="2">
        <v>95.03875732421875</v>
      </c>
      <c r="P93" s="1" t="s">
        <v>424</v>
      </c>
      <c r="Q93" s="4">
        <v>2018</v>
      </c>
      <c r="R93">
        <v>893304</v>
      </c>
      <c r="S93">
        <v>441763</v>
      </c>
      <c r="T93">
        <v>451541</v>
      </c>
      <c r="U93">
        <f t="shared" si="2"/>
        <v>80585.587173087755</v>
      </c>
      <c r="V93">
        <f t="shared" si="3"/>
        <v>812718.41282691224</v>
      </c>
      <c r="W93" s="22">
        <v>0.9097892910217712</v>
      </c>
    </row>
    <row r="94" spans="1:23">
      <c r="A94" s="3" t="s">
        <v>250</v>
      </c>
      <c r="B94" s="1" t="s">
        <v>48</v>
      </c>
      <c r="C94" s="1" t="s">
        <v>407</v>
      </c>
      <c r="D94" s="1" t="s">
        <v>414</v>
      </c>
      <c r="E94" s="1" t="s">
        <v>420</v>
      </c>
      <c r="F94" s="2">
        <v>99.400001525878906</v>
      </c>
      <c r="G94" s="2">
        <v>99.5</v>
      </c>
      <c r="H94" s="2">
        <v>99.400001525878906</v>
      </c>
      <c r="I94" s="2">
        <v>99.5</v>
      </c>
      <c r="J94" s="2">
        <v>99.300003051757813</v>
      </c>
      <c r="K94" s="2">
        <v>99.199996948242188</v>
      </c>
      <c r="L94" s="2">
        <v>99.599998474121094</v>
      </c>
      <c r="M94" s="2">
        <v>99.599998474121094</v>
      </c>
      <c r="N94" s="2">
        <v>99.400001525878906</v>
      </c>
      <c r="O94" s="2">
        <v>99.300003051757813</v>
      </c>
      <c r="P94" s="1" t="s">
        <v>450</v>
      </c>
      <c r="Q94" s="4">
        <v>2015</v>
      </c>
      <c r="R94">
        <v>1604307</v>
      </c>
      <c r="S94">
        <v>779067</v>
      </c>
      <c r="T94">
        <v>825240</v>
      </c>
      <c r="U94">
        <f t="shared" si="2"/>
        <v>682984.59280607442</v>
      </c>
      <c r="V94">
        <f t="shared" si="3"/>
        <v>921322.40719392558</v>
      </c>
      <c r="W94" s="22">
        <v>0.57428061287143017</v>
      </c>
    </row>
    <row r="95" spans="1:23">
      <c r="A95" s="3" t="s">
        <v>251</v>
      </c>
      <c r="B95" s="1" t="s">
        <v>49</v>
      </c>
      <c r="C95" s="1" t="s">
        <v>406</v>
      </c>
      <c r="D95" s="1" t="s">
        <v>413</v>
      </c>
      <c r="E95" s="1" t="s">
        <v>420</v>
      </c>
      <c r="F95" s="2">
        <v>42.200000762939453</v>
      </c>
      <c r="G95" s="2">
        <v>46.299999237060547</v>
      </c>
      <c r="H95" s="2">
        <v>38.200000762939453</v>
      </c>
      <c r="I95" s="2">
        <v>37.400001525878906</v>
      </c>
      <c r="J95" s="2">
        <v>55.400001525878906</v>
      </c>
      <c r="K95" s="2">
        <v>21</v>
      </c>
      <c r="L95" s="2">
        <v>36.099998474121094</v>
      </c>
      <c r="M95" s="2">
        <v>44.099998474121094</v>
      </c>
      <c r="N95" s="2">
        <v>55.400001525878906</v>
      </c>
      <c r="O95" s="2">
        <v>67.400001525878906</v>
      </c>
      <c r="P95" s="1" t="s">
        <v>444</v>
      </c>
      <c r="Q95" s="4">
        <v>2014</v>
      </c>
      <c r="R95">
        <v>2725942</v>
      </c>
      <c r="S95">
        <v>1351794</v>
      </c>
      <c r="T95">
        <v>1374148</v>
      </c>
      <c r="U95">
        <f t="shared" si="2"/>
        <v>1989131.5189617828</v>
      </c>
      <c r="V95">
        <f t="shared" si="3"/>
        <v>736810.4810382172</v>
      </c>
      <c r="W95" s="22">
        <v>0.27029572934355067</v>
      </c>
    </row>
    <row r="96" spans="1:23">
      <c r="A96" s="3" t="s">
        <v>254</v>
      </c>
      <c r="B96" s="1" t="s">
        <v>52</v>
      </c>
      <c r="C96" s="1" t="s">
        <v>409</v>
      </c>
      <c r="D96" s="1" t="s">
        <v>409</v>
      </c>
      <c r="E96" s="1" t="s">
        <v>418</v>
      </c>
      <c r="F96" s="2">
        <v>81.019676208496094</v>
      </c>
      <c r="G96" s="2">
        <v>88.312362670898438</v>
      </c>
      <c r="H96" s="2">
        <v>74.590217590332031</v>
      </c>
      <c r="I96" s="2">
        <v>77.628463745117188</v>
      </c>
      <c r="J96" s="2">
        <v>84.795318603515625</v>
      </c>
      <c r="K96" s="2">
        <v>70.982963562011719</v>
      </c>
      <c r="L96" s="2">
        <v>78.847518920898438</v>
      </c>
      <c r="M96" s="2">
        <v>79.9822998046875</v>
      </c>
      <c r="N96" s="2">
        <v>82.690040588378906</v>
      </c>
      <c r="O96" s="2">
        <v>95.699806213378906</v>
      </c>
      <c r="P96" s="1" t="s">
        <v>447</v>
      </c>
      <c r="Q96" s="4">
        <v>2019</v>
      </c>
      <c r="R96">
        <v>8148</v>
      </c>
      <c r="S96">
        <v>4017</v>
      </c>
      <c r="T96">
        <v>4131</v>
      </c>
      <c r="U96">
        <f t="shared" si="2"/>
        <v>3743.4394919519655</v>
      </c>
      <c r="V96">
        <f t="shared" si="3"/>
        <v>4404.5605080480345</v>
      </c>
      <c r="W96" s="22">
        <v>0.54056952725184515</v>
      </c>
    </row>
    <row r="97" spans="1:23">
      <c r="A97" s="67" t="s">
        <v>560</v>
      </c>
      <c r="B97" s="68" t="s">
        <v>561</v>
      </c>
      <c r="C97" s="69" t="s">
        <v>407</v>
      </c>
      <c r="D97" s="1"/>
      <c r="E97" s="1"/>
      <c r="F97" s="2">
        <v>93.7</v>
      </c>
      <c r="G97" s="2">
        <v>93.5</v>
      </c>
      <c r="H97" s="2">
        <v>93.9</v>
      </c>
      <c r="I97" s="2">
        <v>95.8</v>
      </c>
      <c r="J97" s="2">
        <v>90.4</v>
      </c>
      <c r="K97" s="2">
        <v>86</v>
      </c>
      <c r="L97" s="2">
        <v>95.5</v>
      </c>
      <c r="M97" s="2">
        <v>96.6</v>
      </c>
      <c r="N97" s="2">
        <v>97.8</v>
      </c>
      <c r="O97" s="2">
        <v>97</v>
      </c>
      <c r="P97" s="69" t="s">
        <v>502</v>
      </c>
      <c r="Q97" s="4">
        <v>2020</v>
      </c>
      <c r="W97" s="22"/>
    </row>
    <row r="98" spans="1:23">
      <c r="A98" s="3" t="s">
        <v>354</v>
      </c>
      <c r="B98" s="1" t="s">
        <v>152</v>
      </c>
      <c r="C98" s="1" t="s">
        <v>410</v>
      </c>
      <c r="D98" s="1" t="s">
        <v>410</v>
      </c>
      <c r="E98" s="1" t="s">
        <v>420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1" t="s">
        <v>459</v>
      </c>
      <c r="Q98" s="4"/>
      <c r="R98">
        <v>243629</v>
      </c>
      <c r="S98">
        <v>106473</v>
      </c>
      <c r="T98">
        <v>137156</v>
      </c>
      <c r="U98">
        <f t="shared" si="2"/>
        <v>0</v>
      </c>
      <c r="V98">
        <f t="shared" si="3"/>
        <v>243629</v>
      </c>
      <c r="W98" s="22">
        <v>1</v>
      </c>
    </row>
    <row r="99" spans="1:23">
      <c r="A99" s="3" t="s">
        <v>252</v>
      </c>
      <c r="B99" s="1" t="s">
        <v>50</v>
      </c>
      <c r="C99" s="1" t="s">
        <v>407</v>
      </c>
      <c r="D99" s="1" t="s">
        <v>414</v>
      </c>
      <c r="E99" s="1" t="s">
        <v>420</v>
      </c>
      <c r="F99" s="2">
        <v>96.900001525878906</v>
      </c>
      <c r="G99" s="2">
        <v>97.400001525878906</v>
      </c>
      <c r="H99" s="2">
        <v>96.5</v>
      </c>
      <c r="I99" s="2">
        <v>97.300003051757813</v>
      </c>
      <c r="J99" s="2">
        <v>96.099998474121094</v>
      </c>
      <c r="K99" s="2">
        <v>97.099998474121094</v>
      </c>
      <c r="L99" s="2">
        <v>98.199996948242188</v>
      </c>
      <c r="M99" s="2">
        <v>95.900001525878906</v>
      </c>
      <c r="N99" s="2">
        <v>96.900001525878906</v>
      </c>
      <c r="O99" s="2">
        <v>96.5</v>
      </c>
      <c r="P99" s="1" t="s">
        <v>440</v>
      </c>
      <c r="Q99" s="4">
        <v>2018</v>
      </c>
      <c r="R99">
        <v>570836</v>
      </c>
      <c r="S99">
        <v>279832</v>
      </c>
      <c r="T99">
        <v>291004</v>
      </c>
      <c r="U99">
        <f t="shared" si="2"/>
        <v>363332.62600465812</v>
      </c>
      <c r="V99">
        <f t="shared" si="3"/>
        <v>207503.37399534188</v>
      </c>
      <c r="W99" s="22">
        <v>0.36350786214489256</v>
      </c>
    </row>
    <row r="100" spans="1:23">
      <c r="A100" s="3" t="s">
        <v>255</v>
      </c>
      <c r="B100" s="1" t="s">
        <v>53</v>
      </c>
      <c r="C100" s="1" t="s">
        <v>409</v>
      </c>
      <c r="D100" s="1" t="s">
        <v>409</v>
      </c>
      <c r="E100" s="1" t="s">
        <v>418</v>
      </c>
      <c r="F100" s="2">
        <v>60.5</v>
      </c>
      <c r="G100" s="2">
        <v>61.5</v>
      </c>
      <c r="H100" s="2">
        <v>59.400001525878906</v>
      </c>
      <c r="I100" s="2">
        <v>53.299999237060547</v>
      </c>
      <c r="J100" s="2">
        <v>82.800003051757813</v>
      </c>
      <c r="K100" s="2">
        <v>27.899999618530273</v>
      </c>
      <c r="L100" s="2">
        <v>52.099998474121094</v>
      </c>
      <c r="M100" s="2">
        <v>66.300003051757813</v>
      </c>
      <c r="N100" s="2">
        <v>84.199996948242188</v>
      </c>
      <c r="O100" s="2">
        <v>92</v>
      </c>
      <c r="P100" s="1" t="s">
        <v>451</v>
      </c>
      <c r="Q100" s="4">
        <v>2017</v>
      </c>
      <c r="R100">
        <v>604472</v>
      </c>
      <c r="S100">
        <v>297204</v>
      </c>
      <c r="T100">
        <v>307268</v>
      </c>
      <c r="U100">
        <f t="shared" si="2"/>
        <v>392881.83513038681</v>
      </c>
      <c r="V100">
        <f t="shared" si="3"/>
        <v>211590.16486961319</v>
      </c>
      <c r="W100" s="22">
        <v>0.35004130029118502</v>
      </c>
    </row>
    <row r="101" spans="1:23">
      <c r="A101" s="3" t="s">
        <v>360</v>
      </c>
      <c r="B101" s="1" t="s">
        <v>158</v>
      </c>
      <c r="C101" s="1" t="s">
        <v>407</v>
      </c>
      <c r="D101" s="1" t="s">
        <v>416</v>
      </c>
      <c r="E101" s="1" t="s">
        <v>419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1" t="s">
        <v>459</v>
      </c>
      <c r="Q101" s="4"/>
      <c r="R101">
        <v>57341</v>
      </c>
      <c r="S101">
        <v>27935</v>
      </c>
      <c r="T101">
        <v>29406</v>
      </c>
      <c r="U101">
        <f t="shared" si="2"/>
        <v>18267.79537114664</v>
      </c>
      <c r="V101">
        <f t="shared" si="3"/>
        <v>39073.20462885336</v>
      </c>
      <c r="W101" s="22">
        <v>0.68141826317736631</v>
      </c>
    </row>
    <row r="102" spans="1:23">
      <c r="A102" s="3" t="s">
        <v>355</v>
      </c>
      <c r="B102" s="1" t="s">
        <v>153</v>
      </c>
      <c r="C102" s="1" t="s">
        <v>410</v>
      </c>
      <c r="D102" s="1" t="s">
        <v>410</v>
      </c>
      <c r="E102" s="1" t="s">
        <v>420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1" t="s">
        <v>459</v>
      </c>
      <c r="Q102" s="4"/>
      <c r="R102">
        <v>258170</v>
      </c>
      <c r="S102">
        <v>127038</v>
      </c>
      <c r="T102">
        <v>131132</v>
      </c>
      <c r="U102">
        <f t="shared" si="2"/>
        <v>29449.936097575293</v>
      </c>
      <c r="V102">
        <f t="shared" si="3"/>
        <v>228720.06390242471</v>
      </c>
      <c r="W102" s="22">
        <v>0.885928124501006</v>
      </c>
    </row>
    <row r="103" spans="1:23">
      <c r="A103" s="3" t="s">
        <v>259</v>
      </c>
      <c r="B103" s="1" t="s">
        <v>57</v>
      </c>
      <c r="C103" s="1" t="s">
        <v>406</v>
      </c>
      <c r="D103" s="1" t="s">
        <v>413</v>
      </c>
      <c r="E103" s="1" t="s">
        <v>418</v>
      </c>
      <c r="F103" s="2">
        <v>54.5</v>
      </c>
      <c r="G103" s="2">
        <v>66.900001525878906</v>
      </c>
      <c r="H103" s="2">
        <v>42.299999237060547</v>
      </c>
      <c r="I103" s="2">
        <v>47.200000762939453</v>
      </c>
      <c r="J103" s="2">
        <v>70.5</v>
      </c>
      <c r="K103" s="2">
        <v>29.5</v>
      </c>
      <c r="L103" s="2">
        <v>49.599998474121094</v>
      </c>
      <c r="M103" s="2">
        <v>57</v>
      </c>
      <c r="N103" s="2">
        <v>66.400001525878906</v>
      </c>
      <c r="O103" s="2">
        <v>80.599998474121094</v>
      </c>
      <c r="P103" s="1" t="s">
        <v>440</v>
      </c>
      <c r="Q103" s="4">
        <v>2018</v>
      </c>
      <c r="R103">
        <v>125880</v>
      </c>
      <c r="S103">
        <v>63232</v>
      </c>
      <c r="T103">
        <v>62648</v>
      </c>
      <c r="U103">
        <f t="shared" si="2"/>
        <v>90441.23751994026</v>
      </c>
      <c r="V103">
        <f t="shared" si="3"/>
        <v>35438.76248005974</v>
      </c>
      <c r="W103" s="22">
        <v>0.28152814172274976</v>
      </c>
    </row>
    <row r="104" spans="1:23">
      <c r="A104" s="3" t="s">
        <v>256</v>
      </c>
      <c r="B104" s="1" t="s">
        <v>54</v>
      </c>
      <c r="C104" s="1" t="s">
        <v>406</v>
      </c>
      <c r="D104" s="1" t="s">
        <v>415</v>
      </c>
      <c r="E104" s="1" t="s">
        <v>418</v>
      </c>
      <c r="F104" s="2">
        <v>14.100000381469727</v>
      </c>
      <c r="G104" s="2">
        <v>14.600000381469727</v>
      </c>
      <c r="H104" s="2">
        <v>13.600000381469727</v>
      </c>
      <c r="I104" s="2">
        <v>4.0999999046325684</v>
      </c>
      <c r="J104" s="2">
        <v>20</v>
      </c>
      <c r="K104" s="2">
        <v>1.8999999761581421</v>
      </c>
      <c r="L104" s="2">
        <v>4.5999999046325684</v>
      </c>
      <c r="M104" s="2">
        <v>7.5999999046325684</v>
      </c>
      <c r="N104" s="2">
        <v>15.699999809265137</v>
      </c>
      <c r="O104" s="2">
        <v>30.5</v>
      </c>
      <c r="P104" s="1" t="s">
        <v>446</v>
      </c>
      <c r="Q104" s="4">
        <v>2013</v>
      </c>
      <c r="R104">
        <v>366673</v>
      </c>
      <c r="S104">
        <v>180023</v>
      </c>
      <c r="T104">
        <v>186650</v>
      </c>
      <c r="U104">
        <f t="shared" si="2"/>
        <v>179114.58048186099</v>
      </c>
      <c r="V104">
        <f t="shared" si="3"/>
        <v>187558.41951813901</v>
      </c>
      <c r="W104" s="22">
        <v>0.51151412707818411</v>
      </c>
    </row>
    <row r="105" spans="1:23">
      <c r="A105" s="3" t="s">
        <v>356</v>
      </c>
      <c r="B105" s="1" t="s">
        <v>154</v>
      </c>
      <c r="C105" s="1" t="s">
        <v>410</v>
      </c>
      <c r="D105" s="1" t="s">
        <v>410</v>
      </c>
      <c r="E105" s="1" t="s">
        <v>420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1" t="s">
        <v>459</v>
      </c>
      <c r="Q105" s="4"/>
      <c r="R105">
        <v>367119</v>
      </c>
      <c r="S105">
        <v>178936</v>
      </c>
      <c r="T105">
        <v>188183</v>
      </c>
      <c r="U105">
        <f t="shared" si="2"/>
        <v>73049.462021840329</v>
      </c>
      <c r="V105">
        <f t="shared" si="3"/>
        <v>294069.53797815967</v>
      </c>
      <c r="W105" s="22">
        <v>0.80101966386419565</v>
      </c>
    </row>
    <row r="106" spans="1:23">
      <c r="A106" s="3" t="s">
        <v>357</v>
      </c>
      <c r="B106" s="1" t="s">
        <v>155</v>
      </c>
      <c r="C106" s="1" t="s">
        <v>407</v>
      </c>
      <c r="D106" s="1" t="s">
        <v>416</v>
      </c>
      <c r="E106" s="1" t="s">
        <v>419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1" t="s">
        <v>459</v>
      </c>
      <c r="Q106" s="4"/>
      <c r="R106">
        <v>1592</v>
      </c>
      <c r="S106">
        <v>736</v>
      </c>
      <c r="T106">
        <v>856</v>
      </c>
      <c r="U106">
        <f t="shared" si="2"/>
        <v>1363.7667409251735</v>
      </c>
      <c r="V106">
        <f t="shared" si="3"/>
        <v>228.23325907482638</v>
      </c>
      <c r="W106" s="22">
        <v>0.14336259992137335</v>
      </c>
    </row>
    <row r="107" spans="1:23">
      <c r="A107" s="3" t="s">
        <v>358</v>
      </c>
      <c r="B107" s="1" t="s">
        <v>156</v>
      </c>
      <c r="C107" s="1" t="s">
        <v>407</v>
      </c>
      <c r="D107" s="1" t="s">
        <v>416</v>
      </c>
      <c r="E107" s="1" t="s">
        <v>419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1" t="s">
        <v>459</v>
      </c>
      <c r="Q107" s="4"/>
      <c r="R107">
        <v>154477</v>
      </c>
      <c r="S107">
        <v>75491</v>
      </c>
      <c r="T107">
        <v>78986</v>
      </c>
      <c r="U107">
        <f t="shared" si="2"/>
        <v>49928.914765815774</v>
      </c>
      <c r="V107">
        <f t="shared" si="3"/>
        <v>104548.08523418423</v>
      </c>
      <c r="W107" s="22">
        <v>0.67678738734040811</v>
      </c>
    </row>
    <row r="108" spans="1:23">
      <c r="A108" s="3" t="s">
        <v>359</v>
      </c>
      <c r="B108" s="1" t="s">
        <v>157</v>
      </c>
      <c r="C108" s="1" t="s">
        <v>407</v>
      </c>
      <c r="D108" s="1" t="s">
        <v>416</v>
      </c>
      <c r="E108" s="1" t="s">
        <v>419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1" t="s">
        <v>459</v>
      </c>
      <c r="Q108" s="4"/>
      <c r="R108">
        <v>18924</v>
      </c>
      <c r="S108">
        <v>9330</v>
      </c>
      <c r="T108">
        <v>9594</v>
      </c>
      <c r="U108">
        <f t="shared" si="2"/>
        <v>1706.6898111366536</v>
      </c>
      <c r="V108">
        <f t="shared" si="3"/>
        <v>17217.310188863346</v>
      </c>
      <c r="W108" s="22">
        <v>0.90981347436394766</v>
      </c>
    </row>
    <row r="109" spans="1:23">
      <c r="A109" s="3" t="s">
        <v>261</v>
      </c>
      <c r="B109" s="1" t="s">
        <v>59</v>
      </c>
      <c r="C109" s="1" t="s">
        <v>406</v>
      </c>
      <c r="D109" s="1" t="s">
        <v>413</v>
      </c>
      <c r="E109" s="1" t="s">
        <v>418</v>
      </c>
      <c r="F109" s="2">
        <v>27.200000762939453</v>
      </c>
      <c r="G109" s="2">
        <v>31.5</v>
      </c>
      <c r="H109" s="2">
        <v>23</v>
      </c>
      <c r="I109" s="2">
        <v>21.100000381469727</v>
      </c>
      <c r="J109" s="2">
        <v>48</v>
      </c>
      <c r="K109" s="2">
        <v>3.9000000953674316</v>
      </c>
      <c r="L109" s="2">
        <v>11.100000381469727</v>
      </c>
      <c r="M109" s="2">
        <v>20.200000762939453</v>
      </c>
      <c r="N109" s="2">
        <v>37.700000762939453</v>
      </c>
      <c r="O109" s="2">
        <v>67.400001525878906</v>
      </c>
      <c r="P109" s="1" t="s">
        <v>440</v>
      </c>
      <c r="Q109" s="4">
        <v>2018</v>
      </c>
      <c r="R109">
        <v>2640632</v>
      </c>
      <c r="S109">
        <v>1312659</v>
      </c>
      <c r="T109">
        <v>1327973</v>
      </c>
      <c r="U109">
        <f t="shared" si="2"/>
        <v>1658566.2833413486</v>
      </c>
      <c r="V109">
        <f t="shared" si="3"/>
        <v>982065.71665865148</v>
      </c>
      <c r="W109" s="22">
        <v>0.37190555770688666</v>
      </c>
    </row>
    <row r="110" spans="1:23">
      <c r="A110" s="3" t="s">
        <v>270</v>
      </c>
      <c r="B110" s="1" t="s">
        <v>68</v>
      </c>
      <c r="C110" s="1" t="s">
        <v>406</v>
      </c>
      <c r="D110" s="1" t="s">
        <v>413</v>
      </c>
      <c r="E110" s="1" t="s">
        <v>418</v>
      </c>
      <c r="F110" s="2">
        <v>28</v>
      </c>
      <c r="G110" s="2">
        <v>30.799999237060547</v>
      </c>
      <c r="H110" s="2">
        <v>25.200000762939453</v>
      </c>
      <c r="I110" s="2">
        <v>24.700000762939453</v>
      </c>
      <c r="J110" s="2">
        <v>51.799999237060547</v>
      </c>
      <c r="K110" s="2">
        <v>11.100000381469727</v>
      </c>
      <c r="L110" s="2">
        <v>17.399999618530273</v>
      </c>
      <c r="M110" s="2">
        <v>23.700000762939453</v>
      </c>
      <c r="N110" s="2">
        <v>32.5</v>
      </c>
      <c r="O110" s="2">
        <v>54.200000762939453</v>
      </c>
      <c r="P110" s="1" t="s">
        <v>423</v>
      </c>
      <c r="Q110" s="4">
        <v>2016</v>
      </c>
      <c r="R110">
        <v>2028309</v>
      </c>
      <c r="S110">
        <v>1010385</v>
      </c>
      <c r="T110">
        <v>1017924</v>
      </c>
      <c r="U110">
        <f t="shared" si="2"/>
        <v>1684773.9851906586</v>
      </c>
      <c r="V110">
        <f t="shared" si="3"/>
        <v>343535.01480934134</v>
      </c>
      <c r="W110" s="22">
        <v>0.16937015751019266</v>
      </c>
    </row>
    <row r="111" spans="1:23">
      <c r="A111" s="3" t="s">
        <v>368</v>
      </c>
      <c r="B111" s="1" t="s">
        <v>166</v>
      </c>
      <c r="C111" s="1" t="s">
        <v>409</v>
      </c>
      <c r="D111" s="1" t="s">
        <v>409</v>
      </c>
      <c r="E111" s="1" t="s">
        <v>420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1" t="s">
        <v>459</v>
      </c>
      <c r="Q111" s="4"/>
      <c r="R111">
        <v>1460372</v>
      </c>
      <c r="S111">
        <v>709351</v>
      </c>
      <c r="T111">
        <v>751021</v>
      </c>
      <c r="U111">
        <f t="shared" si="2"/>
        <v>349966.88976906822</v>
      </c>
      <c r="V111">
        <f t="shared" si="3"/>
        <v>1110405.1102309318</v>
      </c>
      <c r="W111" s="22">
        <v>0.76035771038538935</v>
      </c>
    </row>
    <row r="112" spans="1:23">
      <c r="A112" s="3" t="s">
        <v>363</v>
      </c>
      <c r="B112" s="1" t="s">
        <v>161</v>
      </c>
      <c r="C112" s="1" t="s">
        <v>405</v>
      </c>
      <c r="D112" s="1" t="s">
        <v>405</v>
      </c>
      <c r="E112" s="1" t="s">
        <v>420</v>
      </c>
      <c r="F112" s="2">
        <v>83.699996948242188</v>
      </c>
      <c r="G112" s="2">
        <v>85.5</v>
      </c>
      <c r="H112" s="2">
        <v>82</v>
      </c>
      <c r="I112" s="2">
        <v>84.099998474121094</v>
      </c>
      <c r="J112" s="2">
        <v>82.800003051757813</v>
      </c>
      <c r="K112" s="2">
        <v>80.900001525878906</v>
      </c>
      <c r="L112" s="2">
        <v>86</v>
      </c>
      <c r="M112" s="2">
        <v>84.900001525878906</v>
      </c>
      <c r="N112" s="2">
        <v>85.699996948242188</v>
      </c>
      <c r="O112" s="2">
        <v>80.5</v>
      </c>
      <c r="P112" s="1" t="s">
        <v>426</v>
      </c>
      <c r="Q112" s="4">
        <v>2017</v>
      </c>
      <c r="R112">
        <v>19219</v>
      </c>
      <c r="S112">
        <v>9338</v>
      </c>
      <c r="T112">
        <v>9881</v>
      </c>
      <c r="U112">
        <f t="shared" si="2"/>
        <v>11568.284158565162</v>
      </c>
      <c r="V112">
        <f t="shared" si="3"/>
        <v>7650.7158414348378</v>
      </c>
      <c r="W112" s="22">
        <v>0.398080849234343</v>
      </c>
    </row>
    <row r="113" spans="1:23">
      <c r="A113" s="3" t="s">
        <v>264</v>
      </c>
      <c r="B113" s="1" t="s">
        <v>62</v>
      </c>
      <c r="C113" s="1" t="s">
        <v>406</v>
      </c>
      <c r="D113" s="1" t="s">
        <v>415</v>
      </c>
      <c r="E113" s="1" t="s">
        <v>418</v>
      </c>
      <c r="F113" s="2">
        <v>33.5</v>
      </c>
      <c r="G113" s="2">
        <v>30.399999618530273</v>
      </c>
      <c r="H113" s="2">
        <v>36.299999237060547</v>
      </c>
      <c r="I113" s="2">
        <v>25.299999237060547</v>
      </c>
      <c r="J113" s="2">
        <v>58.799999237060547</v>
      </c>
      <c r="K113" s="2">
        <v>11.300000190734863</v>
      </c>
      <c r="L113" s="2">
        <v>16.600000381469727</v>
      </c>
      <c r="M113" s="2">
        <v>24.700000762939453</v>
      </c>
      <c r="N113" s="2">
        <v>39.799999237060547</v>
      </c>
      <c r="O113" s="2">
        <v>63.799999237060547</v>
      </c>
      <c r="P113" s="1" t="s">
        <v>450</v>
      </c>
      <c r="Q113" s="4">
        <v>2015</v>
      </c>
      <c r="R113">
        <v>1539839</v>
      </c>
      <c r="S113">
        <v>757771</v>
      </c>
      <c r="T113">
        <v>782068</v>
      </c>
      <c r="U113">
        <f t="shared" si="2"/>
        <v>887619.95416163502</v>
      </c>
      <c r="V113">
        <f t="shared" si="3"/>
        <v>652219.04583836498</v>
      </c>
      <c r="W113" s="22">
        <v>0.42356314253526828</v>
      </c>
    </row>
    <row r="114" spans="1:23">
      <c r="A114" s="3" t="s">
        <v>365</v>
      </c>
      <c r="B114" s="1" t="s">
        <v>163</v>
      </c>
      <c r="C114" s="1" t="s">
        <v>407</v>
      </c>
      <c r="D114" s="1" t="s">
        <v>416</v>
      </c>
      <c r="E114" s="1" t="s">
        <v>419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1" t="s">
        <v>459</v>
      </c>
      <c r="Q114" s="4"/>
      <c r="R114">
        <v>12209</v>
      </c>
      <c r="S114">
        <v>5886</v>
      </c>
      <c r="T114">
        <v>6323</v>
      </c>
      <c r="U114">
        <f t="shared" si="2"/>
        <v>657.7939267141719</v>
      </c>
      <c r="V114">
        <f t="shared" si="3"/>
        <v>11551.206073285828</v>
      </c>
      <c r="W114" s="22">
        <v>0.94612221093339566</v>
      </c>
    </row>
    <row r="115" spans="1:23">
      <c r="A115" s="3" t="s">
        <v>364</v>
      </c>
      <c r="B115" s="1" t="s">
        <v>162</v>
      </c>
      <c r="C115" s="1" t="s">
        <v>409</v>
      </c>
      <c r="D115" s="1" t="s">
        <v>409</v>
      </c>
      <c r="E115" s="1" t="s">
        <v>420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1" t="s">
        <v>459</v>
      </c>
      <c r="Q115" s="4"/>
      <c r="R115">
        <v>6156</v>
      </c>
      <c r="S115">
        <v>3012</v>
      </c>
      <c r="T115">
        <v>3144</v>
      </c>
      <c r="U115">
        <f t="shared" si="2"/>
        <v>1413.9799499689652</v>
      </c>
      <c r="V115">
        <f t="shared" si="3"/>
        <v>4742.0200500310348</v>
      </c>
      <c r="W115" s="22">
        <v>0.77030865010250726</v>
      </c>
    </row>
    <row r="116" spans="1:23">
      <c r="A116" s="3" t="s">
        <v>269</v>
      </c>
      <c r="B116" s="1" t="s">
        <v>67</v>
      </c>
      <c r="C116" s="1" t="s">
        <v>406</v>
      </c>
      <c r="D116" s="1" t="s">
        <v>415</v>
      </c>
      <c r="E116" s="1" t="s">
        <v>418</v>
      </c>
      <c r="F116" s="2">
        <v>28.518310546875</v>
      </c>
      <c r="G116" s="2">
        <v>26.9068603515625</v>
      </c>
      <c r="H116" s="2">
        <v>30.258140563964844</v>
      </c>
      <c r="I116" s="2">
        <v>17.521129608154297</v>
      </c>
      <c r="J116" s="2">
        <v>41.580638885498047</v>
      </c>
      <c r="K116" s="2">
        <v>10.151700019836426</v>
      </c>
      <c r="L116" s="2">
        <v>15.732549667358398</v>
      </c>
      <c r="M116" s="2">
        <v>27.12898063659668</v>
      </c>
      <c r="N116" s="2">
        <v>34.782100677490234</v>
      </c>
      <c r="O116" s="2">
        <v>59.640350341796875</v>
      </c>
      <c r="P116" s="1" t="s">
        <v>450</v>
      </c>
      <c r="Q116" s="4">
        <v>2015</v>
      </c>
      <c r="R116">
        <v>412181</v>
      </c>
      <c r="S116">
        <v>203318</v>
      </c>
      <c r="T116">
        <v>208863</v>
      </c>
      <c r="U116">
        <f t="shared" si="2"/>
        <v>190955.33142763498</v>
      </c>
      <c r="V116">
        <f t="shared" si="3"/>
        <v>221225.66857236502</v>
      </c>
      <c r="W116" s="22">
        <v>0.53671971433026999</v>
      </c>
    </row>
    <row r="117" spans="1:23">
      <c r="A117" s="3" t="s">
        <v>367</v>
      </c>
      <c r="B117" s="1" t="s">
        <v>165</v>
      </c>
      <c r="C117" s="1" t="s">
        <v>406</v>
      </c>
      <c r="D117" s="1" t="s">
        <v>413</v>
      </c>
      <c r="E117" s="1" t="s">
        <v>420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1" t="s">
        <v>459</v>
      </c>
      <c r="Q117" s="4"/>
      <c r="R117">
        <v>48174</v>
      </c>
      <c r="S117">
        <v>23630</v>
      </c>
      <c r="T117">
        <v>24544</v>
      </c>
      <c r="U117">
        <f t="shared" si="2"/>
        <v>28522.25627860587</v>
      </c>
      <c r="V117">
        <f t="shared" si="3"/>
        <v>19651.74372139413</v>
      </c>
      <c r="W117" s="22">
        <v>0.40793257195570493</v>
      </c>
    </row>
    <row r="118" spans="1:23">
      <c r="A118" s="3" t="s">
        <v>262</v>
      </c>
      <c r="B118" s="1" t="s">
        <v>60</v>
      </c>
      <c r="C118" s="1" t="s">
        <v>408</v>
      </c>
      <c r="D118" s="1" t="s">
        <v>408</v>
      </c>
      <c r="E118" s="1" t="s">
        <v>420</v>
      </c>
      <c r="F118" s="2">
        <v>89.5</v>
      </c>
      <c r="G118" s="2">
        <v>90.599998474121094</v>
      </c>
      <c r="H118" s="2">
        <v>88.599998474121094</v>
      </c>
      <c r="I118" s="2">
        <v>86.5</v>
      </c>
      <c r="J118" s="2">
        <v>90.699996948242188</v>
      </c>
      <c r="K118" s="2"/>
      <c r="L118" s="2"/>
      <c r="M118" s="2"/>
      <c r="N118" s="2"/>
      <c r="O118" s="2"/>
      <c r="P118" s="1" t="s">
        <v>452</v>
      </c>
      <c r="Q118" s="4">
        <v>2018</v>
      </c>
      <c r="R118">
        <v>6681108</v>
      </c>
      <c r="S118">
        <v>3268894</v>
      </c>
      <c r="T118">
        <v>3412214</v>
      </c>
      <c r="U118">
        <f t="shared" si="2"/>
        <v>1325786.060508565</v>
      </c>
      <c r="V118">
        <f t="shared" si="3"/>
        <v>5355321.939491435</v>
      </c>
      <c r="W118" s="22">
        <v>0.80156194743318554</v>
      </c>
    </row>
    <row r="119" spans="1:23">
      <c r="A119" s="3" t="s">
        <v>339</v>
      </c>
      <c r="B119" s="1" t="s">
        <v>137</v>
      </c>
      <c r="C119" s="1" t="s">
        <v>409</v>
      </c>
      <c r="D119" s="1" t="s">
        <v>409</v>
      </c>
      <c r="E119" s="1" t="s">
        <v>420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1" t="s">
        <v>459</v>
      </c>
      <c r="Q119" s="4"/>
      <c r="R119">
        <v>4747</v>
      </c>
      <c r="S119">
        <v>2338</v>
      </c>
      <c r="T119">
        <v>2409</v>
      </c>
      <c r="U119">
        <f t="shared" si="2"/>
        <v>4747</v>
      </c>
      <c r="V119">
        <f t="shared" si="3"/>
        <v>0</v>
      </c>
      <c r="W119" s="22">
        <v>0</v>
      </c>
    </row>
    <row r="120" spans="1:23">
      <c r="A120" s="3" t="s">
        <v>362</v>
      </c>
      <c r="B120" s="1" t="s">
        <v>160</v>
      </c>
      <c r="C120" s="1" t="s">
        <v>407</v>
      </c>
      <c r="D120" s="1" t="s">
        <v>416</v>
      </c>
      <c r="E120" s="1" t="s">
        <v>419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1" t="s">
        <v>459</v>
      </c>
      <c r="Q120" s="4"/>
      <c r="R120">
        <v>871</v>
      </c>
      <c r="S120">
        <v>414</v>
      </c>
      <c r="T120">
        <v>457</v>
      </c>
      <c r="U120">
        <f t="shared" si="2"/>
        <v>0</v>
      </c>
      <c r="V120">
        <f t="shared" si="3"/>
        <v>871</v>
      </c>
      <c r="W120" s="22">
        <v>1</v>
      </c>
    </row>
    <row r="121" spans="1:23">
      <c r="A121" s="3" t="s">
        <v>267</v>
      </c>
      <c r="B121" s="1" t="s">
        <v>65</v>
      </c>
      <c r="C121" s="1" t="s">
        <v>409</v>
      </c>
      <c r="D121" s="1" t="s">
        <v>409</v>
      </c>
      <c r="E121" s="1" t="s">
        <v>420</v>
      </c>
      <c r="F121" s="2">
        <v>93</v>
      </c>
      <c r="G121" s="2">
        <v>94.300003051757813</v>
      </c>
      <c r="H121" s="2">
        <v>91.900001525878906</v>
      </c>
      <c r="I121" s="2">
        <v>93.199996948242188</v>
      </c>
      <c r="J121" s="2">
        <v>92.900001525878906</v>
      </c>
      <c r="K121" s="2">
        <v>90.699996948242188</v>
      </c>
      <c r="L121" s="2">
        <v>94.099998474121094</v>
      </c>
      <c r="M121" s="2">
        <v>91.400001525878906</v>
      </c>
      <c r="N121" s="2">
        <v>96.199996948242188</v>
      </c>
      <c r="O121" s="2">
        <v>93.199996948242188</v>
      </c>
      <c r="P121" s="1" t="s">
        <v>440</v>
      </c>
      <c r="Q121" s="4">
        <v>2018</v>
      </c>
      <c r="R121">
        <v>218440</v>
      </c>
      <c r="S121">
        <v>108071</v>
      </c>
      <c r="T121">
        <v>110369</v>
      </c>
      <c r="U121">
        <f t="shared" si="2"/>
        <v>68927.821532129834</v>
      </c>
      <c r="V121">
        <f t="shared" si="3"/>
        <v>149512.17846787017</v>
      </c>
      <c r="W121" s="22">
        <v>0.68445421382471239</v>
      </c>
    </row>
    <row r="122" spans="1:23">
      <c r="A122" s="3" t="s">
        <v>266</v>
      </c>
      <c r="B122" s="1" t="s">
        <v>64</v>
      </c>
      <c r="C122" s="1" t="s">
        <v>407</v>
      </c>
      <c r="D122" s="1" t="s">
        <v>414</v>
      </c>
      <c r="E122" s="1" t="s">
        <v>419</v>
      </c>
      <c r="F122" s="2">
        <v>93.219352722167969</v>
      </c>
      <c r="G122" s="2">
        <v>95.85968017578125</v>
      </c>
      <c r="H122" s="2">
        <v>91.002586364746094</v>
      </c>
      <c r="I122" s="2">
        <v>93.294692993164063</v>
      </c>
      <c r="J122" s="2">
        <v>93.181571960449219</v>
      </c>
      <c r="K122" s="2">
        <v>79.166358947753906</v>
      </c>
      <c r="L122" s="2">
        <v>95.833747863769531</v>
      </c>
      <c r="M122" s="2">
        <v>94.192550659179688</v>
      </c>
      <c r="N122" s="2">
        <v>97.585563659667969</v>
      </c>
      <c r="O122" s="2">
        <v>99.150001525878906</v>
      </c>
      <c r="P122" s="1" t="s">
        <v>440</v>
      </c>
      <c r="Q122" s="4">
        <v>2018</v>
      </c>
      <c r="R122">
        <v>31670</v>
      </c>
      <c r="S122">
        <v>15066</v>
      </c>
      <c r="T122">
        <v>16604</v>
      </c>
      <c r="U122">
        <f t="shared" si="2"/>
        <v>10510.176456845711</v>
      </c>
      <c r="V122">
        <f t="shared" si="3"/>
        <v>21159.823543154289</v>
      </c>
      <c r="W122" s="22">
        <v>0.66813462403392132</v>
      </c>
    </row>
    <row r="123" spans="1:23">
      <c r="A123" s="3" t="s">
        <v>366</v>
      </c>
      <c r="B123" s="1" t="s">
        <v>164</v>
      </c>
      <c r="C123" s="1" t="s">
        <v>408</v>
      </c>
      <c r="D123" s="1" t="s">
        <v>408</v>
      </c>
      <c r="E123" s="1" t="s">
        <v>421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1" t="s">
        <v>459</v>
      </c>
      <c r="Q123" s="4"/>
      <c r="R123">
        <v>184</v>
      </c>
      <c r="S123">
        <v>90</v>
      </c>
      <c r="T123">
        <v>94</v>
      </c>
      <c r="U123">
        <f t="shared" si="2"/>
        <v>167.30809148568133</v>
      </c>
      <c r="V123">
        <f t="shared" si="3"/>
        <v>16.691908514318659</v>
      </c>
      <c r="W123" s="22">
        <v>9.0716894099557924E-2</v>
      </c>
    </row>
    <row r="124" spans="1:23">
      <c r="A124" s="3" t="s">
        <v>361</v>
      </c>
      <c r="B124" s="1" t="s">
        <v>159</v>
      </c>
      <c r="C124" s="1" t="s">
        <v>410</v>
      </c>
      <c r="D124" s="1" t="s">
        <v>410</v>
      </c>
      <c r="E124" s="1" t="s">
        <v>420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1" t="s">
        <v>459</v>
      </c>
      <c r="Q124" s="4"/>
      <c r="R124">
        <v>1841308</v>
      </c>
      <c r="S124">
        <v>895950</v>
      </c>
      <c r="T124">
        <v>945358</v>
      </c>
      <c r="U124">
        <f t="shared" si="2"/>
        <v>691362.27311945357</v>
      </c>
      <c r="V124">
        <f t="shared" si="3"/>
        <v>1149945.7268805464</v>
      </c>
      <c r="W124" s="22">
        <v>0.6245265468246195</v>
      </c>
    </row>
    <row r="125" spans="1:23">
      <c r="A125" s="3" t="s">
        <v>268</v>
      </c>
      <c r="B125" s="1" t="s">
        <v>66</v>
      </c>
      <c r="C125" s="1" t="s">
        <v>406</v>
      </c>
      <c r="D125" s="1" t="s">
        <v>413</v>
      </c>
      <c r="E125" s="1" t="s">
        <v>418</v>
      </c>
      <c r="F125" s="2">
        <v>15.800000190734863</v>
      </c>
      <c r="G125" s="2">
        <v>16.600000381469727</v>
      </c>
      <c r="H125" s="2">
        <v>15.100000381469727</v>
      </c>
      <c r="I125" s="2">
        <v>6.3000001907348633</v>
      </c>
      <c r="J125" s="2">
        <v>34.900001525878906</v>
      </c>
      <c r="K125" s="2">
        <v>1.1000000238418579</v>
      </c>
      <c r="L125" s="2">
        <v>2.9000000953674316</v>
      </c>
      <c r="M125" s="2">
        <v>5.0999999046325684</v>
      </c>
      <c r="N125" s="2">
        <v>15.600000381469727</v>
      </c>
      <c r="O125" s="2">
        <v>46</v>
      </c>
      <c r="P125" s="1" t="s">
        <v>453</v>
      </c>
      <c r="Q125" s="4">
        <v>2011</v>
      </c>
      <c r="R125">
        <v>2370190</v>
      </c>
      <c r="S125">
        <v>1187038</v>
      </c>
      <c r="T125">
        <v>1183152</v>
      </c>
      <c r="U125">
        <f t="shared" si="2"/>
        <v>1517209.0382071305</v>
      </c>
      <c r="V125">
        <f t="shared" si="3"/>
        <v>852980.96179286938</v>
      </c>
      <c r="W125" s="22">
        <v>0.35987872777830865</v>
      </c>
    </row>
    <row r="126" spans="1:23">
      <c r="A126" s="3" t="s">
        <v>265</v>
      </c>
      <c r="B126" s="1" t="s">
        <v>63</v>
      </c>
      <c r="C126" s="1" t="s">
        <v>409</v>
      </c>
      <c r="D126" s="1" t="s">
        <v>409</v>
      </c>
      <c r="E126" s="1" t="s">
        <v>418</v>
      </c>
      <c r="F126" s="2">
        <v>69</v>
      </c>
      <c r="G126" s="2">
        <v>71</v>
      </c>
      <c r="H126" s="2">
        <v>66.900001525878906</v>
      </c>
      <c r="I126" s="2">
        <v>64.699996948242188</v>
      </c>
      <c r="J126" s="2">
        <v>82.599998474121094</v>
      </c>
      <c r="K126" s="2">
        <v>45</v>
      </c>
      <c r="L126" s="2">
        <v>63.700000762939453</v>
      </c>
      <c r="M126" s="2">
        <v>74</v>
      </c>
      <c r="N126" s="2">
        <v>83</v>
      </c>
      <c r="O126" s="2">
        <v>88.599998474121094</v>
      </c>
      <c r="P126" s="1" t="s">
        <v>423</v>
      </c>
      <c r="Q126" s="4">
        <v>2016</v>
      </c>
      <c r="R126">
        <v>3848616</v>
      </c>
      <c r="S126">
        <v>1916074</v>
      </c>
      <c r="T126">
        <v>1932542</v>
      </c>
      <c r="U126">
        <f t="shared" si="2"/>
        <v>2671760.8769870838</v>
      </c>
      <c r="V126">
        <f t="shared" si="3"/>
        <v>1176855.123012916</v>
      </c>
      <c r="W126" s="22">
        <v>0.30578657964653161</v>
      </c>
    </row>
    <row r="127" spans="1:23">
      <c r="A127" s="3" t="s">
        <v>271</v>
      </c>
      <c r="B127" s="1" t="s">
        <v>69</v>
      </c>
      <c r="C127" s="1" t="s">
        <v>406</v>
      </c>
      <c r="D127" s="1" t="s">
        <v>413</v>
      </c>
      <c r="E127" s="1" t="s">
        <v>420</v>
      </c>
      <c r="F127" s="2">
        <v>60.299999237060547</v>
      </c>
      <c r="G127" s="2">
        <v>67.400001525878906</v>
      </c>
      <c r="H127" s="2">
        <v>53.5</v>
      </c>
      <c r="I127" s="2">
        <v>52.700000762939453</v>
      </c>
      <c r="J127" s="2">
        <v>72.699996948242188</v>
      </c>
      <c r="K127" s="2">
        <v>41.200000762939453</v>
      </c>
      <c r="L127" s="2">
        <v>47.200000762939453</v>
      </c>
      <c r="M127" s="2">
        <v>60.599998474121094</v>
      </c>
      <c r="N127" s="2">
        <v>67.699996948242188</v>
      </c>
      <c r="O127" s="2">
        <v>89.900001525878906</v>
      </c>
      <c r="P127" s="1" t="s">
        <v>446</v>
      </c>
      <c r="Q127" s="4">
        <v>2013</v>
      </c>
      <c r="R127">
        <v>158264</v>
      </c>
      <c r="S127">
        <v>79381</v>
      </c>
      <c r="T127">
        <v>78883</v>
      </c>
      <c r="U127">
        <f t="shared" si="2"/>
        <v>79080.596939254596</v>
      </c>
      <c r="V127">
        <f t="shared" si="3"/>
        <v>79183.403060745404</v>
      </c>
      <c r="W127" s="22">
        <v>0.50032479313517542</v>
      </c>
    </row>
    <row r="128" spans="1:23">
      <c r="A128" s="3" t="s">
        <v>373</v>
      </c>
      <c r="B128" s="1" t="s">
        <v>171</v>
      </c>
      <c r="C128" s="1" t="s">
        <v>409</v>
      </c>
      <c r="D128" s="1" t="s">
        <v>409</v>
      </c>
      <c r="E128" s="1" t="s">
        <v>420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1" t="s">
        <v>459</v>
      </c>
      <c r="Q128" s="4"/>
      <c r="R128">
        <v>908</v>
      </c>
      <c r="S128">
        <v>453</v>
      </c>
      <c r="T128">
        <v>455</v>
      </c>
      <c r="U128">
        <f t="shared" ref="U128:U191" si="4">R128-V128</f>
        <v>0</v>
      </c>
      <c r="V128">
        <f t="shared" ref="V128:V191" si="5">W128*R128</f>
        <v>908</v>
      </c>
      <c r="W128" s="22">
        <v>1</v>
      </c>
    </row>
    <row r="129" spans="1:23">
      <c r="A129" s="3" t="s">
        <v>274</v>
      </c>
      <c r="B129" s="1" t="s">
        <v>72</v>
      </c>
      <c r="C129" s="1" t="s">
        <v>405</v>
      </c>
      <c r="D129" s="1" t="s">
        <v>405</v>
      </c>
      <c r="E129" s="1" t="s">
        <v>418</v>
      </c>
      <c r="F129" s="2">
        <v>50.266860961914063</v>
      </c>
      <c r="G129" s="2">
        <v>54.705909729003906</v>
      </c>
      <c r="H129" s="2">
        <v>45.861080169677734</v>
      </c>
      <c r="I129" s="2">
        <v>46.8072509765625</v>
      </c>
      <c r="J129" s="2">
        <v>52.133979797363281</v>
      </c>
      <c r="K129" s="2">
        <v>44.17926025390625</v>
      </c>
      <c r="L129" s="2">
        <v>47.936229705810547</v>
      </c>
      <c r="M129" s="2">
        <v>48.150760650634766</v>
      </c>
      <c r="N129" s="2">
        <v>49.028011322021484</v>
      </c>
      <c r="O129" s="2">
        <v>68.586273193359375</v>
      </c>
      <c r="P129" s="1" t="s">
        <v>428</v>
      </c>
      <c r="Q129" s="4">
        <v>2019</v>
      </c>
      <c r="R129">
        <v>1727686</v>
      </c>
      <c r="S129">
        <v>860359</v>
      </c>
      <c r="T129">
        <v>867327</v>
      </c>
      <c r="U129">
        <f t="shared" si="4"/>
        <v>1386647.403491928</v>
      </c>
      <c r="V129">
        <f t="shared" si="5"/>
        <v>341038.59650807193</v>
      </c>
      <c r="W129" s="22">
        <v>0.19739616834776222</v>
      </c>
    </row>
    <row r="130" spans="1:23">
      <c r="A130" s="3" t="s">
        <v>371</v>
      </c>
      <c r="B130" s="1" t="s">
        <v>169</v>
      </c>
      <c r="C130" s="1" t="s">
        <v>407</v>
      </c>
      <c r="D130" s="1" t="s">
        <v>416</v>
      </c>
      <c r="E130" s="1" t="s">
        <v>419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1" t="s">
        <v>459</v>
      </c>
      <c r="Q130" s="4"/>
      <c r="R130">
        <v>570306</v>
      </c>
      <c r="S130">
        <v>277309</v>
      </c>
      <c r="T130">
        <v>292997</v>
      </c>
      <c r="U130">
        <f t="shared" si="4"/>
        <v>48532.524490942364</v>
      </c>
      <c r="V130">
        <f t="shared" si="5"/>
        <v>521773.47550905764</v>
      </c>
      <c r="W130" s="22">
        <v>0.91490090496866183</v>
      </c>
    </row>
    <row r="131" spans="1:23">
      <c r="A131" s="3" t="s">
        <v>374</v>
      </c>
      <c r="B131" s="1" t="s">
        <v>172</v>
      </c>
      <c r="C131" s="1" t="s">
        <v>409</v>
      </c>
      <c r="D131" s="1" t="s">
        <v>409</v>
      </c>
      <c r="E131" s="1" t="s">
        <v>419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1" t="s">
        <v>459</v>
      </c>
      <c r="Q131" s="4"/>
      <c r="R131">
        <v>259746</v>
      </c>
      <c r="S131">
        <v>126271</v>
      </c>
      <c r="T131">
        <v>133475</v>
      </c>
      <c r="U131">
        <f t="shared" si="4"/>
        <v>34967.942627565557</v>
      </c>
      <c r="V131">
        <f t="shared" si="5"/>
        <v>224778.05737243444</v>
      </c>
      <c r="W131" s="22">
        <v>0.86537639606551953</v>
      </c>
    </row>
    <row r="132" spans="1:23">
      <c r="A132" s="3" t="s">
        <v>369</v>
      </c>
      <c r="B132" s="1" t="s">
        <v>167</v>
      </c>
      <c r="C132" s="1" t="s">
        <v>408</v>
      </c>
      <c r="D132" s="1" t="s">
        <v>408</v>
      </c>
      <c r="E132" s="1" t="s">
        <v>420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1" t="s">
        <v>459</v>
      </c>
      <c r="Q132" s="4"/>
      <c r="R132">
        <v>380667</v>
      </c>
      <c r="S132">
        <v>184259</v>
      </c>
      <c r="T132">
        <v>196408</v>
      </c>
      <c r="U132">
        <f t="shared" si="4"/>
        <v>157891.87663484839</v>
      </c>
      <c r="V132">
        <f t="shared" si="5"/>
        <v>222775.12336515161</v>
      </c>
      <c r="W132" s="22">
        <v>0.58522310409137546</v>
      </c>
    </row>
    <row r="133" spans="1:23">
      <c r="A133" s="3" t="s">
        <v>272</v>
      </c>
      <c r="B133" s="1" t="s">
        <v>70</v>
      </c>
      <c r="C133" s="1" t="s">
        <v>406</v>
      </c>
      <c r="D133" s="1" t="s">
        <v>415</v>
      </c>
      <c r="E133" s="1" t="s">
        <v>418</v>
      </c>
      <c r="F133" s="2">
        <v>19.299999237060547</v>
      </c>
      <c r="G133" s="2">
        <v>16.799999237060547</v>
      </c>
      <c r="H133" s="2">
        <v>21.399999618530273</v>
      </c>
      <c r="I133" s="2">
        <v>11.600000381469727</v>
      </c>
      <c r="J133" s="2">
        <v>45.700000762939453</v>
      </c>
      <c r="K133" s="2">
        <v>4.5</v>
      </c>
      <c r="L133" s="2">
        <v>9.8999996185302734</v>
      </c>
      <c r="M133" s="2">
        <v>10.600000381469727</v>
      </c>
      <c r="N133" s="2">
        <v>15.800000190734863</v>
      </c>
      <c r="O133" s="2">
        <v>43.700000762939453</v>
      </c>
      <c r="P133" s="1" t="s">
        <v>439</v>
      </c>
      <c r="Q133" s="4">
        <v>2012</v>
      </c>
      <c r="R133">
        <v>2352082</v>
      </c>
      <c r="S133">
        <v>1156763</v>
      </c>
      <c r="T133">
        <v>1195319</v>
      </c>
      <c r="U133">
        <f t="shared" si="4"/>
        <v>1965747.4021213842</v>
      </c>
      <c r="V133">
        <f t="shared" si="5"/>
        <v>386334.59787861572</v>
      </c>
      <c r="W133" s="22">
        <v>0.16425218078222431</v>
      </c>
    </row>
    <row r="134" spans="1:23">
      <c r="A134" s="3" t="s">
        <v>273</v>
      </c>
      <c r="B134" s="1" t="s">
        <v>71</v>
      </c>
      <c r="C134" s="1" t="s">
        <v>406</v>
      </c>
      <c r="D134" s="1" t="s">
        <v>415</v>
      </c>
      <c r="E134" s="1" t="s">
        <v>420</v>
      </c>
      <c r="F134" s="2">
        <v>44.799999237060547</v>
      </c>
      <c r="G134" s="2">
        <v>44.900001525878906</v>
      </c>
      <c r="H134" s="2">
        <v>44.700000762939453</v>
      </c>
      <c r="I134" s="2">
        <v>32.400001525878906</v>
      </c>
      <c r="J134" s="2">
        <v>60.5</v>
      </c>
      <c r="K134" s="2">
        <v>10.600000381469727</v>
      </c>
      <c r="L134" s="2">
        <v>29</v>
      </c>
      <c r="M134" s="2">
        <v>46.099998474121094</v>
      </c>
      <c r="N134" s="2">
        <v>63.799999237060547</v>
      </c>
      <c r="O134" s="2">
        <v>77</v>
      </c>
      <c r="P134" s="1" t="s">
        <v>436</v>
      </c>
      <c r="Q134" s="4">
        <v>2018</v>
      </c>
      <c r="R134">
        <v>15000000</v>
      </c>
      <c r="S134">
        <v>7345848</v>
      </c>
      <c r="T134">
        <v>7645421</v>
      </c>
      <c r="U134">
        <f t="shared" si="4"/>
        <v>7448448.1159810908</v>
      </c>
      <c r="V134">
        <f t="shared" si="5"/>
        <v>7551551.8840189092</v>
      </c>
      <c r="W134" s="22">
        <v>0.50343679226792726</v>
      </c>
    </row>
    <row r="135" spans="1:23">
      <c r="A135" s="3" t="s">
        <v>370</v>
      </c>
      <c r="B135" s="1" t="s">
        <v>168</v>
      </c>
      <c r="C135" s="1" t="s">
        <v>409</v>
      </c>
      <c r="D135" s="1" t="s">
        <v>409</v>
      </c>
      <c r="E135" s="1" t="s">
        <v>420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1" t="s">
        <v>459</v>
      </c>
      <c r="Q135" s="4"/>
      <c r="R135">
        <v>102</v>
      </c>
      <c r="S135">
        <v>49</v>
      </c>
      <c r="T135">
        <v>53</v>
      </c>
      <c r="U135">
        <f t="shared" si="4"/>
        <v>56.338669950738925</v>
      </c>
      <c r="V135">
        <f t="shared" si="5"/>
        <v>45.661330049261075</v>
      </c>
      <c r="W135" s="22">
        <v>0.44766009852216743</v>
      </c>
    </row>
    <row r="136" spans="1:23">
      <c r="A136" s="3" t="s">
        <v>263</v>
      </c>
      <c r="B136" s="1" t="s">
        <v>61</v>
      </c>
      <c r="C136" s="1" t="s">
        <v>407</v>
      </c>
      <c r="D136" s="1" t="s">
        <v>414</v>
      </c>
      <c r="E136" s="1" t="s">
        <v>419</v>
      </c>
      <c r="F136" s="2">
        <v>97.184860229492188</v>
      </c>
      <c r="G136" s="2">
        <v>96.220611572265625</v>
      </c>
      <c r="H136" s="2">
        <v>98.181106567382813</v>
      </c>
      <c r="I136" s="2">
        <v>98.130271911621094</v>
      </c>
      <c r="J136" s="2">
        <v>96.562652587890625</v>
      </c>
      <c r="K136" s="2">
        <v>91.801902770996094</v>
      </c>
      <c r="L136" s="2">
        <v>96.83294677734375</v>
      </c>
      <c r="M136" s="2">
        <v>100</v>
      </c>
      <c r="N136" s="2">
        <v>99.512237548828125</v>
      </c>
      <c r="O136" s="2">
        <v>100</v>
      </c>
      <c r="P136" s="1" t="s">
        <v>447</v>
      </c>
      <c r="Q136" s="4">
        <v>2019</v>
      </c>
      <c r="R136">
        <v>89693</v>
      </c>
      <c r="S136">
        <v>43387</v>
      </c>
      <c r="T136">
        <v>46306</v>
      </c>
      <c r="U136">
        <f t="shared" si="4"/>
        <v>37704.036104632411</v>
      </c>
      <c r="V136">
        <f t="shared" si="5"/>
        <v>51988.963895367589</v>
      </c>
      <c r="W136" s="22">
        <v>0.57963234472442204</v>
      </c>
    </row>
    <row r="137" spans="1:23">
      <c r="A137" s="3" t="s">
        <v>372</v>
      </c>
      <c r="B137" s="1" t="s">
        <v>170</v>
      </c>
      <c r="C137" s="1" t="s">
        <v>407</v>
      </c>
      <c r="D137" s="1" t="s">
        <v>416</v>
      </c>
      <c r="E137" s="1" t="s">
        <v>419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1" t="s">
        <v>459</v>
      </c>
      <c r="Q137" s="4"/>
      <c r="R137">
        <v>192255</v>
      </c>
      <c r="S137">
        <v>93846</v>
      </c>
      <c r="T137">
        <v>98409</v>
      </c>
      <c r="U137">
        <f t="shared" si="4"/>
        <v>34128.892130983819</v>
      </c>
      <c r="V137">
        <f t="shared" si="5"/>
        <v>158126.10786901618</v>
      </c>
      <c r="W137" s="22">
        <v>0.82248112074596846</v>
      </c>
    </row>
    <row r="138" spans="1:23">
      <c r="A138" s="3" t="s">
        <v>375</v>
      </c>
      <c r="B138" s="1" t="s">
        <v>173</v>
      </c>
      <c r="C138" s="1" t="s">
        <v>410</v>
      </c>
      <c r="D138" s="1" t="s">
        <v>410</v>
      </c>
      <c r="E138" s="1" t="s">
        <v>420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1" t="s">
        <v>459</v>
      </c>
      <c r="Q138" s="4"/>
      <c r="R138">
        <v>363257</v>
      </c>
      <c r="S138">
        <v>175512</v>
      </c>
      <c r="T138">
        <v>187745</v>
      </c>
      <c r="U138">
        <f t="shared" si="4"/>
        <v>56161.814682814293</v>
      </c>
      <c r="V138">
        <f t="shared" si="5"/>
        <v>307095.18531718571</v>
      </c>
      <c r="W138" s="22">
        <v>0.84539371661712148</v>
      </c>
    </row>
    <row r="139" spans="1:23">
      <c r="A139" s="3" t="s">
        <v>275</v>
      </c>
      <c r="B139" s="1" t="s">
        <v>73</v>
      </c>
      <c r="C139" s="1" t="s">
        <v>405</v>
      </c>
      <c r="D139" s="1" t="s">
        <v>405</v>
      </c>
      <c r="E139" s="1" t="s">
        <v>420</v>
      </c>
      <c r="F139" s="2">
        <v>33.165500640869141</v>
      </c>
      <c r="G139" s="2">
        <v>32.670261383056641</v>
      </c>
      <c r="H139" s="2">
        <v>33.680271148681641</v>
      </c>
      <c r="I139" s="2">
        <v>28.051719665527344</v>
      </c>
      <c r="J139" s="2">
        <v>42.825931549072266</v>
      </c>
      <c r="K139" s="2">
        <v>12.854949951171875</v>
      </c>
      <c r="L139" s="2">
        <v>23.972179412841797</v>
      </c>
      <c r="M139" s="2">
        <v>33.900230407714844</v>
      </c>
      <c r="N139" s="2">
        <v>45.015560150146484</v>
      </c>
      <c r="O139" s="2">
        <v>58.917980194091797</v>
      </c>
      <c r="P139" s="1" t="s">
        <v>424</v>
      </c>
      <c r="Q139" s="4">
        <v>2018</v>
      </c>
      <c r="R139">
        <v>14300000</v>
      </c>
      <c r="S139">
        <v>6882391</v>
      </c>
      <c r="T139">
        <v>7394567</v>
      </c>
      <c r="U139">
        <f t="shared" si="4"/>
        <v>9056759.4725976493</v>
      </c>
      <c r="V139">
        <f t="shared" si="5"/>
        <v>5243240.5274023507</v>
      </c>
      <c r="W139" s="22">
        <v>0.36666017674142315</v>
      </c>
    </row>
    <row r="140" spans="1:23">
      <c r="A140" s="3" t="s">
        <v>376</v>
      </c>
      <c r="B140" s="1" t="s">
        <v>174</v>
      </c>
      <c r="C140" s="1" t="s">
        <v>409</v>
      </c>
      <c r="D140" s="1" t="s">
        <v>409</v>
      </c>
      <c r="E140" s="1" t="s">
        <v>420</v>
      </c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1" t="s">
        <v>459</v>
      </c>
      <c r="Q140" s="4"/>
      <c r="R140">
        <v>489</v>
      </c>
      <c r="S140">
        <v>233</v>
      </c>
      <c r="T140">
        <v>256</v>
      </c>
      <c r="U140">
        <f t="shared" si="4"/>
        <v>98.138408304498171</v>
      </c>
      <c r="V140">
        <f t="shared" si="5"/>
        <v>390.86159169550183</v>
      </c>
      <c r="W140" s="22">
        <v>0.79930795847750891</v>
      </c>
    </row>
    <row r="141" spans="1:23">
      <c r="A141" s="3" t="s">
        <v>276</v>
      </c>
      <c r="B141" s="1" t="s">
        <v>74</v>
      </c>
      <c r="C141" s="1" t="s">
        <v>408</v>
      </c>
      <c r="D141" s="1" t="s">
        <v>408</v>
      </c>
      <c r="E141" s="1" t="s">
        <v>420</v>
      </c>
      <c r="F141" s="2">
        <v>82</v>
      </c>
      <c r="G141" s="2">
        <v>86.400001525878906</v>
      </c>
      <c r="H141" s="2">
        <v>78.199996948242188</v>
      </c>
      <c r="I141" s="2">
        <v>69.300003051757813</v>
      </c>
      <c r="J141" s="2">
        <v>90.599998474121094</v>
      </c>
      <c r="K141" s="2">
        <v>59</v>
      </c>
      <c r="L141" s="2">
        <v>84.599998474121094</v>
      </c>
      <c r="M141" s="2">
        <v>85.400001525878906</v>
      </c>
      <c r="N141" s="2">
        <v>96.800003051757813</v>
      </c>
      <c r="O141" s="2">
        <v>96.5</v>
      </c>
      <c r="P141" s="1" t="s">
        <v>454</v>
      </c>
      <c r="Q141" s="4">
        <v>2013</v>
      </c>
      <c r="R141">
        <v>222065</v>
      </c>
      <c r="S141">
        <v>108715</v>
      </c>
      <c r="T141">
        <v>113350</v>
      </c>
      <c r="U141">
        <f t="shared" si="4"/>
        <v>71707.330387991417</v>
      </c>
      <c r="V141">
        <f t="shared" si="5"/>
        <v>150357.66961200858</v>
      </c>
      <c r="W141" s="22">
        <v>0.67708855340557306</v>
      </c>
    </row>
    <row r="142" spans="1:23">
      <c r="A142" s="3" t="s">
        <v>377</v>
      </c>
      <c r="B142" s="1" t="s">
        <v>175</v>
      </c>
      <c r="C142" s="1" t="s">
        <v>409</v>
      </c>
      <c r="D142" s="1" t="s">
        <v>409</v>
      </c>
      <c r="E142" s="1" t="s">
        <v>420</v>
      </c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1" t="s">
        <v>459</v>
      </c>
      <c r="Q142" s="4"/>
      <c r="R142">
        <v>395541</v>
      </c>
      <c r="S142">
        <v>191376</v>
      </c>
      <c r="T142">
        <v>204165</v>
      </c>
      <c r="U142">
        <f t="shared" si="4"/>
        <v>343453.332647292</v>
      </c>
      <c r="V142">
        <f t="shared" si="5"/>
        <v>52087.667352708006</v>
      </c>
      <c r="W142" s="22">
        <v>0.13168715089638749</v>
      </c>
    </row>
    <row r="143" spans="1:23">
      <c r="A143" s="3" t="s">
        <v>280</v>
      </c>
      <c r="B143" s="1" t="s">
        <v>78</v>
      </c>
      <c r="C143" s="1" t="s">
        <v>408</v>
      </c>
      <c r="D143" s="1" t="s">
        <v>408</v>
      </c>
      <c r="E143" s="1" t="s">
        <v>420</v>
      </c>
      <c r="F143" s="2">
        <v>79.400001525878906</v>
      </c>
      <c r="G143" s="2">
        <v>83.699996948242188</v>
      </c>
      <c r="H143" s="2">
        <v>75.599998474121094</v>
      </c>
      <c r="I143" s="2">
        <v>75.400001525878906</v>
      </c>
      <c r="J143" s="2">
        <v>82.5</v>
      </c>
      <c r="K143" s="2">
        <v>69.900001525878906</v>
      </c>
      <c r="L143" s="2">
        <v>74.900001525878906</v>
      </c>
      <c r="M143" s="2">
        <v>79.699996948242188</v>
      </c>
      <c r="N143" s="2">
        <v>93</v>
      </c>
      <c r="O143" s="2">
        <v>94.400001525878906</v>
      </c>
      <c r="P143" s="1" t="s">
        <v>456</v>
      </c>
      <c r="Q143" s="4">
        <v>2017</v>
      </c>
      <c r="R143">
        <v>406240</v>
      </c>
      <c r="S143">
        <v>198720</v>
      </c>
      <c r="T143">
        <v>207520</v>
      </c>
      <c r="U143">
        <f t="shared" si="4"/>
        <v>156058.73298585395</v>
      </c>
      <c r="V143">
        <f t="shared" si="5"/>
        <v>250181.26701414605</v>
      </c>
      <c r="W143" s="22">
        <v>0.61584597039716926</v>
      </c>
    </row>
    <row r="144" spans="1:23">
      <c r="A144" s="3" t="s">
        <v>277</v>
      </c>
      <c r="B144" s="1" t="s">
        <v>75</v>
      </c>
      <c r="C144" s="1" t="s">
        <v>408</v>
      </c>
      <c r="D144" s="1" t="s">
        <v>408</v>
      </c>
      <c r="E144" s="1" t="s">
        <v>420</v>
      </c>
      <c r="F144" s="2">
        <v>85.800003051757813</v>
      </c>
      <c r="G144" s="2">
        <v>86.5</v>
      </c>
      <c r="H144" s="2">
        <v>85.099998474121094</v>
      </c>
      <c r="I144" s="2">
        <v>77.099998474121094</v>
      </c>
      <c r="J144" s="2">
        <v>90.199996948242188</v>
      </c>
      <c r="K144" s="2">
        <v>69.400001525878906</v>
      </c>
      <c r="L144" s="2">
        <v>85.699996948242188</v>
      </c>
      <c r="M144" s="2">
        <v>88.800003051757813</v>
      </c>
      <c r="N144" s="2">
        <v>93.199996948242188</v>
      </c>
      <c r="O144" s="2">
        <v>96</v>
      </c>
      <c r="P144" s="1" t="s">
        <v>439</v>
      </c>
      <c r="Q144" s="4">
        <v>2012</v>
      </c>
      <c r="R144">
        <v>1636398</v>
      </c>
      <c r="S144">
        <v>832564</v>
      </c>
      <c r="T144">
        <v>803834</v>
      </c>
      <c r="U144">
        <f t="shared" si="4"/>
        <v>361531.54724460072</v>
      </c>
      <c r="V144">
        <f t="shared" si="5"/>
        <v>1274866.4527553993</v>
      </c>
      <c r="W144" s="22">
        <v>0.77906869401905854</v>
      </c>
    </row>
    <row r="145" spans="1:23">
      <c r="A145" s="3" t="s">
        <v>278</v>
      </c>
      <c r="B145" s="1" t="s">
        <v>76</v>
      </c>
      <c r="C145" s="1" t="s">
        <v>409</v>
      </c>
      <c r="D145" s="1" t="s">
        <v>409</v>
      </c>
      <c r="E145" s="1" t="s">
        <v>420</v>
      </c>
      <c r="F145" s="2">
        <v>74.142227172851563</v>
      </c>
      <c r="G145" s="2">
        <v>78.126930236816406</v>
      </c>
      <c r="H145" s="2">
        <v>70.472938537597656</v>
      </c>
      <c r="I145" s="2">
        <v>73.161056518554688</v>
      </c>
      <c r="J145" s="2">
        <v>75.580131530761719</v>
      </c>
      <c r="K145" s="2">
        <v>53.650909423828125</v>
      </c>
      <c r="L145" s="2">
        <v>72.765357971191406</v>
      </c>
      <c r="M145" s="2">
        <v>78.831573486328125</v>
      </c>
      <c r="N145" s="2">
        <v>83.281478881835938</v>
      </c>
      <c r="O145" s="2">
        <v>89.07904052734375</v>
      </c>
      <c r="P145" s="1" t="s">
        <v>455</v>
      </c>
      <c r="Q145" s="4">
        <v>2017</v>
      </c>
      <c r="R145">
        <v>8540723</v>
      </c>
      <c r="S145">
        <v>4148896</v>
      </c>
      <c r="T145">
        <v>4391827</v>
      </c>
      <c r="U145">
        <f t="shared" si="4"/>
        <v>4534497.2398097133</v>
      </c>
      <c r="V145">
        <f t="shared" si="5"/>
        <v>4006225.7601902867</v>
      </c>
      <c r="W145" s="22">
        <v>0.4690733747236957</v>
      </c>
    </row>
    <row r="146" spans="1:23">
      <c r="A146" s="3" t="s">
        <v>378</v>
      </c>
      <c r="B146" s="1" t="s">
        <v>176</v>
      </c>
      <c r="C146" s="1" t="s">
        <v>407</v>
      </c>
      <c r="D146" s="1" t="s">
        <v>416</v>
      </c>
      <c r="E146" s="1" t="s">
        <v>419</v>
      </c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1" t="s">
        <v>459</v>
      </c>
      <c r="Q146" s="4"/>
      <c r="R146">
        <v>1131074</v>
      </c>
      <c r="S146">
        <v>553032</v>
      </c>
      <c r="T146">
        <v>578042</v>
      </c>
      <c r="U146">
        <f t="shared" si="4"/>
        <v>451776.57516091398</v>
      </c>
      <c r="V146">
        <f t="shared" si="5"/>
        <v>679297.42483908602</v>
      </c>
      <c r="W146" s="22">
        <v>0.60057734935033957</v>
      </c>
    </row>
    <row r="147" spans="1:23">
      <c r="A147" s="3" t="s">
        <v>379</v>
      </c>
      <c r="B147" s="1" t="s">
        <v>177</v>
      </c>
      <c r="C147" s="1" t="s">
        <v>407</v>
      </c>
      <c r="D147" s="1" t="s">
        <v>416</v>
      </c>
      <c r="E147" s="1" t="s">
        <v>419</v>
      </c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1" t="s">
        <v>459</v>
      </c>
      <c r="Q147" s="4"/>
      <c r="R147">
        <v>299539</v>
      </c>
      <c r="S147">
        <v>146686</v>
      </c>
      <c r="T147">
        <v>152853</v>
      </c>
      <c r="U147">
        <f t="shared" si="4"/>
        <v>104206.58846814305</v>
      </c>
      <c r="V147">
        <f t="shared" si="5"/>
        <v>195332.41153185695</v>
      </c>
      <c r="W147" s="22">
        <v>0.65211011431518751</v>
      </c>
    </row>
    <row r="148" spans="1:23">
      <c r="A148" s="3" t="s">
        <v>380</v>
      </c>
      <c r="B148" s="1" t="s">
        <v>178</v>
      </c>
      <c r="C148" s="1" t="s">
        <v>410</v>
      </c>
      <c r="D148" s="1" t="s">
        <v>410</v>
      </c>
      <c r="E148" s="1" t="s">
        <v>420</v>
      </c>
      <c r="F148" s="2">
        <v>93.416656494140625</v>
      </c>
      <c r="G148" s="2">
        <v>93.069488525390625</v>
      </c>
      <c r="H148" s="2">
        <v>93.684700012207031</v>
      </c>
      <c r="I148" s="2"/>
      <c r="J148" s="2"/>
      <c r="K148" s="2">
        <v>52.261711120605469</v>
      </c>
      <c r="L148" s="2">
        <v>71.220657348632813</v>
      </c>
      <c r="M148" s="2">
        <v>86.413177490234375</v>
      </c>
      <c r="N148" s="2">
        <v>91.598701477050781</v>
      </c>
      <c r="O148" s="2">
        <v>93.706863403320313</v>
      </c>
      <c r="P148" s="1" t="s">
        <v>429</v>
      </c>
      <c r="Q148" s="4">
        <v>2012</v>
      </c>
      <c r="R148">
        <v>70351</v>
      </c>
      <c r="S148">
        <v>34487</v>
      </c>
      <c r="T148">
        <v>35864</v>
      </c>
      <c r="U148">
        <f t="shared" si="4"/>
        <v>608.3418228628143</v>
      </c>
      <c r="V148">
        <f t="shared" si="5"/>
        <v>69742.658177137186</v>
      </c>
      <c r="W148" s="22">
        <v>0.99135276225124291</v>
      </c>
    </row>
    <row r="149" spans="1:23">
      <c r="A149" s="3" t="s">
        <v>353</v>
      </c>
      <c r="B149" s="1" t="s">
        <v>151</v>
      </c>
      <c r="C149" s="1" t="s">
        <v>409</v>
      </c>
      <c r="D149" s="1" t="s">
        <v>409</v>
      </c>
      <c r="E149" s="1" t="s">
        <v>420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1" t="s">
        <v>459</v>
      </c>
      <c r="Q149" s="4"/>
      <c r="R149">
        <v>1368167</v>
      </c>
      <c r="S149">
        <v>661112</v>
      </c>
      <c r="T149">
        <v>707055</v>
      </c>
      <c r="U149">
        <f t="shared" si="4"/>
        <v>253666.79235103424</v>
      </c>
      <c r="V149">
        <f t="shared" si="5"/>
        <v>1114500.2076489658</v>
      </c>
      <c r="W149" s="22">
        <v>0.81459369188773423</v>
      </c>
    </row>
    <row r="150" spans="1:23">
      <c r="A150" s="3" t="s">
        <v>260</v>
      </c>
      <c r="B150" s="1" t="s">
        <v>58</v>
      </c>
      <c r="C150" s="1" t="s">
        <v>407</v>
      </c>
      <c r="D150" s="1" t="s">
        <v>414</v>
      </c>
      <c r="E150" s="1" t="s">
        <v>419</v>
      </c>
      <c r="F150" s="2">
        <v>96.300003051757813</v>
      </c>
      <c r="G150" s="2">
        <v>97.099998474121094</v>
      </c>
      <c r="H150" s="2">
        <v>95.5</v>
      </c>
      <c r="I150" s="2">
        <v>97.199996948242188</v>
      </c>
      <c r="J150" s="2">
        <v>94.099998474121094</v>
      </c>
      <c r="K150" s="2">
        <v>90.900001525878906</v>
      </c>
      <c r="L150" s="2">
        <v>97.699996948242188</v>
      </c>
      <c r="M150" s="2">
        <v>96.5</v>
      </c>
      <c r="N150" s="2">
        <v>97.900001525878906</v>
      </c>
      <c r="O150" s="2">
        <v>97</v>
      </c>
      <c r="P150" s="1" t="s">
        <v>429</v>
      </c>
      <c r="Q150" s="4">
        <v>2012</v>
      </c>
      <c r="R150">
        <v>152078</v>
      </c>
      <c r="S150">
        <v>73891</v>
      </c>
      <c r="T150">
        <v>78187</v>
      </c>
      <c r="U150">
        <f t="shared" si="4"/>
        <v>87249.406946436153</v>
      </c>
      <c r="V150">
        <f t="shared" si="5"/>
        <v>64828.593053563847</v>
      </c>
      <c r="W150" s="22">
        <v>0.4262851500780116</v>
      </c>
    </row>
    <row r="151" spans="1:23">
      <c r="A151" s="3" t="s">
        <v>381</v>
      </c>
      <c r="B151" s="1" t="s">
        <v>179</v>
      </c>
      <c r="C151" s="1" t="s">
        <v>407</v>
      </c>
      <c r="D151" s="1" t="s">
        <v>414</v>
      </c>
      <c r="E151" s="1" t="s">
        <v>419</v>
      </c>
      <c r="F151" s="2">
        <v>90.040000915527344</v>
      </c>
      <c r="G151" s="2">
        <v>89.760002136230469</v>
      </c>
      <c r="H151" s="2">
        <v>90.300003051757813</v>
      </c>
      <c r="I151" s="2"/>
      <c r="J151" s="2"/>
      <c r="K151" s="2"/>
      <c r="L151" s="2"/>
      <c r="M151" s="2"/>
      <c r="N151" s="2"/>
      <c r="O151" s="2"/>
      <c r="P151" s="1" t="s">
        <v>505</v>
      </c>
      <c r="Q151" s="4">
        <v>2016</v>
      </c>
      <c r="R151">
        <v>870624</v>
      </c>
      <c r="S151">
        <v>423342</v>
      </c>
      <c r="T151">
        <v>447282</v>
      </c>
      <c r="U151">
        <f t="shared" si="4"/>
        <v>400506.7978117562</v>
      </c>
      <c r="V151">
        <f t="shared" si="5"/>
        <v>470117.2021882438</v>
      </c>
      <c r="W151" s="22">
        <v>0.53997730614851391</v>
      </c>
    </row>
    <row r="152" spans="1:23">
      <c r="A152" s="3" t="s">
        <v>382</v>
      </c>
      <c r="B152" s="1" t="s">
        <v>180</v>
      </c>
      <c r="C152" s="1" t="s">
        <v>407</v>
      </c>
      <c r="D152" s="1" t="s">
        <v>414</v>
      </c>
      <c r="E152" s="1" t="s">
        <v>419</v>
      </c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1" t="s">
        <v>459</v>
      </c>
      <c r="Q152" s="4"/>
      <c r="R152">
        <v>7924172</v>
      </c>
      <c r="S152">
        <v>3867970</v>
      </c>
      <c r="T152">
        <v>4056202</v>
      </c>
      <c r="U152">
        <f t="shared" si="4"/>
        <v>2025994.8988393256</v>
      </c>
      <c r="V152">
        <f t="shared" si="5"/>
        <v>5898177.1011606744</v>
      </c>
      <c r="W152" s="22">
        <v>0.74432724342185841</v>
      </c>
    </row>
    <row r="153" spans="1:23">
      <c r="A153" s="3" t="s">
        <v>282</v>
      </c>
      <c r="B153" s="1" t="s">
        <v>80</v>
      </c>
      <c r="C153" s="1" t="s">
        <v>406</v>
      </c>
      <c r="D153" s="1" t="s">
        <v>413</v>
      </c>
      <c r="E153" s="1" t="s">
        <v>418</v>
      </c>
      <c r="F153" s="2">
        <v>29.600000381469727</v>
      </c>
      <c r="G153" s="2">
        <v>33.900001525878906</v>
      </c>
      <c r="H153" s="2">
        <v>25.299999237060547</v>
      </c>
      <c r="I153" s="2">
        <v>26.799999237060547</v>
      </c>
      <c r="J153" s="2">
        <v>44.5</v>
      </c>
      <c r="K153" s="2">
        <v>15.5</v>
      </c>
      <c r="L153" s="2">
        <v>20.5</v>
      </c>
      <c r="M153" s="2">
        <v>26.100000381469727</v>
      </c>
      <c r="N153" s="2">
        <v>32.599998474121094</v>
      </c>
      <c r="O153" s="2">
        <v>47.400001525878906</v>
      </c>
      <c r="P153" s="1" t="s">
        <v>448</v>
      </c>
      <c r="Q153" s="4">
        <v>2015</v>
      </c>
      <c r="R153">
        <v>911046</v>
      </c>
      <c r="S153">
        <v>456986</v>
      </c>
      <c r="T153">
        <v>454060</v>
      </c>
      <c r="U153">
        <f t="shared" si="4"/>
        <v>754247.10887169163</v>
      </c>
      <c r="V153">
        <f t="shared" si="5"/>
        <v>156798.89112830843</v>
      </c>
      <c r="W153" s="22">
        <v>0.17210864339265902</v>
      </c>
    </row>
    <row r="154" spans="1:23">
      <c r="A154" s="3" t="s">
        <v>352</v>
      </c>
      <c r="B154" s="1" t="s">
        <v>150</v>
      </c>
      <c r="C154" s="1" t="s">
        <v>408</v>
      </c>
      <c r="D154" s="1" t="s">
        <v>408</v>
      </c>
      <c r="E154" s="1" t="s">
        <v>420</v>
      </c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1" t="s">
        <v>459</v>
      </c>
      <c r="Q154" s="4"/>
      <c r="R154">
        <v>2138</v>
      </c>
      <c r="S154">
        <v>1073</v>
      </c>
      <c r="T154">
        <v>1065</v>
      </c>
      <c r="U154">
        <f t="shared" si="4"/>
        <v>1480.0242793196062</v>
      </c>
      <c r="V154">
        <f t="shared" si="5"/>
        <v>657.97572068039392</v>
      </c>
      <c r="W154" s="22">
        <v>0.30775290957923007</v>
      </c>
    </row>
    <row r="155" spans="1:23">
      <c r="A155" s="3" t="s">
        <v>257</v>
      </c>
      <c r="B155" s="1" t="s">
        <v>55</v>
      </c>
      <c r="C155" s="1" t="s">
        <v>408</v>
      </c>
      <c r="D155" s="1" t="s">
        <v>408</v>
      </c>
      <c r="E155" s="1" t="s">
        <v>420</v>
      </c>
      <c r="F155" s="2">
        <v>92.900001525878906</v>
      </c>
      <c r="G155" s="2">
        <v>90.400001525878906</v>
      </c>
      <c r="H155" s="2">
        <v>95.400001525878906</v>
      </c>
      <c r="I155" s="2">
        <v>92.800003051757813</v>
      </c>
      <c r="J155" s="2">
        <v>93.400001525878906</v>
      </c>
      <c r="K155" s="2">
        <v>91.800003051757813</v>
      </c>
      <c r="L155" s="2">
        <v>93.5</v>
      </c>
      <c r="M155" s="2">
        <v>92.699996948242188</v>
      </c>
      <c r="N155" s="2">
        <v>93.5</v>
      </c>
      <c r="O155" s="2">
        <v>93.699996948242188</v>
      </c>
      <c r="P155" s="1" t="s">
        <v>429</v>
      </c>
      <c r="Q155" s="4">
        <v>2012</v>
      </c>
      <c r="R155">
        <v>6799</v>
      </c>
      <c r="S155">
        <v>3359</v>
      </c>
      <c r="T155">
        <v>3440</v>
      </c>
      <c r="U155">
        <f t="shared" si="4"/>
        <v>5529.1282761998591</v>
      </c>
      <c r="V155">
        <f t="shared" si="5"/>
        <v>1269.8717238001414</v>
      </c>
      <c r="W155" s="22">
        <v>0.18677330839831466</v>
      </c>
    </row>
    <row r="156" spans="1:23">
      <c r="A156" s="3" t="s">
        <v>400</v>
      </c>
      <c r="B156" s="1" t="s">
        <v>198</v>
      </c>
      <c r="C156" s="1" t="s">
        <v>408</v>
      </c>
      <c r="D156" s="1" t="s">
        <v>408</v>
      </c>
      <c r="E156" s="1" t="s">
        <v>420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1" t="s">
        <v>459</v>
      </c>
      <c r="Q156" s="4"/>
      <c r="R156">
        <v>5053</v>
      </c>
      <c r="S156">
        <v>2488</v>
      </c>
      <c r="T156">
        <v>2565</v>
      </c>
      <c r="U156">
        <f t="shared" si="4"/>
        <v>2415.4440471869325</v>
      </c>
      <c r="V156">
        <f t="shared" si="5"/>
        <v>2637.5559528130675</v>
      </c>
      <c r="W156" s="22">
        <v>0.52197822141560801</v>
      </c>
    </row>
    <row r="157" spans="1:23">
      <c r="A157" s="3" t="s">
        <v>404</v>
      </c>
      <c r="B157" s="1" t="s">
        <v>202</v>
      </c>
      <c r="C157" s="1" t="s">
        <v>409</v>
      </c>
      <c r="D157" s="1" t="s">
        <v>409</v>
      </c>
      <c r="E157" s="1" t="s">
        <v>420</v>
      </c>
      <c r="F157" s="2">
        <v>80.54290771484375</v>
      </c>
      <c r="G157" s="2">
        <v>82.887947082519531</v>
      </c>
      <c r="H157" s="2">
        <v>78.567466735839844</v>
      </c>
      <c r="I157" s="2">
        <v>80.520683288574219</v>
      </c>
      <c r="J157" s="2">
        <v>80.634727478027344</v>
      </c>
      <c r="K157" s="2">
        <v>73.906440734863281</v>
      </c>
      <c r="L157" s="2">
        <v>78.616416931152344</v>
      </c>
      <c r="M157" s="2">
        <v>88.040969848632813</v>
      </c>
      <c r="N157" s="2">
        <v>83.319473266601563</v>
      </c>
      <c r="O157" s="2">
        <v>80.376007080078125</v>
      </c>
      <c r="P157" s="1" t="s">
        <v>502</v>
      </c>
      <c r="Q157" s="4">
        <v>2020</v>
      </c>
      <c r="R157">
        <v>9218</v>
      </c>
      <c r="S157">
        <v>4432</v>
      </c>
      <c r="T157">
        <v>4786</v>
      </c>
      <c r="U157">
        <f t="shared" si="4"/>
        <v>7536.3368926882322</v>
      </c>
      <c r="V157">
        <f t="shared" si="5"/>
        <v>1681.6631073117683</v>
      </c>
      <c r="W157" s="22">
        <v>0.18243253496547715</v>
      </c>
    </row>
    <row r="158" spans="1:23">
      <c r="A158" s="3" t="s">
        <v>386</v>
      </c>
      <c r="B158" s="1" t="s">
        <v>184</v>
      </c>
      <c r="C158" s="1" t="s">
        <v>407</v>
      </c>
      <c r="D158" s="1" t="s">
        <v>416</v>
      </c>
      <c r="E158" s="1" t="s">
        <v>419</v>
      </c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1" t="s">
        <v>459</v>
      </c>
      <c r="Q158" s="4"/>
      <c r="R158">
        <v>1081</v>
      </c>
      <c r="S158">
        <v>545</v>
      </c>
      <c r="T158">
        <v>536</v>
      </c>
      <c r="U158">
        <f t="shared" si="4"/>
        <v>29.99108978752588</v>
      </c>
      <c r="V158">
        <f t="shared" si="5"/>
        <v>1051.0089102124741</v>
      </c>
      <c r="W158" s="22">
        <v>0.97225616115862545</v>
      </c>
    </row>
    <row r="159" spans="1:23">
      <c r="A159" s="3" t="s">
        <v>289</v>
      </c>
      <c r="B159" s="1" t="s">
        <v>87</v>
      </c>
      <c r="C159" s="1" t="s">
        <v>406</v>
      </c>
      <c r="D159" s="1" t="s">
        <v>415</v>
      </c>
      <c r="E159" s="1" t="s">
        <v>418</v>
      </c>
      <c r="F159" s="2">
        <v>55.321640014648438</v>
      </c>
      <c r="G159" s="2">
        <v>60.512760162353516</v>
      </c>
      <c r="H159" s="2">
        <v>50.317668914794922</v>
      </c>
      <c r="I159" s="2">
        <v>50.777488708496094</v>
      </c>
      <c r="J159" s="2">
        <v>57.820110321044922</v>
      </c>
      <c r="K159" s="2">
        <v>39.556369781494141</v>
      </c>
      <c r="L159" s="2">
        <v>47.946380615234375</v>
      </c>
      <c r="M159" s="2">
        <v>51.417720794677734</v>
      </c>
      <c r="N159" s="2">
        <v>65.8082275390625</v>
      </c>
      <c r="O159" s="2">
        <v>72.640769958496094</v>
      </c>
      <c r="P159" s="1" t="s">
        <v>428</v>
      </c>
      <c r="Q159" s="4">
        <v>2019</v>
      </c>
      <c r="R159">
        <v>17162</v>
      </c>
      <c r="S159">
        <v>8497</v>
      </c>
      <c r="T159">
        <v>8665</v>
      </c>
      <c r="U159">
        <f t="shared" si="4"/>
        <v>4667.5301171354949</v>
      </c>
      <c r="V159">
        <f t="shared" si="5"/>
        <v>12494.469882864505</v>
      </c>
      <c r="W159" s="22">
        <v>0.72803110842935004</v>
      </c>
    </row>
    <row r="160" spans="1:23">
      <c r="A160" s="3" t="s">
        <v>383</v>
      </c>
      <c r="B160" s="1" t="s">
        <v>181</v>
      </c>
      <c r="C160" s="1" t="s">
        <v>410</v>
      </c>
      <c r="D160" s="1" t="s">
        <v>410</v>
      </c>
      <c r="E160" s="1" t="s">
        <v>420</v>
      </c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1" t="s">
        <v>459</v>
      </c>
      <c r="Q160" s="4"/>
      <c r="R160">
        <v>1531118</v>
      </c>
      <c r="S160">
        <v>753995</v>
      </c>
      <c r="T160">
        <v>777123</v>
      </c>
      <c r="U160">
        <f t="shared" si="4"/>
        <v>247374.96893293364</v>
      </c>
      <c r="V160">
        <f t="shared" si="5"/>
        <v>1283743.0310670664</v>
      </c>
      <c r="W160" s="22">
        <v>0.8384350723243188</v>
      </c>
    </row>
    <row r="161" spans="1:23">
      <c r="A161" s="3" t="s">
        <v>284</v>
      </c>
      <c r="B161" s="1" t="s">
        <v>82</v>
      </c>
      <c r="C161" s="1" t="s">
        <v>406</v>
      </c>
      <c r="D161" s="1" t="s">
        <v>415</v>
      </c>
      <c r="E161" s="1" t="s">
        <v>418</v>
      </c>
      <c r="F161" s="2">
        <v>31.007020950317383</v>
      </c>
      <c r="G161" s="2">
        <v>32.543830871582031</v>
      </c>
      <c r="H161" s="2">
        <v>29.372989654541016</v>
      </c>
      <c r="I161" s="2">
        <v>19.695449829101563</v>
      </c>
      <c r="J161" s="2">
        <v>46.631740570068359</v>
      </c>
      <c r="K161" s="2">
        <v>15.730739593505859</v>
      </c>
      <c r="L161" s="2">
        <v>23.35923957824707</v>
      </c>
      <c r="M161" s="2">
        <v>24.735479354858398</v>
      </c>
      <c r="N161" s="2">
        <v>35.349460601806641</v>
      </c>
      <c r="O161" s="2">
        <v>60.766918182373047</v>
      </c>
      <c r="P161" s="1" t="s">
        <v>457</v>
      </c>
      <c r="Q161" s="4">
        <v>2019</v>
      </c>
      <c r="R161">
        <v>1596031</v>
      </c>
      <c r="S161">
        <v>789021</v>
      </c>
      <c r="T161">
        <v>807010</v>
      </c>
      <c r="U161">
        <f t="shared" si="4"/>
        <v>842827.24095642217</v>
      </c>
      <c r="V161">
        <f t="shared" si="5"/>
        <v>753203.75904357783</v>
      </c>
      <c r="W161" s="22">
        <v>0.47192301342741955</v>
      </c>
    </row>
    <row r="162" spans="1:23">
      <c r="A162" s="3" t="s">
        <v>287</v>
      </c>
      <c r="B162" s="1" t="s">
        <v>85</v>
      </c>
      <c r="C162" s="1" t="s">
        <v>407</v>
      </c>
      <c r="D162" s="1" t="s">
        <v>414</v>
      </c>
      <c r="E162" s="1" t="s">
        <v>419</v>
      </c>
      <c r="F162" s="2">
        <v>98.616203308105469</v>
      </c>
      <c r="G162" s="2">
        <v>98.119918823242188</v>
      </c>
      <c r="H162" s="2">
        <v>99.008003234863281</v>
      </c>
      <c r="I162" s="2">
        <v>98.652847290039063</v>
      </c>
      <c r="J162" s="2">
        <v>98.588996887207031</v>
      </c>
      <c r="K162" s="2">
        <v>96.691093444824219</v>
      </c>
      <c r="L162" s="2">
        <v>96.723876953125</v>
      </c>
      <c r="M162" s="2">
        <v>100</v>
      </c>
      <c r="N162" s="2">
        <v>98.968727111816406</v>
      </c>
      <c r="O162" s="2">
        <v>99.779136657714844</v>
      </c>
      <c r="P162" s="1" t="s">
        <v>428</v>
      </c>
      <c r="Q162" s="4">
        <v>2019</v>
      </c>
      <c r="R162">
        <v>270841</v>
      </c>
      <c r="S162">
        <v>131616</v>
      </c>
      <c r="T162">
        <v>139225</v>
      </c>
      <c r="U162">
        <f t="shared" si="4"/>
        <v>118921.45929817381</v>
      </c>
      <c r="V162">
        <f t="shared" si="5"/>
        <v>151919.54070182619</v>
      </c>
      <c r="W162" s="22">
        <v>0.56091781045641609</v>
      </c>
    </row>
    <row r="163" spans="1:23">
      <c r="A163" s="3" t="s">
        <v>391</v>
      </c>
      <c r="B163" s="1" t="s">
        <v>189</v>
      </c>
      <c r="C163" s="1" t="s">
        <v>406</v>
      </c>
      <c r="D163" s="1" t="s">
        <v>413</v>
      </c>
      <c r="E163" s="1" t="s">
        <v>420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1" t="s">
        <v>459</v>
      </c>
      <c r="Q163" s="4"/>
      <c r="R163">
        <v>4472</v>
      </c>
      <c r="S163">
        <v>2180</v>
      </c>
      <c r="T163">
        <v>2292</v>
      </c>
      <c r="U163">
        <f t="shared" si="4"/>
        <v>1936.8101223289759</v>
      </c>
      <c r="V163">
        <f t="shared" si="5"/>
        <v>2535.1898776710241</v>
      </c>
      <c r="W163" s="22">
        <v>0.56690292434504119</v>
      </c>
    </row>
    <row r="164" spans="1:23">
      <c r="A164" s="3" t="s">
        <v>285</v>
      </c>
      <c r="B164" s="1" t="s">
        <v>83</v>
      </c>
      <c r="C164" s="1" t="s">
        <v>406</v>
      </c>
      <c r="D164" s="1" t="s">
        <v>415</v>
      </c>
      <c r="E164" s="1" t="s">
        <v>418</v>
      </c>
      <c r="F164" s="2">
        <v>36.200000762939453</v>
      </c>
      <c r="G164" s="2">
        <v>36.299999237060547</v>
      </c>
      <c r="H164" s="2">
        <v>36.200000762939453</v>
      </c>
      <c r="I164" s="2">
        <v>18.399999618530273</v>
      </c>
      <c r="J164" s="2">
        <v>55.099998474121094</v>
      </c>
      <c r="K164" s="2">
        <v>11.399999618530273</v>
      </c>
      <c r="L164" s="2">
        <v>16.5</v>
      </c>
      <c r="M164" s="2">
        <v>30.200000762939453</v>
      </c>
      <c r="N164" s="2">
        <v>53.599998474121094</v>
      </c>
      <c r="O164" s="2">
        <v>60.700000762939453</v>
      </c>
      <c r="P164" s="1" t="s">
        <v>451</v>
      </c>
      <c r="Q164" s="4">
        <v>2017</v>
      </c>
      <c r="R164">
        <v>584557</v>
      </c>
      <c r="S164">
        <v>291751</v>
      </c>
      <c r="T164">
        <v>292806</v>
      </c>
      <c r="U164">
        <f t="shared" si="4"/>
        <v>338723.82766791421</v>
      </c>
      <c r="V164">
        <f t="shared" si="5"/>
        <v>245833.17233208576</v>
      </c>
      <c r="W164" s="22">
        <v>0.42054610984401136</v>
      </c>
    </row>
    <row r="165" spans="1:23">
      <c r="A165" s="3" t="s">
        <v>384</v>
      </c>
      <c r="B165" s="1" t="s">
        <v>182</v>
      </c>
      <c r="C165" s="1" t="s">
        <v>409</v>
      </c>
      <c r="D165" s="1" t="s">
        <v>409</v>
      </c>
      <c r="E165" s="1" t="s">
        <v>420</v>
      </c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1" t="s">
        <v>459</v>
      </c>
      <c r="Q165" s="4"/>
      <c r="R165">
        <v>79117</v>
      </c>
      <c r="S165">
        <v>38646</v>
      </c>
      <c r="T165">
        <v>40471</v>
      </c>
      <c r="U165">
        <f t="shared" si="4"/>
        <v>0</v>
      </c>
      <c r="V165">
        <f t="shared" si="5"/>
        <v>79117</v>
      </c>
      <c r="W165" s="22">
        <v>1</v>
      </c>
    </row>
    <row r="166" spans="1:23">
      <c r="A166" s="3" t="s">
        <v>388</v>
      </c>
      <c r="B166" s="1" t="s">
        <v>186</v>
      </c>
      <c r="C166" s="1" t="s">
        <v>407</v>
      </c>
      <c r="D166" s="1" t="s">
        <v>416</v>
      </c>
      <c r="E166" s="1" t="s">
        <v>419</v>
      </c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1" t="s">
        <v>459</v>
      </c>
      <c r="Q166" s="4"/>
      <c r="R166">
        <v>282577</v>
      </c>
      <c r="S166">
        <v>137951</v>
      </c>
      <c r="T166">
        <v>144626</v>
      </c>
      <c r="U166">
        <f t="shared" si="4"/>
        <v>130760.4662159236</v>
      </c>
      <c r="V166">
        <f t="shared" si="5"/>
        <v>151816.5337840764</v>
      </c>
      <c r="W166" s="22">
        <v>0.5372572211612282</v>
      </c>
    </row>
    <row r="167" spans="1:23">
      <c r="A167" s="3" t="s">
        <v>389</v>
      </c>
      <c r="B167" s="1" t="s">
        <v>187</v>
      </c>
      <c r="C167" s="1" t="s">
        <v>407</v>
      </c>
      <c r="D167" s="1" t="s">
        <v>416</v>
      </c>
      <c r="E167" s="1" t="s">
        <v>419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1" t="s">
        <v>459</v>
      </c>
      <c r="Q167" s="4"/>
      <c r="R167">
        <v>61458</v>
      </c>
      <c r="S167">
        <v>29782</v>
      </c>
      <c r="T167">
        <v>31676</v>
      </c>
      <c r="U167">
        <f t="shared" si="4"/>
        <v>27938.399414777588</v>
      </c>
      <c r="V167">
        <f t="shared" si="5"/>
        <v>33519.600585222412</v>
      </c>
      <c r="W167" s="22">
        <v>0.54540662867685918</v>
      </c>
    </row>
    <row r="168" spans="1:23">
      <c r="A168" s="3" t="s">
        <v>385</v>
      </c>
      <c r="B168" s="1" t="s">
        <v>183</v>
      </c>
      <c r="C168" s="1" t="s">
        <v>409</v>
      </c>
      <c r="D168" s="1" t="s">
        <v>409</v>
      </c>
      <c r="E168" s="1" t="s">
        <v>418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1" t="s">
        <v>459</v>
      </c>
      <c r="Q168" s="4"/>
      <c r="R168">
        <v>46908</v>
      </c>
      <c r="S168">
        <v>22691</v>
      </c>
      <c r="T168">
        <v>24217</v>
      </c>
      <c r="U168">
        <f t="shared" si="4"/>
        <v>35767.969952557512</v>
      </c>
      <c r="V168">
        <f t="shared" si="5"/>
        <v>11140.030047442484</v>
      </c>
      <c r="W168" s="22">
        <v>0.23748678364975023</v>
      </c>
    </row>
    <row r="169" spans="1:23">
      <c r="A169" s="3" t="s">
        <v>387</v>
      </c>
      <c r="B169" s="1" t="s">
        <v>185</v>
      </c>
      <c r="C169" s="1" t="s">
        <v>406</v>
      </c>
      <c r="D169" s="1" t="s">
        <v>413</v>
      </c>
      <c r="E169" s="1" t="s">
        <v>418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1" t="s">
        <v>459</v>
      </c>
      <c r="Q169" s="4"/>
      <c r="R169">
        <v>839494</v>
      </c>
      <c r="S169">
        <v>417362</v>
      </c>
      <c r="T169">
        <v>422132</v>
      </c>
      <c r="U169">
        <f t="shared" si="4"/>
        <v>461967.83464152279</v>
      </c>
      <c r="V169">
        <f t="shared" si="5"/>
        <v>377526.16535847721</v>
      </c>
      <c r="W169" s="22">
        <v>0.44970680595510776</v>
      </c>
    </row>
    <row r="170" spans="1:23">
      <c r="A170" s="3" t="s">
        <v>307</v>
      </c>
      <c r="B170" s="1" t="s">
        <v>105</v>
      </c>
      <c r="C170" s="1" t="s">
        <v>406</v>
      </c>
      <c r="D170" s="1" t="s">
        <v>413</v>
      </c>
      <c r="E170" s="1" t="s">
        <v>420</v>
      </c>
      <c r="F170" s="2">
        <v>85.188957214355469</v>
      </c>
      <c r="G170" s="2">
        <v>88.811882019042969</v>
      </c>
      <c r="H170" s="2">
        <v>81.629356384277344</v>
      </c>
      <c r="I170" s="2">
        <v>83.316047668457031</v>
      </c>
      <c r="J170" s="2">
        <v>86.71771240234375</v>
      </c>
      <c r="K170" s="2">
        <v>74.951591491699219</v>
      </c>
      <c r="L170" s="2">
        <v>82.960090637207031</v>
      </c>
      <c r="M170" s="2">
        <v>88.535186767578125</v>
      </c>
      <c r="N170" s="2">
        <v>88.114479064941406</v>
      </c>
      <c r="O170" s="2">
        <v>95.154083251953125</v>
      </c>
      <c r="P170" s="1" t="s">
        <v>445</v>
      </c>
      <c r="Q170" s="4">
        <v>2016</v>
      </c>
      <c r="R170">
        <v>2133073</v>
      </c>
      <c r="S170">
        <v>1057448</v>
      </c>
      <c r="T170">
        <v>1075625</v>
      </c>
      <c r="U170">
        <f t="shared" si="4"/>
        <v>717670.67366881063</v>
      </c>
      <c r="V170">
        <f t="shared" si="5"/>
        <v>1415402.3263311894</v>
      </c>
      <c r="W170" s="22">
        <v>0.66355081440306518</v>
      </c>
    </row>
    <row r="171" spans="1:23">
      <c r="A171" s="3" t="s">
        <v>288</v>
      </c>
      <c r="B171" s="1" t="s">
        <v>86</v>
      </c>
      <c r="C171" s="1" t="s">
        <v>406</v>
      </c>
      <c r="D171" s="1" t="s">
        <v>413</v>
      </c>
      <c r="E171" s="1" t="s">
        <v>418</v>
      </c>
      <c r="F171" s="2">
        <v>4.6999998092651367</v>
      </c>
      <c r="G171" s="2">
        <v>3.0999999046325684</v>
      </c>
      <c r="H171" s="2">
        <v>6.1999998092651367</v>
      </c>
      <c r="I171" s="2">
        <v>3.4000000953674316</v>
      </c>
      <c r="J171" s="2">
        <v>8.5</v>
      </c>
      <c r="K171" s="2">
        <v>1.3999999761581421</v>
      </c>
      <c r="L171" s="2">
        <v>3.2999999523162842</v>
      </c>
      <c r="M171" s="2">
        <v>1.7999999523162842</v>
      </c>
      <c r="N171" s="2">
        <v>5.5</v>
      </c>
      <c r="O171" s="2">
        <v>11.300000190734863</v>
      </c>
      <c r="P171" s="1" t="s">
        <v>432</v>
      </c>
      <c r="Q171" s="4">
        <v>2010</v>
      </c>
      <c r="R171">
        <v>554720</v>
      </c>
      <c r="S171">
        <v>274103</v>
      </c>
      <c r="T171">
        <v>280617</v>
      </c>
      <c r="U171">
        <f t="shared" si="4"/>
        <v>445912.02606568765</v>
      </c>
      <c r="V171">
        <f t="shared" si="5"/>
        <v>108807.97393431235</v>
      </c>
      <c r="W171" s="22">
        <v>0.19614936172179182</v>
      </c>
    </row>
    <row r="172" spans="1:23">
      <c r="A172" s="3" t="s">
        <v>334</v>
      </c>
      <c r="B172" s="1" t="s">
        <v>132</v>
      </c>
      <c r="C172" s="1" t="s">
        <v>407</v>
      </c>
      <c r="D172" s="1" t="s">
        <v>416</v>
      </c>
      <c r="E172" s="1" t="s">
        <v>419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1" t="s">
        <v>459</v>
      </c>
      <c r="Q172" s="4"/>
      <c r="R172">
        <v>1501503</v>
      </c>
      <c r="S172">
        <v>725730</v>
      </c>
      <c r="T172">
        <v>775773</v>
      </c>
      <c r="U172">
        <f t="shared" si="4"/>
        <v>295475.12568448787</v>
      </c>
      <c r="V172">
        <f t="shared" si="5"/>
        <v>1206027.8743155121</v>
      </c>
      <c r="W172" s="22">
        <v>0.8032137626867959</v>
      </c>
    </row>
    <row r="173" spans="1:23">
      <c r="A173" s="3" t="s">
        <v>258</v>
      </c>
      <c r="B173" s="1" t="s">
        <v>56</v>
      </c>
      <c r="C173" s="1" t="s">
        <v>405</v>
      </c>
      <c r="D173" s="1" t="s">
        <v>405</v>
      </c>
      <c r="E173" s="1" t="s">
        <v>420</v>
      </c>
      <c r="F173" s="2">
        <v>92.432388305664063</v>
      </c>
      <c r="G173" s="2">
        <v>92.290496826171875</v>
      </c>
      <c r="H173" s="2">
        <v>92.575088500976563</v>
      </c>
      <c r="I173" s="2">
        <v>92.55474853515625</v>
      </c>
      <c r="J173" s="2">
        <v>91.792236328125</v>
      </c>
      <c r="K173" s="2">
        <v>89.4613037109375</v>
      </c>
      <c r="L173" s="2">
        <v>93.27899169921875</v>
      </c>
      <c r="M173" s="2">
        <v>94.403953552246094</v>
      </c>
      <c r="N173" s="2">
        <v>92.581993103027344</v>
      </c>
      <c r="O173" s="2">
        <v>93.0013427734375</v>
      </c>
      <c r="P173" s="1" t="s">
        <v>445</v>
      </c>
      <c r="Q173" s="4">
        <v>2016</v>
      </c>
      <c r="R173">
        <v>1370896</v>
      </c>
      <c r="S173">
        <v>680971</v>
      </c>
      <c r="T173">
        <v>689925</v>
      </c>
      <c r="U173">
        <f t="shared" si="4"/>
        <v>1117614.9856462812</v>
      </c>
      <c r="V173">
        <f t="shared" si="5"/>
        <v>253281.0143537189</v>
      </c>
      <c r="W173" s="22">
        <v>0.18475581980961275</v>
      </c>
    </row>
    <row r="174" spans="1:23">
      <c r="A174" s="3" t="s">
        <v>281</v>
      </c>
      <c r="B174" s="1" t="s">
        <v>79</v>
      </c>
      <c r="C174" s="1" t="s">
        <v>410</v>
      </c>
      <c r="D174" s="1" t="s">
        <v>410</v>
      </c>
      <c r="E174" s="1" t="s">
        <v>420</v>
      </c>
      <c r="F174" s="2">
        <v>95.050048828125</v>
      </c>
      <c r="G174" s="2">
        <v>97.2056884765625</v>
      </c>
      <c r="H174" s="2">
        <v>92.956192016601563</v>
      </c>
      <c r="I174" s="2">
        <v>92.476799011230469</v>
      </c>
      <c r="J174" s="2">
        <v>95.523872375488281</v>
      </c>
      <c r="K174" s="2">
        <v>93.145896911621094</v>
      </c>
      <c r="L174" s="2">
        <v>95.458969116210938</v>
      </c>
      <c r="M174" s="2">
        <v>93.490043640136719</v>
      </c>
      <c r="N174" s="2">
        <v>94.653633117675781</v>
      </c>
      <c r="O174" s="2">
        <v>98.042716979980469</v>
      </c>
      <c r="P174" s="1" t="s">
        <v>502</v>
      </c>
      <c r="Q174" s="4">
        <v>2020</v>
      </c>
      <c r="R174">
        <v>576120</v>
      </c>
      <c r="S174">
        <v>282072</v>
      </c>
      <c r="T174">
        <v>294048</v>
      </c>
      <c r="U174">
        <f t="shared" si="4"/>
        <v>137321.26235558436</v>
      </c>
      <c r="V174">
        <f t="shared" si="5"/>
        <v>438798.73764441564</v>
      </c>
      <c r="W174" s="22">
        <v>0.76164468798933493</v>
      </c>
    </row>
    <row r="175" spans="1:23">
      <c r="A175" s="3" t="s">
        <v>283</v>
      </c>
      <c r="B175" s="1" t="s">
        <v>81</v>
      </c>
      <c r="C175" s="1" t="s">
        <v>406</v>
      </c>
      <c r="D175" s="1" t="s">
        <v>413</v>
      </c>
      <c r="E175" s="1" t="s">
        <v>418</v>
      </c>
      <c r="F175" s="2">
        <v>31.200000762939453</v>
      </c>
      <c r="G175" s="2">
        <v>32</v>
      </c>
      <c r="H175" s="2">
        <v>30.5</v>
      </c>
      <c r="I175" s="2">
        <v>25</v>
      </c>
      <c r="J175" s="2">
        <v>46.900001525878906</v>
      </c>
      <c r="K175" s="2">
        <v>14.600000381469727</v>
      </c>
      <c r="L175" s="2">
        <v>16.100000381469727</v>
      </c>
      <c r="M175" s="2">
        <v>24.299999237060547</v>
      </c>
      <c r="N175" s="2">
        <v>41</v>
      </c>
      <c r="O175" s="2">
        <v>72.400001525878906</v>
      </c>
      <c r="P175" s="1" t="s">
        <v>441</v>
      </c>
      <c r="Q175" s="4">
        <v>2014</v>
      </c>
      <c r="R175">
        <v>3137133</v>
      </c>
      <c r="S175">
        <v>1548187</v>
      </c>
      <c r="T175">
        <v>1588946</v>
      </c>
      <c r="U175">
        <f t="shared" si="4"/>
        <v>2050382.9417665107</v>
      </c>
      <c r="V175">
        <f t="shared" si="5"/>
        <v>1086750.0582334893</v>
      </c>
      <c r="W175" s="22">
        <v>0.34641504145137908</v>
      </c>
    </row>
    <row r="176" spans="1:23">
      <c r="A176" s="3" t="s">
        <v>290</v>
      </c>
      <c r="B176" s="1" t="s">
        <v>88</v>
      </c>
      <c r="C176" s="1" t="s">
        <v>408</v>
      </c>
      <c r="D176" s="1" t="s">
        <v>408</v>
      </c>
      <c r="E176" s="1" t="s">
        <v>420</v>
      </c>
      <c r="F176" s="2">
        <v>62.400001525878906</v>
      </c>
      <c r="G176" s="2">
        <v>69</v>
      </c>
      <c r="H176" s="2">
        <v>55.599998474121094</v>
      </c>
      <c r="I176" s="2">
        <v>49.900001525878906</v>
      </c>
      <c r="J176" s="2">
        <v>68.199996948242188</v>
      </c>
      <c r="K176" s="2">
        <v>36.5</v>
      </c>
      <c r="L176" s="2">
        <v>57.700000762939453</v>
      </c>
      <c r="M176" s="2">
        <v>69.199996948242188</v>
      </c>
      <c r="N176" s="2">
        <v>77.400001525878906</v>
      </c>
      <c r="O176" s="2">
        <v>88.099998474121094</v>
      </c>
      <c r="P176" s="1" t="s">
        <v>440</v>
      </c>
      <c r="Q176" s="4">
        <v>2018</v>
      </c>
      <c r="R176">
        <v>41043</v>
      </c>
      <c r="S176">
        <v>19775</v>
      </c>
      <c r="T176">
        <v>21268</v>
      </c>
      <c r="U176">
        <f t="shared" si="4"/>
        <v>13930.184905534217</v>
      </c>
      <c r="V176">
        <f t="shared" si="5"/>
        <v>27112.815094465783</v>
      </c>
      <c r="W176" s="22">
        <v>0.66059535351864584</v>
      </c>
    </row>
    <row r="177" spans="1:23">
      <c r="A177" s="3" t="s">
        <v>390</v>
      </c>
      <c r="B177" s="1" t="s">
        <v>188</v>
      </c>
      <c r="C177" s="1" t="s">
        <v>407</v>
      </c>
      <c r="D177" s="1" t="s">
        <v>416</v>
      </c>
      <c r="E177" s="1" t="s">
        <v>419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1" t="s">
        <v>459</v>
      </c>
      <c r="Q177" s="4"/>
      <c r="R177">
        <v>341849</v>
      </c>
      <c r="S177">
        <v>166439</v>
      </c>
      <c r="T177">
        <v>175410</v>
      </c>
      <c r="U177">
        <f t="shared" si="4"/>
        <v>42966.703084503417</v>
      </c>
      <c r="V177">
        <f t="shared" si="5"/>
        <v>298882.29691549658</v>
      </c>
      <c r="W177" s="22">
        <v>0.87431087092691973</v>
      </c>
    </row>
    <row r="178" spans="1:23">
      <c r="A178" s="3" t="s">
        <v>324</v>
      </c>
      <c r="B178" s="1" t="s">
        <v>122</v>
      </c>
      <c r="C178" s="1" t="s">
        <v>407</v>
      </c>
      <c r="D178" s="1" t="s">
        <v>416</v>
      </c>
      <c r="E178" s="1" t="s">
        <v>419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1" t="s">
        <v>459</v>
      </c>
      <c r="Q178" s="4"/>
      <c r="R178">
        <v>245547</v>
      </c>
      <c r="S178">
        <v>119937</v>
      </c>
      <c r="T178">
        <v>125610</v>
      </c>
      <c r="U178">
        <f t="shared" si="4"/>
        <v>64339.782919169083</v>
      </c>
      <c r="V178">
        <f t="shared" si="5"/>
        <v>181207.21708083092</v>
      </c>
      <c r="W178" s="22">
        <v>0.73797365506738388</v>
      </c>
    </row>
    <row r="179" spans="1:23">
      <c r="A179" s="3" t="s">
        <v>392</v>
      </c>
      <c r="B179" s="1" t="s">
        <v>190</v>
      </c>
      <c r="C179" s="1" t="s">
        <v>410</v>
      </c>
      <c r="D179" s="1" t="s">
        <v>410</v>
      </c>
      <c r="E179" s="1" t="s">
        <v>420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1" t="s">
        <v>459</v>
      </c>
      <c r="Q179" s="4"/>
      <c r="R179">
        <v>1045350</v>
      </c>
      <c r="S179">
        <v>512666</v>
      </c>
      <c r="T179">
        <v>532684</v>
      </c>
      <c r="U179">
        <f t="shared" si="4"/>
        <v>479165.44733991101</v>
      </c>
      <c r="V179">
        <f t="shared" si="5"/>
        <v>566184.55266008899</v>
      </c>
      <c r="W179" s="22">
        <v>0.54162199517873344</v>
      </c>
    </row>
    <row r="180" spans="1:23">
      <c r="A180" s="3" t="s">
        <v>295</v>
      </c>
      <c r="B180" s="1" t="s">
        <v>93</v>
      </c>
      <c r="C180" s="1" t="s">
        <v>407</v>
      </c>
      <c r="D180" s="1" t="s">
        <v>414</v>
      </c>
      <c r="E180" s="1" t="s">
        <v>420</v>
      </c>
      <c r="F180" s="2">
        <v>97.159416198730469</v>
      </c>
      <c r="G180" s="2">
        <v>96.298446655273438</v>
      </c>
      <c r="H180" s="2">
        <v>97.957809448242188</v>
      </c>
      <c r="I180" s="2">
        <v>97.355522155761719</v>
      </c>
      <c r="J180" s="2">
        <v>96.570648193359375</v>
      </c>
      <c r="K180" s="2">
        <v>96.142616271972656</v>
      </c>
      <c r="L180" s="2">
        <v>97.8798828125</v>
      </c>
      <c r="M180" s="2">
        <v>97.757072448730469</v>
      </c>
      <c r="N180" s="2">
        <v>97.654243469238281</v>
      </c>
      <c r="O180" s="2">
        <v>96.689872741699219</v>
      </c>
      <c r="P180" s="1" t="s">
        <v>455</v>
      </c>
      <c r="Q180" s="4">
        <v>2017</v>
      </c>
      <c r="R180">
        <v>932640</v>
      </c>
      <c r="S180">
        <v>453183</v>
      </c>
      <c r="T180">
        <v>479457</v>
      </c>
      <c r="U180">
        <f t="shared" si="4"/>
        <v>679573.94296014449</v>
      </c>
      <c r="V180">
        <f t="shared" si="5"/>
        <v>253066.05703985557</v>
      </c>
      <c r="W180" s="22">
        <v>0.27134377363168594</v>
      </c>
    </row>
    <row r="181" spans="1:23">
      <c r="A181" s="3" t="s">
        <v>294</v>
      </c>
      <c r="B181" s="1" t="s">
        <v>92</v>
      </c>
      <c r="C181" s="1" t="s">
        <v>409</v>
      </c>
      <c r="D181" s="1" t="s">
        <v>409</v>
      </c>
      <c r="E181" s="1" t="s">
        <v>420</v>
      </c>
      <c r="F181" s="2">
        <v>86.7232666015625</v>
      </c>
      <c r="G181" s="2">
        <v>89.912193298339844</v>
      </c>
      <c r="H181" s="2">
        <v>83.501762390136719</v>
      </c>
      <c r="I181" s="2">
        <v>87.070159912109375</v>
      </c>
      <c r="J181" s="2">
        <v>86.245162963867188</v>
      </c>
      <c r="K181" s="2">
        <v>82.127853393554688</v>
      </c>
      <c r="L181" s="2">
        <v>84.23223876953125</v>
      </c>
      <c r="M181" s="2">
        <v>85.905357360839844</v>
      </c>
      <c r="N181" s="2">
        <v>93.190086364746094</v>
      </c>
      <c r="O181" s="2">
        <v>88.178482055664063</v>
      </c>
      <c r="P181" s="1" t="s">
        <v>428</v>
      </c>
      <c r="Q181" s="4">
        <v>2019</v>
      </c>
      <c r="R181">
        <v>2499425</v>
      </c>
      <c r="S181">
        <v>1213272</v>
      </c>
      <c r="T181">
        <v>1286153</v>
      </c>
      <c r="U181">
        <f t="shared" si="4"/>
        <v>1250995.3384239112</v>
      </c>
      <c r="V181">
        <f t="shared" si="5"/>
        <v>1248429.6615760888</v>
      </c>
      <c r="W181" s="22">
        <v>0.49948674658214942</v>
      </c>
    </row>
    <row r="182" spans="1:23">
      <c r="A182" s="3" t="s">
        <v>297</v>
      </c>
      <c r="B182" s="1" t="s">
        <v>95</v>
      </c>
      <c r="C182" s="1" t="s">
        <v>409</v>
      </c>
      <c r="D182" s="1" t="s">
        <v>409</v>
      </c>
      <c r="E182" s="1" t="s">
        <v>418</v>
      </c>
      <c r="F182" s="2">
        <v>54.163810729980469</v>
      </c>
      <c r="G182" s="2">
        <v>60.442031860351563</v>
      </c>
      <c r="H182" s="2">
        <v>47.927818298339844</v>
      </c>
      <c r="I182" s="2">
        <v>46.798149108886719</v>
      </c>
      <c r="J182" s="2">
        <v>76.333908081054688</v>
      </c>
      <c r="K182" s="2">
        <v>29.871379852294922</v>
      </c>
      <c r="L182" s="2">
        <v>41.337791442871094</v>
      </c>
      <c r="M182" s="2">
        <v>48.251640319824219</v>
      </c>
      <c r="N182" s="2">
        <v>64.745857238769531</v>
      </c>
      <c r="O182" s="2">
        <v>83.836906433105469</v>
      </c>
      <c r="P182" s="1" t="s">
        <v>445</v>
      </c>
      <c r="Q182" s="4">
        <v>2016</v>
      </c>
      <c r="R182">
        <v>92726</v>
      </c>
      <c r="S182">
        <v>45656</v>
      </c>
      <c r="T182">
        <v>47070</v>
      </c>
      <c r="U182">
        <f t="shared" si="4"/>
        <v>64372.346195964943</v>
      </c>
      <c r="V182">
        <f t="shared" si="5"/>
        <v>28353.653804035057</v>
      </c>
      <c r="W182" s="22">
        <v>0.30577889485187604</v>
      </c>
    </row>
    <row r="183" spans="1:23">
      <c r="A183" s="3" t="s">
        <v>293</v>
      </c>
      <c r="B183" s="1" t="s">
        <v>91</v>
      </c>
      <c r="C183" s="1" t="s">
        <v>406</v>
      </c>
      <c r="D183" s="1" t="s">
        <v>415</v>
      </c>
      <c r="E183" s="1" t="s">
        <v>418</v>
      </c>
      <c r="F183" s="2">
        <v>53.065280914306641</v>
      </c>
      <c r="G183" s="2">
        <v>50.470069885253906</v>
      </c>
      <c r="H183" s="2">
        <v>55.619998931884766</v>
      </c>
      <c r="I183" s="2">
        <v>43.517738342285156</v>
      </c>
      <c r="J183" s="2">
        <v>67.911293029785156</v>
      </c>
      <c r="K183" s="2">
        <v>30.979249954223633</v>
      </c>
      <c r="L183" s="2">
        <v>43.712230682373047</v>
      </c>
      <c r="M183" s="2">
        <v>52.693119049072266</v>
      </c>
      <c r="N183" s="2">
        <v>66.2103271484375</v>
      </c>
      <c r="O183" s="2">
        <v>72.699821472167969</v>
      </c>
      <c r="P183" s="1" t="s">
        <v>451</v>
      </c>
      <c r="Q183" s="4">
        <v>2017</v>
      </c>
      <c r="R183">
        <v>790865</v>
      </c>
      <c r="S183">
        <v>393907</v>
      </c>
      <c r="T183">
        <v>396958</v>
      </c>
      <c r="U183">
        <f t="shared" si="4"/>
        <v>461061.24496334972</v>
      </c>
      <c r="V183">
        <f t="shared" si="5"/>
        <v>329803.75503665028</v>
      </c>
      <c r="W183" s="22">
        <v>0.41701650096622089</v>
      </c>
    </row>
    <row r="184" spans="1:23">
      <c r="A184" s="3" t="s">
        <v>394</v>
      </c>
      <c r="B184" s="1" t="s">
        <v>192</v>
      </c>
      <c r="C184" s="1" t="s">
        <v>409</v>
      </c>
      <c r="D184" s="1" t="s">
        <v>409</v>
      </c>
      <c r="E184" s="1" t="s">
        <v>421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1" t="s">
        <v>459</v>
      </c>
      <c r="Q184" s="4"/>
      <c r="R184">
        <v>85</v>
      </c>
      <c r="S184">
        <v>42</v>
      </c>
      <c r="T184">
        <v>43</v>
      </c>
      <c r="U184">
        <f t="shared" si="4"/>
        <v>85</v>
      </c>
      <c r="V184">
        <f t="shared" si="5"/>
        <v>0</v>
      </c>
      <c r="W184" s="22">
        <v>0</v>
      </c>
    </row>
    <row r="185" spans="1:23">
      <c r="A185" s="3" t="s">
        <v>298</v>
      </c>
      <c r="B185" s="1" t="s">
        <v>96</v>
      </c>
      <c r="C185" s="1" t="s">
        <v>409</v>
      </c>
      <c r="D185" s="1" t="s">
        <v>409</v>
      </c>
      <c r="E185" s="1" t="s">
        <v>420</v>
      </c>
      <c r="F185" s="2">
        <v>89.730003356933594</v>
      </c>
      <c r="G185" s="2">
        <v>93.048927307128906</v>
      </c>
      <c r="H185" s="2">
        <v>86.332748413085938</v>
      </c>
      <c r="I185" s="2">
        <v>88.913673400878906</v>
      </c>
      <c r="J185" s="2">
        <v>92.498916625976563</v>
      </c>
      <c r="K185" s="2">
        <v>82.455718994140625</v>
      </c>
      <c r="L185" s="2">
        <v>83.992591857910156</v>
      </c>
      <c r="M185" s="2">
        <v>91.968711853027344</v>
      </c>
      <c r="N185" s="2">
        <v>95.6846923828125</v>
      </c>
      <c r="O185" s="2">
        <v>93.9046630859375</v>
      </c>
      <c r="P185" s="1" t="s">
        <v>428</v>
      </c>
      <c r="Q185" s="4">
        <v>2019</v>
      </c>
      <c r="R185">
        <v>11911</v>
      </c>
      <c r="S185">
        <v>5628</v>
      </c>
      <c r="T185">
        <v>6283</v>
      </c>
      <c r="U185">
        <f t="shared" si="4"/>
        <v>9155.8273062527514</v>
      </c>
      <c r="V185">
        <f t="shared" si="5"/>
        <v>2755.1726937472476</v>
      </c>
      <c r="W185" s="22">
        <v>0.23131329810656098</v>
      </c>
    </row>
    <row r="186" spans="1:23">
      <c r="A186" s="3" t="s">
        <v>395</v>
      </c>
      <c r="B186" s="1" t="s">
        <v>193</v>
      </c>
      <c r="C186" s="1" t="s">
        <v>408</v>
      </c>
      <c r="D186" s="1" t="s">
        <v>408</v>
      </c>
      <c r="E186" s="1" t="s">
        <v>420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1" t="s">
        <v>459</v>
      </c>
      <c r="Q186" s="4"/>
      <c r="R186">
        <v>57336</v>
      </c>
      <c r="S186">
        <v>28277</v>
      </c>
      <c r="T186">
        <v>29059</v>
      </c>
      <c r="U186">
        <f t="shared" si="4"/>
        <v>26842.318179102695</v>
      </c>
      <c r="V186">
        <f t="shared" si="5"/>
        <v>30493.681820897305</v>
      </c>
      <c r="W186" s="22">
        <v>0.53184180655953162</v>
      </c>
    </row>
    <row r="187" spans="1:23">
      <c r="A187" s="3" t="s">
        <v>299</v>
      </c>
      <c r="B187" s="1" t="s">
        <v>97</v>
      </c>
      <c r="C187" s="1" t="s">
        <v>410</v>
      </c>
      <c r="D187" s="1" t="s">
        <v>410</v>
      </c>
      <c r="E187" s="1" t="s">
        <v>420</v>
      </c>
      <c r="F187" s="2">
        <v>82</v>
      </c>
      <c r="G187" s="2">
        <v>85.099998474121094</v>
      </c>
      <c r="H187" s="2">
        <v>79.099998474121094</v>
      </c>
      <c r="I187" s="2">
        <v>72.599998474121094</v>
      </c>
      <c r="J187" s="2">
        <v>86.300003051757813</v>
      </c>
      <c r="K187" s="2">
        <v>65.400001525878906</v>
      </c>
      <c r="L187" s="2">
        <v>78.099998474121094</v>
      </c>
      <c r="M187" s="2">
        <v>83</v>
      </c>
      <c r="N187" s="2">
        <v>88.300003051757813</v>
      </c>
      <c r="O187" s="2">
        <v>95.300003051757813</v>
      </c>
      <c r="P187" s="1" t="s">
        <v>440</v>
      </c>
      <c r="Q187" s="4">
        <v>2018</v>
      </c>
      <c r="R187">
        <v>494001</v>
      </c>
      <c r="S187">
        <v>237763</v>
      </c>
      <c r="T187">
        <v>256238</v>
      </c>
      <c r="U187">
        <f t="shared" si="4"/>
        <v>153411.65100958268</v>
      </c>
      <c r="V187">
        <f t="shared" si="5"/>
        <v>340589.34899041732</v>
      </c>
      <c r="W187" s="22">
        <v>0.68945072781313665</v>
      </c>
    </row>
    <row r="188" spans="1:23">
      <c r="A188" s="3" t="s">
        <v>300</v>
      </c>
      <c r="B188" s="1" t="s">
        <v>98</v>
      </c>
      <c r="C188" s="1" t="s">
        <v>407</v>
      </c>
      <c r="D188" s="1" t="s">
        <v>414</v>
      </c>
      <c r="E188" s="1" t="s">
        <v>420</v>
      </c>
      <c r="F188" s="2">
        <v>98</v>
      </c>
      <c r="G188" s="2">
        <v>98.300003051757798</v>
      </c>
      <c r="H188" s="2">
        <v>98.300003051757813</v>
      </c>
      <c r="I188" s="2">
        <v>98.099998474121094</v>
      </c>
      <c r="J188" s="2">
        <v>98.400001525878906</v>
      </c>
      <c r="K188" s="2">
        <v>98.099998474121094</v>
      </c>
      <c r="L188" s="2">
        <v>97.400001525878906</v>
      </c>
      <c r="M188" s="2">
        <v>99.5</v>
      </c>
      <c r="N188" s="2">
        <v>99.800003051757813</v>
      </c>
      <c r="O188" s="2">
        <v>97.099998474121094</v>
      </c>
      <c r="P188" s="1" t="s">
        <v>428</v>
      </c>
      <c r="Q188" s="4">
        <v>2019</v>
      </c>
      <c r="R188">
        <v>5416645</v>
      </c>
      <c r="S188">
        <v>2648260</v>
      </c>
      <c r="T188">
        <v>2768385</v>
      </c>
      <c r="U188">
        <f t="shared" si="4"/>
        <v>1346422.4815915506</v>
      </c>
      <c r="V188">
        <f t="shared" si="5"/>
        <v>4070222.5184084494</v>
      </c>
      <c r="W188" s="22">
        <v>0.75142870142098095</v>
      </c>
    </row>
    <row r="189" spans="1:23">
      <c r="A189" s="3" t="s">
        <v>296</v>
      </c>
      <c r="B189" s="1" t="s">
        <v>94</v>
      </c>
      <c r="C189" s="1" t="s">
        <v>407</v>
      </c>
      <c r="D189" s="1" t="s">
        <v>414</v>
      </c>
      <c r="E189" s="1" t="s">
        <v>420</v>
      </c>
      <c r="F189" s="2">
        <v>97.542152404785156</v>
      </c>
      <c r="G189" s="2">
        <v>96.984237670898438</v>
      </c>
      <c r="H189" s="2">
        <v>98.091850280761719</v>
      </c>
      <c r="I189" s="2">
        <v>97.216270446777344</v>
      </c>
      <c r="J189" s="2">
        <v>97.948463439941406</v>
      </c>
      <c r="K189" s="2">
        <v>98.080833435058594</v>
      </c>
      <c r="L189" s="2">
        <v>98.296653747558594</v>
      </c>
      <c r="M189" s="2">
        <v>97.548721313476563</v>
      </c>
      <c r="N189" s="2">
        <v>95.6903076171875</v>
      </c>
      <c r="O189" s="2">
        <v>97.995140075683594</v>
      </c>
      <c r="P189" s="1" t="s">
        <v>428</v>
      </c>
      <c r="Q189" s="4">
        <v>2019</v>
      </c>
      <c r="R189">
        <v>622711</v>
      </c>
      <c r="S189">
        <v>307567</v>
      </c>
      <c r="T189">
        <v>315144</v>
      </c>
      <c r="U189">
        <f t="shared" si="4"/>
        <v>301433.56977362593</v>
      </c>
      <c r="V189">
        <f t="shared" si="5"/>
        <v>321277.43022637407</v>
      </c>
      <c r="W189" s="22">
        <v>0.5159334430038558</v>
      </c>
    </row>
    <row r="190" spans="1:23">
      <c r="A190" s="3" t="s">
        <v>393</v>
      </c>
      <c r="B190" s="1" t="s">
        <v>191</v>
      </c>
      <c r="C190" s="1" t="s">
        <v>408</v>
      </c>
      <c r="D190" s="1" t="s">
        <v>408</v>
      </c>
      <c r="E190" s="1" t="s">
        <v>421</v>
      </c>
      <c r="F190" s="2">
        <v>92.538726806640625</v>
      </c>
      <c r="G190" s="2">
        <v>89.066200256347656</v>
      </c>
      <c r="H190" s="2">
        <v>95.866943359375</v>
      </c>
      <c r="I190" s="2">
        <v>96.315803527832031</v>
      </c>
      <c r="J190" s="2">
        <v>92.073486328125</v>
      </c>
      <c r="K190" s="2">
        <v>73.361740112304688</v>
      </c>
      <c r="L190" s="2">
        <v>91.341751098632813</v>
      </c>
      <c r="M190" s="2">
        <v>95.192146301269531</v>
      </c>
      <c r="N190" s="2">
        <v>91.228607177734375</v>
      </c>
      <c r="O190" s="2">
        <v>99.545021057128906</v>
      </c>
      <c r="P190" s="1" t="s">
        <v>502</v>
      </c>
      <c r="Q190" s="4">
        <v>2020</v>
      </c>
      <c r="R190">
        <v>1641</v>
      </c>
      <c r="S190">
        <v>803</v>
      </c>
      <c r="T190">
        <v>838</v>
      </c>
      <c r="U190">
        <f t="shared" si="4"/>
        <v>113.25423351778204</v>
      </c>
      <c r="V190">
        <f t="shared" si="5"/>
        <v>1527.745766482218</v>
      </c>
      <c r="W190" s="22">
        <v>0.9309846230848372</v>
      </c>
    </row>
    <row r="191" spans="1:23">
      <c r="A191" s="3" t="s">
        <v>396</v>
      </c>
      <c r="B191" s="1" t="s">
        <v>194</v>
      </c>
      <c r="C191" s="1" t="s">
        <v>409</v>
      </c>
      <c r="D191" s="1" t="s">
        <v>409</v>
      </c>
      <c r="E191" s="1" t="s">
        <v>418</v>
      </c>
      <c r="F191" s="2">
        <v>74.863761901855469</v>
      </c>
      <c r="G191" s="2">
        <v>82.69207763671875</v>
      </c>
      <c r="H191" s="2">
        <v>69.729522705078125</v>
      </c>
      <c r="I191" s="2">
        <v>66.197181701660156</v>
      </c>
      <c r="J191" s="2">
        <v>78.740158081054688</v>
      </c>
      <c r="K191" s="2">
        <v>69.188858032226563</v>
      </c>
      <c r="L191" s="2">
        <v>84.111846923828125</v>
      </c>
      <c r="M191" s="2">
        <v>76.878181457519531</v>
      </c>
      <c r="N191" s="2">
        <v>71.348213195800781</v>
      </c>
      <c r="O191" s="2">
        <v>71.005783081054688</v>
      </c>
      <c r="P191" s="1" t="s">
        <v>502</v>
      </c>
      <c r="Q191" s="4">
        <v>2020</v>
      </c>
      <c r="R191">
        <v>994</v>
      </c>
      <c r="S191">
        <v>483</v>
      </c>
      <c r="T191">
        <v>511</v>
      </c>
      <c r="U191">
        <f t="shared" si="4"/>
        <v>373.83981571719687</v>
      </c>
      <c r="V191">
        <f t="shared" si="5"/>
        <v>620.16018428280313</v>
      </c>
      <c r="W191" s="22">
        <v>0.62390360591831306</v>
      </c>
    </row>
    <row r="192" spans="1:23">
      <c r="A192" s="3" t="s">
        <v>302</v>
      </c>
      <c r="B192" s="1" t="s">
        <v>100</v>
      </c>
      <c r="C192" s="1" t="s">
        <v>406</v>
      </c>
      <c r="D192" s="1" t="s">
        <v>413</v>
      </c>
      <c r="E192" s="1" t="s">
        <v>418</v>
      </c>
      <c r="F192" s="2">
        <v>19.399999618530273</v>
      </c>
      <c r="G192" s="2">
        <v>20.5</v>
      </c>
      <c r="H192" s="2">
        <v>18.200000762939453</v>
      </c>
      <c r="I192" s="2">
        <v>15.100000381469727</v>
      </c>
      <c r="J192" s="2">
        <v>37.099998474121094</v>
      </c>
      <c r="K192" s="2">
        <v>5.5</v>
      </c>
      <c r="L192" s="2">
        <v>9.1000003814697266</v>
      </c>
      <c r="M192" s="2">
        <v>16.600000381469727</v>
      </c>
      <c r="N192" s="2">
        <v>26.600000381469727</v>
      </c>
      <c r="O192" s="2">
        <v>42.5</v>
      </c>
      <c r="P192" s="1" t="s">
        <v>445</v>
      </c>
      <c r="Q192" s="4">
        <v>2016</v>
      </c>
      <c r="R192">
        <v>4724000</v>
      </c>
      <c r="S192">
        <v>2345843</v>
      </c>
      <c r="T192">
        <v>2378157</v>
      </c>
      <c r="U192">
        <f t="shared" ref="U192:U205" si="6">R192-V192</f>
        <v>3600894.9676108705</v>
      </c>
      <c r="V192">
        <f t="shared" ref="V192:V205" si="7">W192*R192</f>
        <v>1123105.0323891295</v>
      </c>
      <c r="W192" s="22">
        <v>0.23774450304596306</v>
      </c>
    </row>
    <row r="193" spans="1:23">
      <c r="A193" s="3" t="s">
        <v>303</v>
      </c>
      <c r="B193" s="1" t="s">
        <v>101</v>
      </c>
      <c r="C193" s="1" t="s">
        <v>407</v>
      </c>
      <c r="D193" s="1" t="s">
        <v>414</v>
      </c>
      <c r="E193" s="1" t="s">
        <v>419</v>
      </c>
      <c r="F193" s="2">
        <v>98.300003051757813</v>
      </c>
      <c r="G193" s="2">
        <v>98.300003051757798</v>
      </c>
      <c r="H193" s="2">
        <v>98.300003051757813</v>
      </c>
      <c r="I193" s="2">
        <v>98.099998474121094</v>
      </c>
      <c r="J193" s="2">
        <v>98.400001525878906</v>
      </c>
      <c r="K193" s="2">
        <v>98.099998474121094</v>
      </c>
      <c r="L193" s="2">
        <v>97.400001525878906</v>
      </c>
      <c r="M193" s="2">
        <v>99.5</v>
      </c>
      <c r="N193" s="2">
        <v>99.800003051757813</v>
      </c>
      <c r="O193" s="2">
        <v>97.099998474121094</v>
      </c>
      <c r="P193" s="1" t="s">
        <v>429</v>
      </c>
      <c r="Q193" s="4">
        <v>2012</v>
      </c>
      <c r="R193">
        <v>1960676</v>
      </c>
      <c r="S193">
        <v>953859</v>
      </c>
      <c r="T193">
        <v>1006817</v>
      </c>
      <c r="U193">
        <f t="shared" si="6"/>
        <v>600899.07433802402</v>
      </c>
      <c r="V193">
        <f t="shared" si="7"/>
        <v>1359776.925661976</v>
      </c>
      <c r="W193" s="22">
        <v>0.69352454238332906</v>
      </c>
    </row>
    <row r="194" spans="1:23">
      <c r="A194" s="3" t="s">
        <v>312</v>
      </c>
      <c r="B194" s="1" t="s">
        <v>110</v>
      </c>
      <c r="C194" s="1" t="s">
        <v>410</v>
      </c>
      <c r="D194" s="1" t="s">
        <v>410</v>
      </c>
      <c r="E194" s="1" t="s">
        <v>420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1" t="s">
        <v>459</v>
      </c>
      <c r="Q194" s="4"/>
      <c r="R194">
        <v>355806</v>
      </c>
      <c r="S194">
        <v>175285</v>
      </c>
      <c r="T194">
        <v>180521</v>
      </c>
      <c r="U194">
        <f t="shared" si="6"/>
        <v>47953.784912931384</v>
      </c>
      <c r="V194">
        <f t="shared" si="7"/>
        <v>307852.21508706862</v>
      </c>
      <c r="W194" s="22">
        <v>0.8652249121348955</v>
      </c>
    </row>
    <row r="195" spans="1:23">
      <c r="A195" s="3" t="s">
        <v>340</v>
      </c>
      <c r="B195" s="1" t="s">
        <v>138</v>
      </c>
      <c r="C195" s="1" t="s">
        <v>407</v>
      </c>
      <c r="D195" s="1" t="s">
        <v>416</v>
      </c>
      <c r="E195" s="1" t="s">
        <v>419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1" t="s">
        <v>459</v>
      </c>
      <c r="Q195" s="4"/>
      <c r="R195">
        <v>2381277</v>
      </c>
      <c r="S195">
        <v>1164058</v>
      </c>
      <c r="T195">
        <v>1217219</v>
      </c>
      <c r="U195">
        <f t="shared" si="6"/>
        <v>395330.48161331564</v>
      </c>
      <c r="V195">
        <f t="shared" si="7"/>
        <v>1985946.5183866844</v>
      </c>
      <c r="W195" s="22">
        <v>0.83398383236670259</v>
      </c>
    </row>
    <row r="196" spans="1:23">
      <c r="A196" s="3" t="s">
        <v>301</v>
      </c>
      <c r="B196" s="1" t="s">
        <v>99</v>
      </c>
      <c r="C196" s="1" t="s">
        <v>406</v>
      </c>
      <c r="D196" s="1" t="s">
        <v>413</v>
      </c>
      <c r="E196" s="1" t="s">
        <v>418</v>
      </c>
      <c r="F196" s="2">
        <v>27.700000762939453</v>
      </c>
      <c r="G196" s="2">
        <v>30.5</v>
      </c>
      <c r="H196" s="2">
        <v>25</v>
      </c>
      <c r="I196" s="2">
        <v>20</v>
      </c>
      <c r="J196" s="2">
        <v>43.700000762939453</v>
      </c>
      <c r="K196" s="2">
        <v>7.1999998092651367</v>
      </c>
      <c r="L196" s="2">
        <v>12.899999618530273</v>
      </c>
      <c r="M196" s="2">
        <v>20.399999618530273</v>
      </c>
      <c r="N196" s="2">
        <v>38.700000762939453</v>
      </c>
      <c r="O196" s="2">
        <v>48.700000762939453</v>
      </c>
      <c r="P196" s="1" t="s">
        <v>423</v>
      </c>
      <c r="Q196" s="4">
        <v>2016</v>
      </c>
      <c r="R196">
        <v>5640979</v>
      </c>
      <c r="S196">
        <v>2793987</v>
      </c>
      <c r="T196">
        <v>2846992</v>
      </c>
      <c r="U196">
        <f t="shared" si="6"/>
        <v>3735697.5468984218</v>
      </c>
      <c r="V196">
        <f t="shared" si="7"/>
        <v>1905281.4531015784</v>
      </c>
      <c r="W196" s="22">
        <v>0.33775723205166663</v>
      </c>
    </row>
    <row r="197" spans="1:23">
      <c r="A197" s="3" t="s">
        <v>397</v>
      </c>
      <c r="B197" s="1" t="s">
        <v>195</v>
      </c>
      <c r="C197" s="1" t="s">
        <v>411</v>
      </c>
      <c r="D197" s="1" t="s">
        <v>411</v>
      </c>
      <c r="E197" s="1" t="s">
        <v>419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1" t="s">
        <v>459</v>
      </c>
      <c r="Q197" s="4"/>
      <c r="R197">
        <v>12500000</v>
      </c>
      <c r="S197">
        <v>6112286</v>
      </c>
      <c r="T197">
        <v>6376014</v>
      </c>
      <c r="U197">
        <f t="shared" si="6"/>
        <v>12500000</v>
      </c>
      <c r="V197">
        <f t="shared" si="7"/>
        <v>0</v>
      </c>
      <c r="W197" s="22">
        <v>0</v>
      </c>
    </row>
    <row r="198" spans="1:23">
      <c r="A198" s="3" t="s">
        <v>304</v>
      </c>
      <c r="B198" s="1" t="s">
        <v>102</v>
      </c>
      <c r="C198" s="1" t="s">
        <v>408</v>
      </c>
      <c r="D198" s="1" t="s">
        <v>408</v>
      </c>
      <c r="E198" s="1" t="s">
        <v>420</v>
      </c>
      <c r="F198" s="2">
        <v>76</v>
      </c>
      <c r="G198" s="2">
        <v>77</v>
      </c>
      <c r="H198" s="2">
        <v>74.800003051757813</v>
      </c>
      <c r="I198" s="2">
        <v>68.599998474121094</v>
      </c>
      <c r="J198" s="2">
        <v>76.800003051757813</v>
      </c>
      <c r="K198" s="2">
        <v>65.400001525878906</v>
      </c>
      <c r="L198" s="2">
        <v>69.400001525878906</v>
      </c>
      <c r="M198" s="2">
        <v>83.800003051757813</v>
      </c>
      <c r="N198" s="2">
        <v>77</v>
      </c>
      <c r="O198" s="2">
        <v>90.699996948242188</v>
      </c>
      <c r="P198" s="1" t="s">
        <v>442</v>
      </c>
      <c r="Q198" s="4">
        <v>2013</v>
      </c>
      <c r="R198">
        <v>139215</v>
      </c>
      <c r="S198">
        <v>67989</v>
      </c>
      <c r="T198">
        <v>71226</v>
      </c>
      <c r="U198">
        <f t="shared" si="6"/>
        <v>6495.7618824453093</v>
      </c>
      <c r="V198">
        <f t="shared" si="7"/>
        <v>132719.23811755469</v>
      </c>
      <c r="W198" s="22">
        <v>0.95334007195743764</v>
      </c>
    </row>
    <row r="199" spans="1:23">
      <c r="A199" s="3" t="s">
        <v>398</v>
      </c>
      <c r="B199" s="1" t="s">
        <v>196</v>
      </c>
      <c r="C199" s="1" t="s">
        <v>407</v>
      </c>
      <c r="D199" s="1" t="s">
        <v>414</v>
      </c>
      <c r="E199" s="1" t="s">
        <v>420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1" t="s">
        <v>459</v>
      </c>
      <c r="Q199" s="4"/>
      <c r="R199">
        <v>2833123</v>
      </c>
      <c r="S199">
        <v>1380379</v>
      </c>
      <c r="T199">
        <v>1452744</v>
      </c>
      <c r="U199">
        <f t="shared" si="6"/>
        <v>1403017.4809291495</v>
      </c>
      <c r="V199">
        <f t="shared" si="7"/>
        <v>1430105.5190708505</v>
      </c>
      <c r="W199" s="22">
        <v>0.50478059691402399</v>
      </c>
    </row>
    <row r="200" spans="1:23">
      <c r="A200" s="3" t="s">
        <v>403</v>
      </c>
      <c r="B200" s="1" t="s">
        <v>201</v>
      </c>
      <c r="C200" s="1" t="s">
        <v>409</v>
      </c>
      <c r="D200" s="1" t="s">
        <v>409</v>
      </c>
      <c r="E200" s="1" t="s">
        <v>418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1" t="s">
        <v>459</v>
      </c>
      <c r="Q200" s="4"/>
      <c r="R200">
        <v>29389</v>
      </c>
      <c r="S200">
        <v>14143</v>
      </c>
      <c r="T200">
        <v>15246</v>
      </c>
      <c r="U200">
        <f t="shared" si="6"/>
        <v>21961.354416784525</v>
      </c>
      <c r="V200">
        <f t="shared" si="7"/>
        <v>7427.6455832154743</v>
      </c>
      <c r="W200" s="22">
        <v>0.25273556715830664</v>
      </c>
    </row>
    <row r="201" spans="1:23">
      <c r="A201" s="3" t="s">
        <v>401</v>
      </c>
      <c r="B201" s="1" t="s">
        <v>199</v>
      </c>
      <c r="C201" s="1" t="s">
        <v>408</v>
      </c>
      <c r="D201" s="1" t="s">
        <v>408</v>
      </c>
      <c r="E201" s="1" t="s">
        <v>420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1" t="s">
        <v>459</v>
      </c>
      <c r="Q201" s="4"/>
      <c r="R201">
        <v>1577307</v>
      </c>
      <c r="S201">
        <v>770301</v>
      </c>
      <c r="T201">
        <v>807006</v>
      </c>
      <c r="U201">
        <f t="shared" si="6"/>
        <v>186001.32262196043</v>
      </c>
      <c r="V201">
        <f t="shared" si="7"/>
        <v>1391305.6773780396</v>
      </c>
      <c r="W201" s="22">
        <v>0.88207665177295203</v>
      </c>
    </row>
    <row r="202" spans="1:23">
      <c r="A202" s="3" t="s">
        <v>305</v>
      </c>
      <c r="B202" s="1" t="s">
        <v>103</v>
      </c>
      <c r="C202" s="1" t="s">
        <v>409</v>
      </c>
      <c r="D202" s="1" t="s">
        <v>409</v>
      </c>
      <c r="E202" s="1" t="s">
        <v>420</v>
      </c>
      <c r="F202" s="2">
        <v>90.400001525878906</v>
      </c>
      <c r="G202" s="2">
        <v>91.699996948242188</v>
      </c>
      <c r="H202" s="2">
        <v>89.099998474121094</v>
      </c>
      <c r="I202" s="2">
        <v>88.599998474121094</v>
      </c>
      <c r="J202" s="2">
        <v>94.800003051757813</v>
      </c>
      <c r="K202" s="2">
        <v>75.099998474121094</v>
      </c>
      <c r="L202" s="2">
        <v>92.900001525878906</v>
      </c>
      <c r="M202" s="2">
        <v>94.199996948242188</v>
      </c>
      <c r="N202" s="2">
        <v>96.099998474121094</v>
      </c>
      <c r="O202" s="2">
        <v>97.800003051757813</v>
      </c>
      <c r="P202" s="1" t="s">
        <v>441</v>
      </c>
      <c r="Q202" s="4">
        <v>2014</v>
      </c>
      <c r="R202">
        <v>5633439</v>
      </c>
      <c r="S202">
        <v>2672140</v>
      </c>
      <c r="T202">
        <v>2961299</v>
      </c>
      <c r="U202">
        <f t="shared" si="6"/>
        <v>3609946.1647415292</v>
      </c>
      <c r="V202">
        <f t="shared" si="7"/>
        <v>2023492.8352584708</v>
      </c>
      <c r="W202" s="22">
        <v>0.35919317405557616</v>
      </c>
    </row>
    <row r="203" spans="1:23">
      <c r="A203" s="3" t="s">
        <v>306</v>
      </c>
      <c r="B203" s="1" t="s">
        <v>104</v>
      </c>
      <c r="C203" s="1" t="s">
        <v>410</v>
      </c>
      <c r="D203" s="1" t="s">
        <v>410</v>
      </c>
      <c r="E203" s="1" t="s">
        <v>418</v>
      </c>
      <c r="F203" s="2">
        <v>38.799999237060547</v>
      </c>
      <c r="G203" s="2">
        <v>34.200000762939453</v>
      </c>
      <c r="H203" s="2">
        <v>43.200000762939453</v>
      </c>
      <c r="I203" s="2">
        <v>31.799999237060547</v>
      </c>
      <c r="J203" s="2">
        <v>55.799999237060547</v>
      </c>
      <c r="K203" s="2">
        <v>16.799999237060547</v>
      </c>
      <c r="L203" s="2">
        <v>28.200000762939453</v>
      </c>
      <c r="M203" s="2">
        <v>38.799999237060547</v>
      </c>
      <c r="N203" s="2">
        <v>47</v>
      </c>
      <c r="O203" s="2">
        <v>64.900001525878906</v>
      </c>
      <c r="P203" s="1" t="s">
        <v>446</v>
      </c>
      <c r="Q203" s="4">
        <v>2013</v>
      </c>
      <c r="R203">
        <v>2082940</v>
      </c>
      <c r="S203">
        <v>1021853</v>
      </c>
      <c r="T203">
        <v>1061087</v>
      </c>
      <c r="U203">
        <f t="shared" si="6"/>
        <v>1319700.3629831199</v>
      </c>
      <c r="V203">
        <f t="shared" si="7"/>
        <v>763239.63701688009</v>
      </c>
      <c r="W203" s="22">
        <v>0.36642420665831954</v>
      </c>
    </row>
    <row r="204" spans="1:23">
      <c r="A204" s="3" t="s">
        <v>308</v>
      </c>
      <c r="B204" s="1" t="s">
        <v>106</v>
      </c>
      <c r="C204" s="1" t="s">
        <v>406</v>
      </c>
      <c r="D204" s="1" t="s">
        <v>413</v>
      </c>
      <c r="E204" s="1" t="s">
        <v>418</v>
      </c>
      <c r="F204" s="2">
        <v>45.842288970947266</v>
      </c>
      <c r="G204" s="2">
        <v>46.227489471435547</v>
      </c>
      <c r="H204" s="2">
        <v>45.434551239013672</v>
      </c>
      <c r="I204" s="2">
        <v>30.991270065307617</v>
      </c>
      <c r="J204" s="2">
        <v>69.311698913574219</v>
      </c>
      <c r="K204" s="2">
        <v>11.460240364074707</v>
      </c>
      <c r="L204" s="2">
        <v>24.193080902099609</v>
      </c>
      <c r="M204" s="2">
        <v>40.197441101074219</v>
      </c>
      <c r="N204" s="2">
        <v>60.229640960693359</v>
      </c>
      <c r="O204" s="2">
        <v>82.418670654296875</v>
      </c>
      <c r="P204" s="1" t="s">
        <v>436</v>
      </c>
      <c r="Q204" s="4">
        <v>2018</v>
      </c>
      <c r="R204">
        <v>935138</v>
      </c>
      <c r="S204">
        <v>465024</v>
      </c>
      <c r="T204">
        <v>470114</v>
      </c>
      <c r="U204">
        <f t="shared" si="6"/>
        <v>528157.30036563892</v>
      </c>
      <c r="V204">
        <f t="shared" si="7"/>
        <v>406980.69963436108</v>
      </c>
      <c r="W204" s="22">
        <v>0.43520924145351925</v>
      </c>
    </row>
    <row r="205" spans="1:23" ht="15" thickBot="1">
      <c r="A205" s="5" t="s">
        <v>309</v>
      </c>
      <c r="B205" s="6" t="s">
        <v>107</v>
      </c>
      <c r="C205" s="6" t="s">
        <v>406</v>
      </c>
      <c r="D205" s="6" t="s">
        <v>413</v>
      </c>
      <c r="E205" s="6" t="s">
        <v>420</v>
      </c>
      <c r="F205" s="7">
        <v>51.700000762939453</v>
      </c>
      <c r="G205" s="7">
        <v>59.700000762939453</v>
      </c>
      <c r="H205" s="7">
        <v>43.799999237060547</v>
      </c>
      <c r="I205" s="7">
        <v>46.099998474121094</v>
      </c>
      <c r="J205" s="7">
        <v>72.699996948242188</v>
      </c>
      <c r="K205" s="7">
        <v>29.5</v>
      </c>
      <c r="L205" s="7">
        <v>43.599998474121094</v>
      </c>
      <c r="M205" s="7">
        <v>57</v>
      </c>
      <c r="N205" s="7">
        <v>65.400001525878906</v>
      </c>
      <c r="O205" s="7">
        <v>81.5</v>
      </c>
      <c r="P205" s="6" t="s">
        <v>428</v>
      </c>
      <c r="Q205" s="8">
        <v>2019</v>
      </c>
      <c r="R205">
        <v>748782</v>
      </c>
      <c r="S205">
        <v>374044</v>
      </c>
      <c r="T205">
        <v>374738</v>
      </c>
      <c r="U205">
        <f t="shared" si="6"/>
        <v>507610.31352475431</v>
      </c>
      <c r="V205">
        <f t="shared" si="7"/>
        <v>241171.68647524569</v>
      </c>
      <c r="W205" s="23">
        <v>0.32208531518552219</v>
      </c>
    </row>
    <row r="208" spans="1:23" ht="12.45" hidden="1" customHeight="1">
      <c r="B208" s="71" t="s">
        <v>494</v>
      </c>
      <c r="C208" s="72"/>
      <c r="D208" s="72"/>
      <c r="E208" s="72"/>
      <c r="F208" s="72"/>
      <c r="G208" s="72"/>
      <c r="H208" s="73"/>
    </row>
    <row r="209" spans="2:24" ht="12.45" hidden="1" customHeight="1">
      <c r="B209" s="9" t="s">
        <v>478</v>
      </c>
      <c r="C209" s="10" t="s">
        <v>409</v>
      </c>
      <c r="D209" s="10"/>
      <c r="E209" s="10"/>
      <c r="F209" s="11">
        <f t="shared" ref="F209:F221" si="8">H209/G209</f>
        <v>0.91260470979729058</v>
      </c>
      <c r="G209" s="12">
        <f>SUMIF($C$3:$C$205,C209,$R$3:$R$205)</f>
        <v>95861493</v>
      </c>
      <c r="H209" s="13" cm="1">
        <f t="array" ref="H209">SUMPRODUCT(($C$3:$C$205=C209)*($F$3:$F$205&lt;&gt;""),($R$3:$R$205))</f>
        <v>87483650</v>
      </c>
    </row>
    <row r="210" spans="2:24" ht="12.45" hidden="1" customHeight="1">
      <c r="B210" s="9" t="s">
        <v>479</v>
      </c>
      <c r="C210" s="10" t="s">
        <v>407</v>
      </c>
      <c r="D210" s="10"/>
      <c r="E210" s="10"/>
      <c r="F210" s="11">
        <f t="shared" si="8"/>
        <v>0.30461314003972895</v>
      </c>
      <c r="G210" s="12">
        <f t="shared" ref="G210" si="9">SUMIF($C$3:$C$205,C210,$R$3:$R$205)</f>
        <v>45016561</v>
      </c>
      <c r="H210" s="13" cm="1">
        <f t="array" ref="H210">SUMPRODUCT(($C$3:$C$205=C210)*($F$3:$F$205&lt;&gt;""),($R$3:$R$205))</f>
        <v>13712636</v>
      </c>
    </row>
    <row r="211" spans="2:24" ht="12.45" hidden="1" customHeight="1">
      <c r="B211" s="9" t="s">
        <v>480</v>
      </c>
      <c r="C211" s="10"/>
      <c r="D211" s="10" t="s">
        <v>414</v>
      </c>
      <c r="E211" s="10"/>
      <c r="F211" s="11">
        <f t="shared" si="8"/>
        <v>0.53560120028161506</v>
      </c>
      <c r="G211" s="12">
        <f>SUMIF($D$3:$D$205,D211,$R$3:$R$205)</f>
        <v>25602325</v>
      </c>
      <c r="H211" s="13" cm="1">
        <f t="array" ref="H211">SUMPRODUCT(($D$3:$D$205=D211)*($F$3:$F$205&lt;&gt;""),($R$3:$R$205))</f>
        <v>13712636</v>
      </c>
    </row>
    <row r="212" spans="2:24" ht="12.45" hidden="1" customHeight="1">
      <c r="B212" s="9" t="s">
        <v>481</v>
      </c>
      <c r="C212" s="10"/>
      <c r="D212" s="10" t="s">
        <v>416</v>
      </c>
      <c r="E212" s="10"/>
      <c r="F212" s="11">
        <f t="shared" si="8"/>
        <v>0</v>
      </c>
      <c r="G212" s="12">
        <f>SUMIF($D$3:$D$205,D212,$R$3:$R$205)</f>
        <v>19414236</v>
      </c>
      <c r="H212" s="13" cm="1">
        <f t="array" ref="H212">SUMPRODUCT(($D$3:$D$205=D212)*($F$3:$F$205&lt;&gt;""),($R$3:$R$205))</f>
        <v>0</v>
      </c>
    </row>
    <row r="213" spans="2:24" ht="12.45" hidden="1" customHeight="1">
      <c r="B213" s="9" t="s">
        <v>482</v>
      </c>
      <c r="C213" s="10" t="s">
        <v>408</v>
      </c>
      <c r="D213" s="10"/>
      <c r="E213" s="10"/>
      <c r="F213" s="11">
        <f t="shared" si="8"/>
        <v>0.93991850711079339</v>
      </c>
      <c r="G213" s="12">
        <f>SUMIF($C$3:$C$205,C213,$R$3:$R$205)</f>
        <v>34208138</v>
      </c>
      <c r="H213" s="13" cm="1">
        <f t="array" ref="H213">SUMPRODUCT(($C$3:$C$205=C213)*($F$3:$F$205&lt;&gt;""),($R$3:$R$205))</f>
        <v>32152862</v>
      </c>
    </row>
    <row r="214" spans="2:24" ht="12.45" hidden="1" customHeight="1">
      <c r="B214" s="9" t="s">
        <v>483</v>
      </c>
      <c r="C214" s="10" t="s">
        <v>410</v>
      </c>
      <c r="D214" s="10"/>
      <c r="E214" s="10"/>
      <c r="F214" s="11">
        <f t="shared" si="8"/>
        <v>0.63078579299318649</v>
      </c>
      <c r="G214" s="12">
        <f>SUMIF($C$3:$C$205,C214,$R$3:$R$205)</f>
        <v>24250738</v>
      </c>
      <c r="H214" s="13" cm="1">
        <f t="array" ref="H214">SUMPRODUCT(($C$3:$C$205=C214)*($F$3:$F$205&lt;&gt;""),($R$3:$R$205))</f>
        <v>15297021</v>
      </c>
    </row>
    <row r="215" spans="2:24" ht="12.45" hidden="1" customHeight="1">
      <c r="B215" s="9" t="s">
        <v>484</v>
      </c>
      <c r="C215" s="10" t="s">
        <v>411</v>
      </c>
      <c r="D215" s="10"/>
      <c r="E215" s="10"/>
      <c r="F215" s="11">
        <f t="shared" si="8"/>
        <v>0</v>
      </c>
      <c r="G215" s="12">
        <f>SUMIF($C$3:$C$205,C215,$R$3:$R$205)</f>
        <v>13687769</v>
      </c>
      <c r="H215" s="13" cm="1">
        <f t="array" ref="H215">SUMPRODUCT(($C$3:$C$205=C215)*($F$3:$F$205&lt;&gt;""),($R$3:$R$205))</f>
        <v>0</v>
      </c>
    </row>
    <row r="216" spans="2:24" ht="12.45" hidden="1" customHeight="1">
      <c r="B216" s="9" t="s">
        <v>485</v>
      </c>
      <c r="C216" s="10" t="s">
        <v>405</v>
      </c>
      <c r="D216" s="10"/>
      <c r="E216" s="10"/>
      <c r="F216" s="11">
        <f t="shared" si="8"/>
        <v>1</v>
      </c>
      <c r="G216" s="12">
        <f>SUMIF($C$3:$C$205,C216,$R$3:$R$205)</f>
        <v>105589779</v>
      </c>
      <c r="H216" s="13" cm="1">
        <f t="array" ref="H216">SUMPRODUCT(($C$3:$C$205=C216)*($F$3:$F$205&lt;&gt;""),($R$3:$R$205))</f>
        <v>105589779</v>
      </c>
    </row>
    <row r="217" spans="2:24" ht="12.45" hidden="1" customHeight="1">
      <c r="B217" s="9" t="s">
        <v>486</v>
      </c>
      <c r="C217" s="10" t="s">
        <v>406</v>
      </c>
      <c r="D217" s="10"/>
      <c r="E217" s="10"/>
      <c r="F217" s="11">
        <f t="shared" si="8"/>
        <v>0.98464993024723158</v>
      </c>
      <c r="G217" s="12">
        <f>SUMIF($C$3:$C$205,C217,$R$3:$R$205)</f>
        <v>86533483</v>
      </c>
      <c r="H217" s="13" cm="1">
        <f t="array" ref="H217">SUMPRODUCT(($C$3:$C$205=C217)*($F$3:$F$205&lt;&gt;""),($R$3:$R$205))</f>
        <v>85205188</v>
      </c>
    </row>
    <row r="218" spans="2:24" ht="12.45" hidden="1" customHeight="1">
      <c r="B218" s="9" t="s">
        <v>487</v>
      </c>
      <c r="C218" s="10"/>
      <c r="D218" s="10" t="s">
        <v>413</v>
      </c>
      <c r="E218" s="10"/>
      <c r="F218" s="11">
        <f t="shared" si="8"/>
        <v>0.97317732723714656</v>
      </c>
      <c r="G218" s="12">
        <f>SUMIF($D$3:$D$205,D218,$R$3:$R$205)</f>
        <v>44543473</v>
      </c>
      <c r="H218" s="13" cm="1">
        <f t="array" ref="H218">SUMPRODUCT(($D$3:$D$205=D218)*($F$3:$F$205&lt;&gt;""),($R$3:$R$205))</f>
        <v>43348698</v>
      </c>
    </row>
    <row r="219" spans="2:24" ht="12.45" hidden="1" customHeight="1">
      <c r="B219" s="9" t="s">
        <v>488</v>
      </c>
      <c r="C219" s="10"/>
      <c r="D219" s="10" t="s">
        <v>415</v>
      </c>
      <c r="E219" s="10"/>
      <c r="F219" s="11">
        <f t="shared" si="8"/>
        <v>0.996820196041868</v>
      </c>
      <c r="G219" s="12">
        <f>SUMIF($D$3:$D$205,D219,$R$3:$R$205)</f>
        <v>41990010</v>
      </c>
      <c r="H219" s="13" cm="1">
        <f t="array" ref="H219">SUMPRODUCT(($D$3:$D$205=D219)*($F$3:$F$205&lt;&gt;""),($R$3:$R$205))</f>
        <v>41856490</v>
      </c>
    </row>
    <row r="220" spans="2:24" ht="12.45" hidden="1" customHeight="1">
      <c r="B220" s="9" t="s">
        <v>489</v>
      </c>
      <c r="C220" s="10"/>
      <c r="D220" s="10"/>
      <c r="E220" s="10" t="s">
        <v>490</v>
      </c>
      <c r="F220" s="11">
        <f t="shared" si="8"/>
        <v>0.98765621628123312</v>
      </c>
      <c r="G220" s="12">
        <f>SUMIF($E$3:$E$205,"Least Developed",$R$3:$R$205)</f>
        <v>79879478</v>
      </c>
      <c r="H220" s="13" cm="1">
        <f t="array" ref="H220">SUMPRODUCT(($E$3:$E$205="Least Developed")*($F$3:$F$205&lt;&gt;""),($R$3:$R$205))</f>
        <v>78893463</v>
      </c>
    </row>
    <row r="221" spans="2:24" ht="12.45" hidden="1" customHeight="1" thickBot="1">
      <c r="B221" s="14" t="s">
        <v>491</v>
      </c>
      <c r="C221" s="15"/>
      <c r="D221" s="15"/>
      <c r="E221" s="15"/>
      <c r="F221" s="16">
        <f t="shared" si="8"/>
        <v>0.83782017602206316</v>
      </c>
      <c r="G221" s="17">
        <f>SUM(R3:R205)</f>
        <v>405147961</v>
      </c>
      <c r="H221" s="18">
        <f>SUMIF(F3:F205,"&lt;&gt;",R3:R205)</f>
        <v>339441136</v>
      </c>
    </row>
    <row r="222" spans="2:24" ht="12.45" customHeight="1"/>
    <row r="224" spans="2:24" ht="15" thickBot="1">
      <c r="X224" s="64"/>
    </row>
    <row r="225" spans="2:24">
      <c r="B225" s="78" t="s">
        <v>477</v>
      </c>
      <c r="C225" s="79"/>
      <c r="D225" s="79"/>
      <c r="E225" s="79"/>
      <c r="F225" s="79"/>
      <c r="G225" s="79"/>
      <c r="H225" s="79"/>
      <c r="I225" s="79"/>
      <c r="J225" s="79"/>
      <c r="K225" s="79"/>
      <c r="L225" s="79"/>
      <c r="M225" s="79"/>
      <c r="N225" s="79"/>
      <c r="O225" s="80"/>
      <c r="X225" s="64"/>
    </row>
    <row r="226" spans="2:24">
      <c r="B226" s="49"/>
      <c r="C226" s="50"/>
      <c r="D226" s="50"/>
      <c r="E226" s="50"/>
      <c r="F226" s="50" t="s">
        <v>463</v>
      </c>
      <c r="G226" s="50" t="s">
        <v>475</v>
      </c>
      <c r="H226" s="50" t="s">
        <v>476</v>
      </c>
      <c r="I226" s="50" t="s">
        <v>492</v>
      </c>
      <c r="J226" s="50" t="s">
        <v>493</v>
      </c>
      <c r="K226" s="50" t="s">
        <v>468</v>
      </c>
      <c r="L226" s="50" t="s">
        <v>469</v>
      </c>
      <c r="M226" s="50" t="s">
        <v>470</v>
      </c>
      <c r="N226" s="50" t="s">
        <v>471</v>
      </c>
      <c r="O226" s="51" t="s">
        <v>472</v>
      </c>
      <c r="X226" s="64"/>
    </row>
    <row r="227" spans="2:24" ht="15.6">
      <c r="B227" s="52" t="s">
        <v>478</v>
      </c>
      <c r="C227" s="10" t="s">
        <v>409</v>
      </c>
      <c r="D227" s="10"/>
      <c r="E227" s="10"/>
      <c r="F227" s="58" cm="1">
        <f t="array" ref="F227">IF($F209&gt;0.5,SUMPRODUCT(($C$3:$C$205=$C227)*($F$3:$F$205),($R$3:$R$205))/SUMIFS($R$3:$R$205,$C$3:$C$205,$C227,$F$3:$F$205,"&lt;&gt;"),"–")</f>
        <v>77.154703439178121</v>
      </c>
      <c r="G227" s="58" cm="1">
        <f t="array" ref="G227">IF($F209&gt;0.5,SUMPRODUCT(($C$3:$C$205=$C227)*($G$3:$G$205),($S$3:$S$205))/SUMIFS($S$3:$S$205,$C$3:$C$205,$C227,$G$3:$G$205,"&lt;&gt;"),"–")</f>
        <v>78.482870993910296</v>
      </c>
      <c r="H227" s="58" cm="1">
        <f t="array" ref="H227">IF($F209&gt;0.5,SUMPRODUCT(($C$3:$C$205=$C227)*(H$3:H$205),(T$3:T$205))/SUMIFS(T$3:T$205,$C$3:$C$205,$C227,H$3:H$205,"&lt;&gt;"),"–")</f>
        <v>75.92248121027815</v>
      </c>
      <c r="I227" s="58" cm="1">
        <f t="array" ref="I227">IF($F209&gt;0.5,SUMPRODUCT(($C$3:$C$205=$C227)*(I$3:I$205),(U$3:U$205))/SUMIFS(U$3:U$205,$C$3:$C$205,$C227,I$3:I$205,"&lt;&gt;"),"–")</f>
        <v>73.594401479060082</v>
      </c>
      <c r="J227" s="58" cm="1">
        <f t="array" ref="J227">IF($F209&gt;0.5,SUMPRODUCT(($C$3:$C$205=$C227)*(J$3:J$205),(V$3:V$205))/SUMIFS(V$3:V$205,$C$3:$C$205,$C227,J$3:J$205,"&lt;&gt;"),"–")</f>
        <v>81.797342501766991</v>
      </c>
      <c r="K227" s="58" cm="1">
        <f t="array" ref="K227">IF($F209&gt;0.5,SUMPRODUCT(($C$3:$C$205=$C227)*(K$3:K$205),($R$3:$R$205))/SUMIFS($R$3:$R$205,$C$3:$C$205,$C227,K$3:K$205,"&lt;&gt;"),"–")</f>
        <v>67.257066745475541</v>
      </c>
      <c r="L227" s="58" cm="1">
        <f t="array" ref="L227">IF($F209&gt;0.5,SUMPRODUCT(($C$3:$C$205=$C227)*(L$3:L$205),($R$3:$R$205))/SUMIFS($R$3:$R$205,$C$3:$C$205,$C227,L$3:L$205,"&lt;&gt;"),"–")</f>
        <v>77.915402897648875</v>
      </c>
      <c r="M227" s="58" cm="1">
        <f t="array" ref="M227">IF($F209&gt;0.5,SUMPRODUCT(($C$3:$C$205=$C227)*(M$3:M$205),($R$3:$R$205))/SUMIFS($R$3:$R$205,$C$3:$C$205,$C227,M$3:M$205,"&lt;&gt;"),"–")</f>
        <v>82.750380775180759</v>
      </c>
      <c r="N227" s="58" cm="1">
        <f t="array" ref="N227">IF($F209&gt;0.5,SUMPRODUCT(($C$3:$C$205=$C227)*(N$3:N$205),($R$3:$R$205))/SUMIFS($R$3:$R$205,$C$3:$C$205,$C227,N$3:N$205,"&lt;&gt;"),"–")</f>
        <v>87.197077919866814</v>
      </c>
      <c r="O227" s="59" cm="1">
        <f t="array" ref="O227">IF($F209&gt;0.5,SUMPRODUCT(($C$3:$C$205=$C227)*(O$3:O$205),($R$3:$R$205))/SUMIFS($R$3:$R$205,$C$3:$C$205,$C227,O$3:O$205,"&lt;&gt;"),"–")</f>
        <v>90.125759474788623</v>
      </c>
    </row>
    <row r="228" spans="2:24" ht="15.6">
      <c r="B228" s="52" t="s">
        <v>479</v>
      </c>
      <c r="C228" s="10" t="s">
        <v>407</v>
      </c>
      <c r="D228" s="10"/>
      <c r="E228" s="10"/>
      <c r="F228" s="58" t="str" cm="1">
        <f t="array" ref="F228">IF($F210&gt;0.5,SUMPRODUCT(($C$3:$C$205=$C228)*($F$3:$F$205),($R$3:$R$205))/SUMIFS($R$3:$R$205,$C$3:$C$205,$C228,$F$3:$F$205,"&lt;&gt;"),"–")</f>
        <v>–</v>
      </c>
      <c r="G228" s="58" t="str" cm="1">
        <f t="array" ref="G228">IF($F210&gt;0.5,SUMPRODUCT(($C$3:$C$205=$C228)*($G$3:$G$205),($S$3:$S$205))/SUMIFS($S$3:$S$205,$C$3:$C$205,$C228,$G$3:$G$205,"&lt;&gt;"),"–")</f>
        <v>–</v>
      </c>
      <c r="H228" s="58" t="str" cm="1">
        <f t="array" ref="H228">IF($F210&gt;0.5,SUMPRODUCT(($C$3:$C$205=$C228)*(H$3:H$205),(T$3:T$205))/SUMIFS(T$3:T$205,$C$3:$C$205,$C228,H$3:H$205,"&lt;&gt;"),"–")</f>
        <v>–</v>
      </c>
      <c r="I228" s="58" t="str" cm="1">
        <f t="array" ref="I228">IF($F210&gt;0.5,SUMPRODUCT(($C$3:$C$205=$C228)*(I$3:I$205),(U$3:U$205))/SUMIFS(U$3:U$205,$C$3:$C$205,$C228,I$3:I$205,"&lt;&gt;"),"–")</f>
        <v>–</v>
      </c>
      <c r="J228" s="58" t="str" cm="1">
        <f t="array" ref="J228">IF($F210&gt;0.5,SUMPRODUCT(($C$3:$C$205=$C228)*(J$3:J$205),(V$3:V$205))/SUMIFS(V$3:V$205,$C$3:$C$205,$C228,J$3:J$205,"&lt;&gt;"),"–")</f>
        <v>–</v>
      </c>
      <c r="K228" s="58" t="str" cm="1">
        <f t="array" ref="K228">IF($F210&gt;0.5,SUMPRODUCT(($C$3:$C$205=$C228)*(K$3:K$205),($R$3:$R$205))/SUMIFS($R$3:$R$205,$C$3:$C$205,$C228,K$3:K$205,"&lt;&gt;"),"–")</f>
        <v>–</v>
      </c>
      <c r="L228" s="58" t="str" cm="1">
        <f t="array" ref="L228">IF($F210&gt;0.5,SUMPRODUCT(($C$3:$C$205=$C228)*(L$3:L$205),($R$3:$R$205))/SUMIFS($R$3:$R$205,$C$3:$C$205,$C228,L$3:L$205,"&lt;&gt;"),"–")</f>
        <v>–</v>
      </c>
      <c r="M228" s="58" t="str" cm="1">
        <f t="array" ref="M228">IF($F210&gt;0.5,SUMPRODUCT(($C$3:$C$205=$C228)*(M$3:M$205),($R$3:$R$205))/SUMIFS($R$3:$R$205,$C$3:$C$205,$C228,M$3:M$205,"&lt;&gt;"),"–")</f>
        <v>–</v>
      </c>
      <c r="N228" s="58" t="str" cm="1">
        <f t="array" ref="N228">IF($F210&gt;0.5,SUMPRODUCT(($C$3:$C$205=$C228)*(N$3:N$205),($R$3:$R$205))/SUMIFS($R$3:$R$205,$C$3:$C$205,$C228,N$3:N$205,"&lt;&gt;"),"–")</f>
        <v>–</v>
      </c>
      <c r="O228" s="59" t="str" cm="1">
        <f t="array" ref="O228">IF($F210&gt;0.5,SUMPRODUCT(($C$3:$C$205=$C228)*(O$3:O$205),($R$3:$R$205))/SUMIFS($R$3:$R$205,$C$3:$C$205,$C228,O$3:O$205,"&lt;&gt;"),"–")</f>
        <v>–</v>
      </c>
    </row>
    <row r="229" spans="2:24" ht="15.6">
      <c r="B229" s="52" t="s">
        <v>480</v>
      </c>
      <c r="C229" s="10"/>
      <c r="D229" s="10" t="s">
        <v>414</v>
      </c>
      <c r="E229" s="10"/>
      <c r="F229" s="58" cm="1">
        <f t="array" ref="F229">IF($F211&gt;0.5,SUMPRODUCT(($D$3:$D$205=$D229)*($F$3:$F$205),($R$3:$R$205))/SUMIFS($R$3:$R$205,$D$3:$D$205,$D229,$F$3:$F$205,"&lt;&gt;"),"–")</f>
        <v>97.234872103866664</v>
      </c>
      <c r="G229" s="58" cm="1">
        <f t="array" ref="G229">IF($F211&gt;0.5,SUMPRODUCT(($D$3:$D$205=$D229)*($G$3:$G$205),($S$3:$S$205))/SUMIFS($S$3:$S$205,$D$3:$D$205,$D229,$G$3:$G$205,"&lt;&gt;"),"–")</f>
        <v>97.373125499829229</v>
      </c>
      <c r="H229" s="58" cm="1">
        <f t="array" ref="H229">IF($F211&gt;0.5,SUMPRODUCT(($D$3:$D$205=$D229)*(H$3:H$205),(T$3:T$205))/SUMIFS(T$3:T$205,$D$3:$D$205,$D229,H$3:H$205,"&lt;&gt;"),"–")</f>
        <v>97.352234718448116</v>
      </c>
      <c r="I229" s="58" cm="1">
        <f t="array" ref="I229">IF($F211&gt;0.5,SUMPRODUCT(($D$3:$D$205=$D229)*(I$3:I$205),(U$3:U$205))/SUMIFS(U$3:U$205,$D$3:$D$205,$D229,I$3:I$205,"&lt;&gt;"),"–")</f>
        <v>97.77647504608143</v>
      </c>
      <c r="J229" s="58" cm="1">
        <f t="array" ref="J229">IF($F211&gt;0.5,SUMPRODUCT(($D$3:$D$205=$D229)*(J$3:J$205),(V$3:V$205))/SUMIFS(V$3:V$205,$D$3:$D$205,$D229,J$3:J$205,"&lt;&gt;"),"–")</f>
        <v>97.889290005190759</v>
      </c>
      <c r="K229" s="58" cm="1">
        <f t="array" ref="K229">IF($F211&gt;0.5,SUMPRODUCT(($D$3:$D$205=$D229)*(K$3:K$205),($R$3:$R$205))/SUMIFS($R$3:$R$205,$D$3:$D$205,$D229,K$3:K$205,"&lt;&gt;"),"–")</f>
        <v>97.547057652632347</v>
      </c>
      <c r="L229" s="58" cm="1">
        <f t="array" ref="L229">IF($F211&gt;0.5,SUMPRODUCT(($D$3:$D$205=$D229)*(L$3:L$205),($R$3:$R$205))/SUMIFS($R$3:$R$205,$D$3:$D$205,$D229,L$3:L$205,"&lt;&gt;"),"–")</f>
        <v>97.608890752291629</v>
      </c>
      <c r="M229" s="58" cm="1">
        <f t="array" ref="M229">IF($F211&gt;0.5,SUMPRODUCT(($D$3:$D$205=$D229)*(M$3:M$205),($R$3:$R$205))/SUMIFS($R$3:$R$205,$D$3:$D$205,$D229,M$3:M$205,"&lt;&gt;"),"–")</f>
        <v>98.573980401372197</v>
      </c>
      <c r="N229" s="58" cm="1">
        <f t="array" ref="N229">IF($F211&gt;0.5,SUMPRODUCT(($D$3:$D$205=$D229)*(N$3:N$205),($R$3:$R$205))/SUMIFS($R$3:$R$205,$D$3:$D$205,$D229,N$3:N$205,"&lt;&gt;"),"–")</f>
        <v>98.633112064625251</v>
      </c>
      <c r="O229" s="59" cm="1">
        <f t="array" ref="O229">IF($F211&gt;0.5,SUMPRODUCT(($D$3:$D$205=$D229)*(O$3:O$205),($R$3:$R$205))/SUMIFS($R$3:$R$205,$D$3:$D$205,$D229,O$3:O$205,"&lt;&gt;"),"–")</f>
        <v>97.125963275649156</v>
      </c>
    </row>
    <row r="230" spans="2:24" ht="15.6">
      <c r="B230" s="52" t="s">
        <v>481</v>
      </c>
      <c r="C230" s="10"/>
      <c r="D230" s="10" t="s">
        <v>416</v>
      </c>
      <c r="E230" s="10"/>
      <c r="F230" s="58" t="str" cm="1">
        <f t="array" ref="F230">IF($F212&gt;0.5,SUMPRODUCT(($D$3:$D$205=$D230)*($F$3:$F$205),($R$3:$R$205))/SUMIFS($R$3:$R$205,$D$3:$D$205,$D230,$F$3:$F$205,"&lt;&gt;"),"–")</f>
        <v>–</v>
      </c>
      <c r="G230" s="58" t="str" cm="1">
        <f t="array" ref="G230">IF($F212&gt;0.5,SUMPRODUCT(($D$3:$D$205=$D230)*($G$3:$G$205),($S$3:$S$205))/SUMIFS($S$3:$S$205,$D$3:$D$205,$D230,$G$3:$G$205,"&lt;&gt;"),"–")</f>
        <v>–</v>
      </c>
      <c r="H230" s="58" t="str" cm="1">
        <f t="array" ref="H230">IF($F212&gt;0.5,SUMPRODUCT(($D$3:$D$205=$D230)*(H$3:H$205),(T$3:T$205))/SUMIFS(T$3:T$205,$D$3:$D$205,$D230,H$3:H$205,"&lt;&gt;"),"–")</f>
        <v>–</v>
      </c>
      <c r="I230" s="58" t="str" cm="1">
        <f t="array" ref="I230">IF($F212&gt;0.5,SUMPRODUCT(($D$3:$D$205=$D230)*(I$3:I$205),(U$3:U$205))/SUMIFS(U$3:U$205,$D$3:$D$205,$D230,I$3:I$205,"&lt;&gt;"),"–")</f>
        <v>–</v>
      </c>
      <c r="J230" s="58" t="str" cm="1">
        <f t="array" ref="J230">IF($F212&gt;0.5,SUMPRODUCT(($D$3:$D$205=$D230)*(J$3:J$205),(V$3:V$205))/SUMIFS(V$3:V$205,$D$3:$D$205,$D230,J$3:J$205,"&lt;&gt;"),"–")</f>
        <v>–</v>
      </c>
      <c r="K230" s="58" t="str" cm="1">
        <f t="array" ref="K230">IF($F212&gt;0.5,SUMPRODUCT(($D$3:$D$205=$D230)*(K$3:K$205),($R$3:$R$205))/SUMIFS($R$3:$R$205,$D$3:$D$205,$D230,K$3:K$205,"&lt;&gt;"),"–")</f>
        <v>–</v>
      </c>
      <c r="L230" s="58" t="str" cm="1">
        <f t="array" ref="L230">IF($F212&gt;0.5,SUMPRODUCT(($D$3:$D$205=$D230)*(L$3:L$205),($R$3:$R$205))/SUMIFS($R$3:$R$205,$D$3:$D$205,$D230,L$3:L$205,"&lt;&gt;"),"–")</f>
        <v>–</v>
      </c>
      <c r="M230" s="58" t="str" cm="1">
        <f t="array" ref="M230">IF($F212&gt;0.5,SUMPRODUCT(($D$3:$D$205=$D230)*(M$3:M$205),($R$3:$R$205))/SUMIFS($R$3:$R$205,$D$3:$D$205,$D230,M$3:M$205,"&lt;&gt;"),"–")</f>
        <v>–</v>
      </c>
      <c r="N230" s="58" t="str" cm="1">
        <f t="array" ref="N230">IF($F212&gt;0.5,SUMPRODUCT(($D$3:$D$205=$D230)*(N$3:N$205),($R$3:$R$205))/SUMIFS($R$3:$R$205,$D$3:$D$205,$D230,N$3:N$205,"&lt;&gt;"),"–")</f>
        <v>–</v>
      </c>
      <c r="O230" s="59" t="str" cm="1">
        <f t="array" ref="O230">IF($F212&gt;0.5,SUMPRODUCT(($D$3:$D$205=$D230)*(O$3:O$205),($R$3:$R$205))/SUMIFS($R$3:$R$205,$D$3:$D$205,$D230,O$3:O$205,"&lt;&gt;"),"–")</f>
        <v>–</v>
      </c>
    </row>
    <row r="231" spans="2:24" ht="15.6">
      <c r="B231" s="52" t="s">
        <v>482</v>
      </c>
      <c r="C231" s="10" t="s">
        <v>408</v>
      </c>
      <c r="D231" s="10"/>
      <c r="E231" s="10"/>
      <c r="F231" s="58" cm="1">
        <f t="array" ref="F231">IF($F213&gt;0.5,SUMPRODUCT(($C$3:$C$205=$C231)*($F$3:$F$205),($R$3:$R$205))/SUMIFS($R$3:$R$205,$C$3:$C$205,$C231,$F$3:$F$205,"&lt;&gt;"),"–")</f>
        <v>81.673666577963132</v>
      </c>
      <c r="G231" s="58" cm="1">
        <f t="array" ref="G231">IF($F213&gt;0.5,SUMPRODUCT(($C$3:$C$205=$C231)*($G$3:$G$205),($S$3:$S$205))/SUMIFS($S$3:$S$205,$C$3:$C$205,$C231,$G$3:$G$205,"&lt;&gt;"),"–")</f>
        <v>83.671470651481755</v>
      </c>
      <c r="H231" s="58" cm="1">
        <f t="array" ref="H231">IF($F213&gt;0.5,SUMPRODUCT(($C$3:$C$205=$C231)*(H$3:H$205),(T$3:T$205))/SUMIFS(T$3:T$205,$C$3:$C$205,$C231,H$3:H$205,"&lt;&gt;"),"–")</f>
        <v>79.804684501231193</v>
      </c>
      <c r="I231" s="58" cm="1">
        <f t="array" ref="I231">IF($F213&gt;0.5,SUMPRODUCT(($C$3:$C$205=$C231)*(I$3:I$205),(U$3:U$205))/SUMIFS(U$3:U$205,$C$3:$C$205,$C231,I$3:I$205,"&lt;&gt;"),"–")</f>
        <v>70.628700862127161</v>
      </c>
      <c r="J231" s="58" cm="1">
        <f t="array" ref="J231">IF($F213&gt;0.5,SUMPRODUCT(($C$3:$C$205=$C231)*(J$3:J$205),(V$3:V$205))/SUMIFS(V$3:V$205,$C$3:$C$205,$C231,J$3:J$205,"&lt;&gt;"),"–")</f>
        <v>84.925316120218852</v>
      </c>
      <c r="K231" s="58" cm="1">
        <f t="array" ref="K231">IF($F213&gt;0.5,SUMPRODUCT(($C$3:$C$205=$C231)*(K$3:K$205),($R$3:$R$205))/SUMIFS($R$3:$R$205,$C$3:$C$205,$C231,K$3:K$205,"&lt;&gt;"),"–")</f>
        <v>68.591066448584741</v>
      </c>
      <c r="L231" s="58" cm="1">
        <f t="array" ref="L231">IF($F213&gt;0.5,SUMPRODUCT(($C$3:$C$205=$C231)*(L$3:L$205),($R$3:$R$205))/SUMIFS($R$3:$R$205,$C$3:$C$205,$C231,L$3:L$205,"&lt;&gt;"),"–")</f>
        <v>78.187847122601681</v>
      </c>
      <c r="M231" s="58" cm="1">
        <f t="array" ref="M231">IF($F213&gt;0.5,SUMPRODUCT(($C$3:$C$205=$C231)*(M$3:M$205),($R$3:$R$205))/SUMIFS($R$3:$R$205,$C$3:$C$205,$C231,M$3:M$205,"&lt;&gt;"),"–")</f>
        <v>82.406071496161047</v>
      </c>
      <c r="N231" s="58" cm="1">
        <f t="array" ref="N231">IF($F213&gt;0.5,SUMPRODUCT(($C$3:$C$205=$C231)*(N$3:N$205),($R$3:$R$205))/SUMIFS($R$3:$R$205,$C$3:$C$205,$C231,N$3:N$205,"&lt;&gt;"),"–")</f>
        <v>88.162390857665969</v>
      </c>
      <c r="O231" s="59" cm="1">
        <f t="array" ref="O231">IF($F213&gt;0.5,SUMPRODUCT(($C$3:$C$205=$C231)*(O$3:O$205),($R$3:$R$205))/SUMIFS($R$3:$R$205,$C$3:$C$205,$C231,O$3:O$205,"&lt;&gt;"),"–")</f>
        <v>92.27234146583362</v>
      </c>
    </row>
    <row r="232" spans="2:24" ht="15.6">
      <c r="B232" s="52" t="s">
        <v>483</v>
      </c>
      <c r="C232" s="10" t="s">
        <v>410</v>
      </c>
      <c r="D232" s="10"/>
      <c r="E232" s="10"/>
      <c r="F232" s="58" cm="1">
        <f t="array" ref="F232">IF($F214&gt;0.5,SUMPRODUCT(($C$3:$C$205=$C232)*($F$3:$F$205),($R$3:$R$205))/SUMIFS($R$3:$R$205,$C$3:$C$205,$C232,$F$3:$F$205,"&lt;&gt;"),"–")</f>
        <v>74.48856922484886</v>
      </c>
      <c r="G232" s="58" cm="1">
        <f t="array" ref="G232">IF($F214&gt;0.5,SUMPRODUCT(($C$3:$C$205=$C232)*($G$3:$G$205),($S$3:$S$205))/SUMIFS($S$3:$S$205,$C$3:$C$205,$C232,$G$3:$G$205,"&lt;&gt;"),"–")</f>
        <v>74.90716461876859</v>
      </c>
      <c r="H232" s="58" cm="1">
        <f t="array" ref="H232">IF($F214&gt;0.5,SUMPRODUCT(($C$3:$C$205=$C232)*(H$3:H$205),(T$3:T$205))/SUMIFS(T$3:T$205,$C$3:$C$205,$C232,H$3:H$205,"&lt;&gt;"),"–")</f>
        <v>74.078621836848058</v>
      </c>
      <c r="I232" s="58" cm="1">
        <f t="array" ref="I232">IF($F214&gt;0.5,SUMPRODUCT(($C$3:$C$205=$C232)*(I$3:I$205),(U$3:U$205))/SUMIFS(U$3:U$205,$C$3:$C$205,$C232,I$3:I$205,"&lt;&gt;"),"–")</f>
        <v>67.505152841265925</v>
      </c>
      <c r="J232" s="58" cm="1">
        <f t="array" ref="J232">IF($F214&gt;0.5,SUMPRODUCT(($C$3:$C$205=$C232)*(J$3:J$205),(V$3:V$205))/SUMIFS(V$3:V$205,$C$3:$C$205,$C232,J$3:J$205,"&lt;&gt;"),"–")</f>
        <v>80.5687544534089</v>
      </c>
      <c r="K232" s="58" cm="1">
        <f t="array" ref="K232">IF($F214&gt;0.5,SUMPRODUCT(($C$3:$C$205=$C232)*(K$3:K$205),($R$3:$R$205))/SUMIFS($R$3:$R$205,$C$3:$C$205,$C232,K$3:K$205,"&lt;&gt;"),"–")</f>
        <v>61.157374973556465</v>
      </c>
      <c r="L232" s="58" cm="1">
        <f t="array" ref="L232">IF($F214&gt;0.5,SUMPRODUCT(($C$3:$C$205=$C232)*(L$3:L$205),($R$3:$R$205))/SUMIFS($R$3:$R$205,$C$3:$C$205,$C232,L$3:L$205,"&lt;&gt;"),"–")</f>
        <v>69.966683191489295</v>
      </c>
      <c r="M232" s="58" cm="1">
        <f t="array" ref="M232">IF($F214&gt;0.5,SUMPRODUCT(($C$3:$C$205=$C232)*(M$3:M$205),($R$3:$R$205))/SUMIFS($R$3:$R$205,$C$3:$C$205,$C232,M$3:M$205,"&lt;&gt;"),"–")</f>
        <v>75.610167164662869</v>
      </c>
      <c r="N232" s="58" cm="1">
        <f t="array" ref="N232">IF($F214&gt;0.5,SUMPRODUCT(($C$3:$C$205=$C232)*(N$3:N$205),($R$3:$R$205))/SUMIFS($R$3:$R$205,$C$3:$C$205,$C232,N$3:N$205,"&lt;&gt;"),"–")</f>
        <v>80.534705054481663</v>
      </c>
      <c r="O232" s="59" cm="1">
        <f t="array" ref="O232">IF($F214&gt;0.5,SUMPRODUCT(($C$3:$C$205=$C232)*(O$3:O$205),($R$3:$R$205))/SUMIFS($R$3:$R$205,$C$3:$C$205,$C232,O$3:O$205,"&lt;&gt;"),"–")</f>
        <v>87.359839239304236</v>
      </c>
    </row>
    <row r="233" spans="2:24" ht="15.6">
      <c r="B233" s="52" t="s">
        <v>484</v>
      </c>
      <c r="C233" s="10" t="s">
        <v>411</v>
      </c>
      <c r="D233" s="10"/>
      <c r="E233" s="10"/>
      <c r="F233" s="58" t="str" cm="1">
        <f t="array" ref="F233">IF($F215&gt;0.5,SUMPRODUCT(($C$3:$C$205=$C233)*($F$3:$F$205),($R$3:$R$205))/SUMIFS($R$3:$R$205,$C$3:$C$205,$C233,$F$3:$F$205,"&lt;&gt;"),"–")</f>
        <v>–</v>
      </c>
      <c r="G233" s="58" t="str" cm="1">
        <f t="array" ref="G233">IF($F215&gt;0.5,SUMPRODUCT(($C$3:$C$205=$C233)*($G$3:$G$205),($S$3:$S$205))/SUMIFS($S$3:$S$205,$C$3:$C$205,$C233,$G$3:$G$205,"&lt;&gt;"),"–")</f>
        <v>–</v>
      </c>
      <c r="H233" s="58" t="str" cm="1">
        <f t="array" ref="H233">IF($F215&gt;0.5,SUMPRODUCT(($C$3:$C$205=$C233)*(H$3:H$205),(T$3:T$205))/SUMIFS(T$3:T$205,$C$3:$C$205,$C233,H$3:H$205,"&lt;&gt;"),"–")</f>
        <v>–</v>
      </c>
      <c r="I233" s="58" t="str" cm="1">
        <f t="array" ref="I233">IF($F215&gt;0.5,SUMPRODUCT(($C$3:$C$205=$C233)*(I$3:I$205),(U$3:U$205))/SUMIFS(U$3:U$205,$C$3:$C$205,$C233,I$3:I$205,"&lt;&gt;"),"–")</f>
        <v>–</v>
      </c>
      <c r="J233" s="58" t="str" cm="1">
        <f t="array" ref="J233">IF($F215&gt;0.5,SUMPRODUCT(($C$3:$C$205=$C233)*(J$3:J$205),(V$3:V$205))/SUMIFS(V$3:V$205,$C$3:$C$205,$C233,J$3:J$205,"&lt;&gt;"),"–")</f>
        <v>–</v>
      </c>
      <c r="K233" s="58" t="str" cm="1">
        <f t="array" ref="K233">IF($F215&gt;0.5,SUMPRODUCT(($C$3:$C$205=$C233)*(K$3:K$205),($R$3:$R$205))/SUMIFS($R$3:$R$205,$C$3:$C$205,$C233,K$3:K$205,"&lt;&gt;"),"–")</f>
        <v>–</v>
      </c>
      <c r="L233" s="58" t="str" cm="1">
        <f t="array" ref="L233">IF($F215&gt;0.5,SUMPRODUCT(($C$3:$C$205=$C233)*(L$3:L$205),($R$3:$R$205))/SUMIFS($R$3:$R$205,$C$3:$C$205,$C233,L$3:L$205,"&lt;&gt;"),"–")</f>
        <v>–</v>
      </c>
      <c r="M233" s="58" t="str" cm="1">
        <f t="array" ref="M233">IF($F215&gt;0.5,SUMPRODUCT(($C$3:$C$205=$C233)*(M$3:M$205),($R$3:$R$205))/SUMIFS($R$3:$R$205,$C$3:$C$205,$C233,M$3:M$205,"&lt;&gt;"),"–")</f>
        <v>–</v>
      </c>
      <c r="N233" s="58" t="str" cm="1">
        <f t="array" ref="N233">IF($F215&gt;0.5,SUMPRODUCT(($C$3:$C$205=$C233)*(N$3:N$205),($R$3:$R$205))/SUMIFS($R$3:$R$205,$C$3:$C$205,$C233,N$3:N$205,"&lt;&gt;"),"–")</f>
        <v>–</v>
      </c>
      <c r="O233" s="59" t="str" cm="1">
        <f t="array" ref="O233">IF($F215&gt;0.5,SUMPRODUCT(($C$3:$C$205=$C233)*(O$3:O$205),($R$3:$R$205))/SUMIFS($R$3:$R$205,$C$3:$C$205,$C233,O$3:O$205,"&lt;&gt;"),"–")</f>
        <v>–</v>
      </c>
    </row>
    <row r="234" spans="2:24" ht="15.6">
      <c r="B234" s="52" t="s">
        <v>485</v>
      </c>
      <c r="C234" s="10" t="s">
        <v>405</v>
      </c>
      <c r="D234" s="10"/>
      <c r="E234" s="10"/>
      <c r="F234" s="58" cm="1">
        <f t="array" ref="F234">IF($F216&gt;0.5,SUMPRODUCT(($C$3:$C$205=$C234)*($F$3:$F$205),($R$3:$R$205))/SUMIFS($R$3:$R$205,$C$3:$C$205,$C234,$F$3:$F$205,"&lt;&gt;"),"–")</f>
        <v>70.299107580504838</v>
      </c>
      <c r="G234" s="58" cm="1">
        <f t="array" ref="G234">IF($F216&gt;0.5,SUMPRODUCT(($C$3:$C$205=$C234)*($G$3:$G$205),($S$3:$S$205))/SUMIFS($S$3:$S$205,$C$3:$C$205,$C234,$G$3:$G$205,"&lt;&gt;"),"–")</f>
        <v>70.737794599750444</v>
      </c>
      <c r="H234" s="58" cm="1">
        <f t="array" ref="H234">IF($F216&gt;0.5,SUMPRODUCT(($C$3:$C$205=$C234)*(H$3:H$205),(T$3:T$205))/SUMIFS(T$3:T$205,$C$3:$C$205,$C234,H$3:H$205,"&lt;&gt;"),"–")</f>
        <v>69.871916117465958</v>
      </c>
      <c r="I234" s="58" cm="1">
        <f t="array" ref="I234">IF($F216&gt;0.5,SUMPRODUCT(($C$3:$C$205=$C234)*(I$3:I$205),(U$3:U$205))/SUMIFS(U$3:U$205,$C$3:$C$205,$C234,I$3:I$205,"&lt;&gt;"),"–")</f>
        <v>67.918798427191049</v>
      </c>
      <c r="J234" s="58" cm="1">
        <f t="array" ref="J234">IF($F216&gt;0.5,SUMPRODUCT(($C$3:$C$205=$C234)*(J$3:J$205),(V$3:V$205))/SUMIFS(V$3:V$205,$C$3:$C$205,$C234,J$3:J$205,"&lt;&gt;"),"–")</f>
        <v>75.690730356116973</v>
      </c>
      <c r="K234" s="58" cm="1">
        <f t="array" ref="K234">IF($F216&gt;0.5,SUMPRODUCT(($C$3:$C$205=$C234)*(K$3:K$205),($R$3:$R$205))/SUMIFS($R$3:$R$205,$C$3:$C$205,$C234,K$3:K$205,"&lt;&gt;"),"–")</f>
        <v>54.067252507519861</v>
      </c>
      <c r="L234" s="58" cm="1">
        <f t="array" ref="L234">IF($F216&gt;0.5,SUMPRODUCT(($C$3:$C$205=$C234)*(L$3:L$205),($R$3:$R$205))/SUMIFS($R$3:$R$205,$C$3:$C$205,$C234,L$3:L$205,"&lt;&gt;"),"–")</f>
        <v>67.338101049455474</v>
      </c>
      <c r="M234" s="58" cm="1">
        <f t="array" ref="M234">IF($F216&gt;0.5,SUMPRODUCT(($C$3:$C$205=$C234)*(M$3:M$205),($R$3:$R$205))/SUMIFS($R$3:$R$205,$C$3:$C$205,$C234,M$3:M$205,"&lt;&gt;"),"–")</f>
        <v>73.36360886748723</v>
      </c>
      <c r="N234" s="58" cm="1">
        <f t="array" ref="N234">IF($F216&gt;0.5,SUMPRODUCT(($C$3:$C$205=$C234)*(N$3:N$205),($R$3:$R$205))/SUMIFS($R$3:$R$205,$C$3:$C$205,$C234,N$3:N$205,"&lt;&gt;"),"–")</f>
        <v>78.83503795975426</v>
      </c>
      <c r="O234" s="59" cm="1">
        <f t="array" ref="O234">IF($F216&gt;0.5,SUMPRODUCT(($C$3:$C$205=$C234)*(O$3:O$205),($R$3:$R$205))/SUMIFS($R$3:$R$205,$C$3:$C$205,$C234,O$3:O$205,"&lt;&gt;"),"–")</f>
        <v>85.916420811175087</v>
      </c>
    </row>
    <row r="235" spans="2:24" ht="15.6">
      <c r="B235" s="52" t="s">
        <v>486</v>
      </c>
      <c r="C235" s="10" t="s">
        <v>406</v>
      </c>
      <c r="D235" s="10"/>
      <c r="E235" s="10"/>
      <c r="F235" s="58" cm="1">
        <f t="array" ref="F235">IF($F217&gt;0.5,SUMPRODUCT(($C$3:$C$205=$C235)*($F$3:$F$205),($R$3:$R$205))/SUMIFS($R$3:$R$205,$C$3:$C$205,$C235,$F$3:$F$205,"&lt;&gt;"),"–")</f>
        <v>34.070347856309496</v>
      </c>
      <c r="G235" s="58" cm="1">
        <f t="array" ref="G235">IF($F217&gt;0.5,SUMPRODUCT(($C$3:$C$205=$C235)*($G$3:$G$205),($S$3:$S$205))/SUMIFS($S$3:$S$205,$C$3:$C$205,$C235,$G$3:$G$205,"&lt;&gt;"),"–")</f>
        <v>34.953394371129924</v>
      </c>
      <c r="H235" s="58" cm="1">
        <f t="array" ref="H235">IF($F217&gt;0.5,SUMPRODUCT(($C$3:$C$205=$C235)*(H$3:H$205),(T$3:T$205))/SUMIFS(T$3:T$205,$C$3:$C$205,$C235,H$3:H$205,"&lt;&gt;"),"–")</f>
        <v>33.192865503637336</v>
      </c>
      <c r="I235" s="58" cm="1">
        <f t="array" ref="I235">IF($F217&gt;0.5,SUMPRODUCT(($C$3:$C$205=$C235)*(I$3:I$205),(U$3:U$205))/SUMIFS(U$3:U$205,$C$3:$C$205,$C235,I$3:I$205,"&lt;&gt;"),"–")</f>
        <v>23.406441889383693</v>
      </c>
      <c r="J235" s="58" cm="1">
        <f t="array" ref="J235">IF($F217&gt;0.5,SUMPRODUCT(($C$3:$C$205=$C235)*(J$3:J$205),(V$3:V$205))/SUMIFS(V$3:V$205,$C$3:$C$205,$C235,J$3:J$205,"&lt;&gt;"),"–")</f>
        <v>53.984499010161286</v>
      </c>
      <c r="K235" s="58" cm="1">
        <f t="array" ref="K235">IF($F217&gt;0.5,SUMPRODUCT(($C$3:$C$205=$C235)*(K$3:K$205),($R$3:$R$205))/SUMIFS($R$3:$R$205,$C$3:$C$205,$C235,K$3:K$205,"&lt;&gt;"),"–")</f>
        <v>12.465214314339208</v>
      </c>
      <c r="L235" s="58" cm="1">
        <f t="array" ref="L235">IF($F217&gt;0.5,SUMPRODUCT(($C$3:$C$205=$C235)*(L$3:L$205),($R$3:$R$205))/SUMIFS($R$3:$R$205,$C$3:$C$205,$C235,L$3:L$205,"&lt;&gt;"),"–")</f>
        <v>21.339633506655584</v>
      </c>
      <c r="M235" s="58" cm="1">
        <f t="array" ref="M235">IF($F217&gt;0.5,SUMPRODUCT(($C$3:$C$205=$C235)*(M$3:M$205),($R$3:$R$205))/SUMIFS($R$3:$R$205,$C$3:$C$205,$C235,M$3:M$205,"&lt;&gt;"),"–")</f>
        <v>30.478932972203815</v>
      </c>
      <c r="N235" s="58" cm="1">
        <f t="array" ref="N235">IF($F217&gt;0.5,SUMPRODUCT(($C$3:$C$205=$C235)*(N$3:N$205),($R$3:$R$205))/SUMIFS($R$3:$R$205,$C$3:$C$205,$C235,N$3:N$205,"&lt;&gt;"),"–")</f>
        <v>42.714818334348656</v>
      </c>
      <c r="O235" s="59" cm="1">
        <f t="array" ref="O235">IF($F217&gt;0.5,SUMPRODUCT(($C$3:$C$205=$C235)*(O$3:O$205),($R$3:$R$205))/SUMIFS($R$3:$R$205,$C$3:$C$205,$C235,O$3:O$205,"&lt;&gt;"),"–")</f>
        <v>61.943375489115013</v>
      </c>
    </row>
    <row r="236" spans="2:24" ht="15.6">
      <c r="B236" s="52" t="s">
        <v>487</v>
      </c>
      <c r="C236" s="10"/>
      <c r="D236" s="10" t="s">
        <v>413</v>
      </c>
      <c r="E236" s="10"/>
      <c r="F236" s="58" cm="1">
        <f t="array" ref="F236">IF($F218&gt;0.5,SUMPRODUCT(($D$3:$D$205=$D236)*($F$3:$F$205),($R$3:$R$205))/SUMIFS($R$3:$R$205,$D$3:$D$205,$D236,$F$3:$F$205,"&lt;&gt;"),"–")</f>
        <v>31.15895577191548</v>
      </c>
      <c r="G236" s="58" cm="1">
        <f t="array" ref="G236">IF($F218&gt;0.5,SUMPRODUCT(($D$3:$D$205=$D236)*($G$3:$G$205),($S$3:$S$205))/SUMIFS($S$3:$S$205,$D$3:$D$205,$D236,$G$3:$G$205,"&lt;&gt;"),"–")</f>
        <v>33.366166018309237</v>
      </c>
      <c r="H236" s="58" cm="1">
        <f t="array" ref="H236">IF($F218&gt;0.5,SUMPRODUCT(($D$3:$D$205=$D236)*(H$3:H$205),(T$3:T$205))/SUMIFS(T$3:T$205,$D$3:$D$205,$D236,H$3:H$205,"&lt;&gt;"),"–")</f>
        <v>29.01617765878969</v>
      </c>
      <c r="I236" s="58" cm="1">
        <f t="array" ref="I236">IF($F218&gt;0.5,SUMPRODUCT(($D$3:$D$205=$D236)*(I$3:I$205),(U$3:U$205))/SUMIFS(U$3:U$205,$D$3:$D$205,$D236,I$3:I$205,"&lt;&gt;"),"–")</f>
        <v>23.256085308307657</v>
      </c>
      <c r="J236" s="58" cm="1">
        <f t="array" ref="J236">IF($F218&gt;0.5,SUMPRODUCT(($D$3:$D$205=$D236)*(J$3:J$205),(V$3:V$205))/SUMIFS(V$3:V$205,$D$3:$D$205,$D236,J$3:J$205,"&lt;&gt;"),"–")</f>
        <v>51.808162269551161</v>
      </c>
      <c r="K236" s="58" cm="1">
        <f t="array" ref="K236">IF($F218&gt;0.5,SUMPRODUCT(($D$3:$D$205=$D236)*(K$3:K$205),($R$3:$R$205))/SUMIFS($R$3:$R$205,$D$3:$D$205,$D236,K$3:K$205,"&lt;&gt;"),"–")</f>
        <v>13.399039361992376</v>
      </c>
      <c r="L236" s="58" cm="1">
        <f t="array" ref="L236">IF($F218&gt;0.5,SUMPRODUCT(($D$3:$D$205=$D236)*(L$3:L$205),($R$3:$R$205))/SUMIFS($R$3:$R$205,$D$3:$D$205,$D236,L$3:L$205,"&lt;&gt;"),"–")</f>
        <v>19.318722657984182</v>
      </c>
      <c r="M236" s="58" cm="1">
        <f t="array" ref="M236">IF($F218&gt;0.5,SUMPRODUCT(($D$3:$D$205=$D236)*(M$3:M$205),($R$3:$R$205))/SUMIFS($R$3:$R$205,$D$3:$D$205,$D236,M$3:M$205,"&lt;&gt;"),"–")</f>
        <v>26.969160085585496</v>
      </c>
      <c r="N236" s="58" cm="1">
        <f t="array" ref="N236">IF($F218&gt;0.5,SUMPRODUCT(($D$3:$D$205=$D236)*(N$3:N$205),($R$3:$R$205))/SUMIFS($R$3:$R$205,$D$3:$D$205,$D236,N$3:N$205,"&lt;&gt;"),"–")</f>
        <v>37.495911067315625</v>
      </c>
      <c r="O236" s="59" cm="1">
        <f t="array" ref="O236">IF($F218&gt;0.5,SUMPRODUCT(($D$3:$D$205=$D236)*(O$3:O$205),($R$3:$R$205))/SUMIFS($R$3:$R$205,$D$3:$D$205,$D236,O$3:O$205,"&lt;&gt;"),"–")</f>
        <v>57.31467929327254</v>
      </c>
    </row>
    <row r="237" spans="2:24" ht="15.6">
      <c r="B237" s="52" t="s">
        <v>488</v>
      </c>
      <c r="C237" s="10"/>
      <c r="D237" s="10" t="s">
        <v>415</v>
      </c>
      <c r="E237" s="10"/>
      <c r="F237" s="58" cm="1">
        <f t="array" ref="F237">IF($F219&gt;0.5,SUMPRODUCT(($D$3:$D$205=$D237)*($F$3:$F$205),($R$3:$R$205))/SUMIFS($R$3:$R$205,$D$3:$D$205,$D237,$F$3:$F$205,"&lt;&gt;"),"–")</f>
        <v>37.085532747015492</v>
      </c>
      <c r="G237" s="58" cm="1">
        <f t="array" ref="G237">IF($F219&gt;0.5,SUMPRODUCT(($D$3:$D$205=$D237)*($G$3:$G$205),($S$3:$S$205))/SUMIFS($S$3:$S$205,$D$3:$D$205,$D237,$G$3:$G$205,"&lt;&gt;"),"–")</f>
        <v>36.60973491805116</v>
      </c>
      <c r="H237" s="58" cm="1">
        <f t="array" ref="H237">IF($F219&gt;0.5,SUMPRODUCT(($D$3:$D$205=$D237)*(H$3:H$205),(T$3:T$205))/SUMIFS(T$3:T$205,$D$3:$D$205,$D237,H$3:H$205,"&lt;&gt;"),"–")</f>
        <v>37.491255722403046</v>
      </c>
      <c r="I237" s="58" cm="1">
        <f t="array" ref="I237">IF($F219&gt;0.5,SUMPRODUCT(($D$3:$D$205=$D237)*(I$3:I$205),(U$3:U$205))/SUMIFS(U$3:U$205,$D$3:$D$205,$D237,I$3:I$205,"&lt;&gt;"),"–")</f>
        <v>23.601980784152033</v>
      </c>
      <c r="J237" s="58" cm="1">
        <f t="array" ref="J237">IF($F219&gt;0.5,SUMPRODUCT(($D$3:$D$205=$D237)*(J$3:J$205),(V$3:V$205))/SUMIFS(V$3:V$205,$D$3:$D$205,$D237,J$3:J$205,"&lt;&gt;"),"–")</f>
        <v>55.546656114568087</v>
      </c>
      <c r="K237" s="58" cm="1">
        <f t="array" ref="K237">IF($F219&gt;0.5,SUMPRODUCT(($D$3:$D$205=$D237)*(K$3:K$205),($R$3:$R$205))/SUMIFS($R$3:$R$205,$D$3:$D$205,$D237,K$3:K$205,"&lt;&gt;"),"–")</f>
        <v>11.498097865359549</v>
      </c>
      <c r="L237" s="58" cm="1">
        <f t="array" ref="L237">IF($F219&gt;0.5,SUMPRODUCT(($D$3:$D$205=$D237)*(L$3:L$205),($R$3:$R$205))/SUMIFS($R$3:$R$205,$D$3:$D$205,$D237,L$3:L$205,"&lt;&gt;"),"–")</f>
        <v>23.432590992196783</v>
      </c>
      <c r="M237" s="58" cm="1">
        <f t="array" ref="M237">IF($F219&gt;0.5,SUMPRODUCT(($D$3:$D$205=$D237)*(M$3:M$205),($R$3:$R$205))/SUMIFS($R$3:$R$205,$D$3:$D$205,$D237,M$3:M$205,"&lt;&gt;"),"–")</f>
        <v>34.113831285717573</v>
      </c>
      <c r="N237" s="58" cm="1">
        <f t="array" ref="N237">IF($F219&gt;0.5,SUMPRODUCT(($D$3:$D$205=$D237)*(N$3:N$205),($R$3:$R$205))/SUMIFS($R$3:$R$205,$D$3:$D$205,$D237,N$3:N$205,"&lt;&gt;"),"–")</f>
        <v>48.119782654305254</v>
      </c>
      <c r="O237" s="59" cm="1">
        <f t="array" ref="O237">IF($F219&gt;0.5,SUMPRODUCT(($D$3:$D$205=$D237)*(O$3:O$205),($R$3:$R$205))/SUMIFS($R$3:$R$205,$D$3:$D$205,$D237,O$3:O$205,"&lt;&gt;"),"–")</f>
        <v>66.737087372919035</v>
      </c>
    </row>
    <row r="238" spans="2:24" ht="15.6">
      <c r="B238" s="52" t="s">
        <v>489</v>
      </c>
      <c r="C238" s="10"/>
      <c r="D238" s="10"/>
      <c r="E238" s="10" t="s">
        <v>490</v>
      </c>
      <c r="F238" s="58" cm="1">
        <f t="array" ref="F238">IF(F220&gt;0.5,SUMPRODUCT(($E$3:$E$205="Least Developed")*($F$3:$F$205),($R$3:$R$205))/SUMIFS($R$3:$R$205,$E$3:$E$205,"Least Developed",$F$3:$F$205,"&lt;&gt;"),"–")</f>
        <v>34.387309999010469</v>
      </c>
      <c r="G238" s="58" cm="1">
        <f t="array" ref="G238">IF(F220&gt;0.5,SUMPRODUCT(($E$3:$E$205="Least Developed")*($G$3:$G$205),($S$3:$S$205))/SUMIFS($S$3:$S$205,$E$3:$E$205,"Least Developed",$G$3:$G$205,"&lt;&gt;"),"–")</f>
        <v>35.488837161678724</v>
      </c>
      <c r="H238" s="58" cm="1">
        <f t="array" ref="H238">IF(F220&gt;0.5,SUMPRODUCT(($E$3:$E$205="Least Developed")*($H$3:$H$205),($T$3:$T$205))/SUMIFS($T$3:$T$205,$E$3:$E$205,"Least Developed",$H$3:$H$205,"&lt;&gt;"),"–")</f>
        <v>33.281347077597445</v>
      </c>
      <c r="I238" s="58"/>
      <c r="J238" s="58"/>
      <c r="K238" s="60"/>
      <c r="L238" s="60"/>
      <c r="M238" s="60"/>
      <c r="N238" s="60"/>
      <c r="O238" s="61"/>
    </row>
    <row r="239" spans="2:24" ht="16.2" thickBot="1">
      <c r="B239" s="53" t="s">
        <v>491</v>
      </c>
      <c r="C239" s="15"/>
      <c r="D239" s="15"/>
      <c r="E239" s="15"/>
      <c r="F239" s="62">
        <f>(SUMPRODUCT(F3:$F$205,R3:R205))/(SUMIF(F3:F205,"&lt;&gt;",R3:R205))</f>
        <v>65.326361755537022</v>
      </c>
      <c r="G239" s="62">
        <f>(SUMPRODUCT($G3:G$205,S3:S205))/(SUMIF(G3:G205,"&lt;&gt;",S3:S205))</f>
        <v>65.98405589040442</v>
      </c>
      <c r="H239" s="62">
        <f>(SUMPRODUCT(H3:H205,T3:T205))/(SUMIF(H3:H205,"&lt;&gt;",T3:T205))</f>
        <v>64.691721050507681</v>
      </c>
      <c r="I239" s="62">
        <f t="shared" ref="I239:J239" si="10">(SUMPRODUCT(I3:I205,U3:U205))/(SUMIF(I3:I205,"&lt;&gt;",U3:U205))</f>
        <v>57.055160069877246</v>
      </c>
      <c r="J239" s="62">
        <f t="shared" si="10"/>
        <v>75.8340003511275</v>
      </c>
      <c r="K239" s="62">
        <f>(SUMPRODUCT(K3:K205,$R$3:$R$205))/(SUMIF(K3:K205,"&lt;&gt;",$R$3:$R$205))</f>
        <v>46.76292242431942</v>
      </c>
      <c r="L239" s="62">
        <f t="shared" ref="L239:O239" si="11">(SUMPRODUCT(L3:L205,$R$3:$R$205))/(SUMIF(L3:L205,"&lt;&gt;",$R$3:$R$205))</f>
        <v>57.187026440137643</v>
      </c>
      <c r="M239" s="62">
        <f t="shared" si="11"/>
        <v>63.5966943575635</v>
      </c>
      <c r="N239" s="62">
        <f t="shared" si="11"/>
        <v>70.737235547056429</v>
      </c>
      <c r="O239" s="63">
        <f t="shared" si="11"/>
        <v>80.305829681846959</v>
      </c>
    </row>
  </sheetData>
  <autoFilter ref="A1:W205" xr:uid="{00000000-0001-0000-0100-000000000000}">
    <filterColumn colId="6" showButton="0"/>
    <filterColumn colId="8" showButton="0"/>
    <filterColumn colId="10" showButton="0"/>
    <filterColumn colId="11" showButton="0"/>
    <filterColumn colId="12" showButton="0"/>
    <filterColumn colId="13" showButton="0"/>
    <filterColumn colId="15" showButton="0"/>
    <filterColumn colId="17" showButton="0"/>
    <filterColumn colId="18" showButton="0"/>
    <filterColumn colId="19" showButton="0"/>
    <filterColumn colId="20" showButton="0"/>
    <filterColumn colId="21" showButton="0"/>
  </autoFilter>
  <mergeCells count="13">
    <mergeCell ref="B225:O225"/>
    <mergeCell ref="R1:W1"/>
    <mergeCell ref="A1:A2"/>
    <mergeCell ref="B1:B2"/>
    <mergeCell ref="C1:C2"/>
    <mergeCell ref="D1:D2"/>
    <mergeCell ref="E1:E2"/>
    <mergeCell ref="G1:H1"/>
    <mergeCell ref="I1:J1"/>
    <mergeCell ref="K1:O1"/>
    <mergeCell ref="P1:Q1"/>
    <mergeCell ref="F1:F2"/>
    <mergeCell ref="B208:H208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39"/>
  <sheetViews>
    <sheetView tabSelected="1" topLeftCell="A174" zoomScaleNormal="100" workbookViewId="0">
      <selection activeCell="E180" sqref="E180"/>
    </sheetView>
  </sheetViews>
  <sheetFormatPr defaultColWidth="8.77734375" defaultRowHeight="14.4"/>
  <cols>
    <col min="1" max="1" width="6" bestFit="1" customWidth="1"/>
    <col min="2" max="2" width="37.109375" bestFit="1" customWidth="1"/>
    <col min="3" max="3" width="7.44140625" bestFit="1" customWidth="1"/>
    <col min="4" max="4" width="20" bestFit="1" customWidth="1"/>
    <col min="5" max="5" width="21.6640625" bestFit="1" customWidth="1"/>
    <col min="6" max="6" width="5.77734375" bestFit="1" customWidth="1"/>
    <col min="7" max="7" width="23.44140625" bestFit="1" customWidth="1"/>
    <col min="8" max="8" width="12.109375" bestFit="1" customWidth="1"/>
    <col min="9" max="9" width="6.44140625" bestFit="1" customWidth="1"/>
    <col min="10" max="10" width="7.44140625" bestFit="1" customWidth="1"/>
    <col min="12" max="12" width="8.44140625" bestFit="1" customWidth="1"/>
    <col min="13" max="13" width="8.109375" bestFit="1" customWidth="1"/>
    <col min="14" max="14" width="7.77734375" bestFit="1" customWidth="1"/>
    <col min="15" max="15" width="8.109375" bestFit="1" customWidth="1"/>
    <col min="16" max="16" width="38.77734375" bestFit="1" customWidth="1"/>
    <col min="17" max="17" width="13.109375" bestFit="1" customWidth="1"/>
    <col min="18" max="20" width="0" hidden="1" customWidth="1"/>
    <col min="21" max="21" width="11.33203125" hidden="1" customWidth="1"/>
    <col min="22" max="22" width="10.33203125" hidden="1" customWidth="1"/>
    <col min="23" max="23" width="14.33203125" hidden="1" customWidth="1"/>
    <col min="24" max="24" width="11.109375" bestFit="1" customWidth="1"/>
  </cols>
  <sheetData>
    <row r="1" spans="1:23">
      <c r="A1" s="74" t="s">
        <v>460</v>
      </c>
      <c r="B1" s="76" t="s">
        <v>0</v>
      </c>
      <c r="C1" s="76" t="s">
        <v>461</v>
      </c>
      <c r="D1" s="76" t="s">
        <v>462</v>
      </c>
      <c r="E1" s="76" t="s">
        <v>417</v>
      </c>
      <c r="F1" s="76" t="s">
        <v>463</v>
      </c>
      <c r="G1" s="81" t="s">
        <v>464</v>
      </c>
      <c r="H1" s="81"/>
      <c r="I1" s="81" t="s">
        <v>465</v>
      </c>
      <c r="J1" s="81"/>
      <c r="K1" s="81" t="s">
        <v>466</v>
      </c>
      <c r="L1" s="81"/>
      <c r="M1" s="81"/>
      <c r="N1" s="81"/>
      <c r="O1" s="81"/>
      <c r="P1" s="81" t="s">
        <v>467</v>
      </c>
      <c r="Q1" s="82"/>
      <c r="R1" s="83" t="s">
        <v>495</v>
      </c>
      <c r="S1" s="83"/>
      <c r="T1" s="83"/>
      <c r="U1" s="83"/>
      <c r="V1" s="83"/>
      <c r="W1" s="83"/>
    </row>
    <row r="2" spans="1:23" ht="28.2" thickBot="1">
      <c r="A2" s="75"/>
      <c r="B2" s="77"/>
      <c r="C2" s="77"/>
      <c r="D2" s="77" t="s">
        <v>412</v>
      </c>
      <c r="E2" s="77"/>
      <c r="F2" s="77"/>
      <c r="G2" s="47" t="s">
        <v>475</v>
      </c>
      <c r="H2" s="47" t="s">
        <v>476</v>
      </c>
      <c r="I2" s="47" t="s">
        <v>492</v>
      </c>
      <c r="J2" s="47" t="s">
        <v>493</v>
      </c>
      <c r="K2" s="47" t="s">
        <v>468</v>
      </c>
      <c r="L2" s="47" t="s">
        <v>469</v>
      </c>
      <c r="M2" s="47" t="s">
        <v>470</v>
      </c>
      <c r="N2" s="47" t="s">
        <v>471</v>
      </c>
      <c r="O2" s="47" t="s">
        <v>472</v>
      </c>
      <c r="P2" s="47" t="s">
        <v>473</v>
      </c>
      <c r="Q2" s="48" t="s">
        <v>474</v>
      </c>
      <c r="R2" s="54" t="s">
        <v>496</v>
      </c>
      <c r="S2" s="55" t="s">
        <v>497</v>
      </c>
      <c r="T2" s="55" t="s">
        <v>498</v>
      </c>
      <c r="U2" s="55" t="s">
        <v>499</v>
      </c>
      <c r="V2" s="55" t="s">
        <v>500</v>
      </c>
      <c r="W2" s="55" t="s">
        <v>501</v>
      </c>
    </row>
    <row r="3" spans="1:23">
      <c r="A3" s="3" t="s">
        <v>203</v>
      </c>
      <c r="B3" s="1" t="s">
        <v>1</v>
      </c>
      <c r="C3" s="1" t="s">
        <v>405</v>
      </c>
      <c r="D3" s="1" t="s">
        <v>405</v>
      </c>
      <c r="E3" s="1" t="s">
        <v>418</v>
      </c>
      <c r="F3" s="2">
        <v>28</v>
      </c>
      <c r="G3" s="2">
        <v>18.899999618530273</v>
      </c>
      <c r="H3" s="2">
        <v>37.099998474121094</v>
      </c>
      <c r="I3" s="2">
        <v>23.600000381469727</v>
      </c>
      <c r="J3" s="2">
        <v>39.900001525878906</v>
      </c>
      <c r="K3" s="2">
        <v>17</v>
      </c>
      <c r="L3" s="2">
        <v>21</v>
      </c>
      <c r="M3" s="2">
        <v>21.799999237060547</v>
      </c>
      <c r="N3" s="2">
        <v>32.900001525878906</v>
      </c>
      <c r="O3" s="2">
        <v>44.599998474121094</v>
      </c>
      <c r="P3" s="1" t="s">
        <v>422</v>
      </c>
      <c r="Q3" s="4">
        <v>2015</v>
      </c>
      <c r="R3">
        <v>2838749</v>
      </c>
      <c r="S3">
        <v>1380667</v>
      </c>
      <c r="T3">
        <v>1458082</v>
      </c>
      <c r="U3">
        <f>R3-V3</f>
        <v>2115013.0034733838</v>
      </c>
      <c r="V3">
        <f>W3*R3</f>
        <v>723735.99652661628</v>
      </c>
      <c r="W3" s="21">
        <v>0.25494892169988126</v>
      </c>
    </row>
    <row r="4" spans="1:23">
      <c r="A4" s="3" t="s">
        <v>205</v>
      </c>
      <c r="B4" s="1" t="s">
        <v>3</v>
      </c>
      <c r="C4" s="1" t="s">
        <v>407</v>
      </c>
      <c r="D4" s="1" t="s">
        <v>414</v>
      </c>
      <c r="E4" s="1" t="s">
        <v>419</v>
      </c>
      <c r="F4" s="2">
        <v>77.643913269042969</v>
      </c>
      <c r="G4" s="2">
        <v>79.726959228515625</v>
      </c>
      <c r="H4" s="2">
        <v>75.529243469238281</v>
      </c>
      <c r="I4" s="2">
        <v>73.865280151367188</v>
      </c>
      <c r="J4" s="2">
        <v>80.590843200683594</v>
      </c>
      <c r="K4" s="2">
        <v>64.147293090820313</v>
      </c>
      <c r="L4" s="2">
        <v>75.22454833984375</v>
      </c>
      <c r="M4" s="2">
        <v>78.709197998046875</v>
      </c>
      <c r="N4" s="2">
        <v>86.652519226074219</v>
      </c>
      <c r="O4" s="2">
        <v>85.884300231933594</v>
      </c>
      <c r="P4" s="1" t="s">
        <v>424</v>
      </c>
      <c r="Q4" s="4">
        <v>2018</v>
      </c>
      <c r="R4">
        <v>115351</v>
      </c>
      <c r="S4">
        <v>53510</v>
      </c>
      <c r="T4">
        <v>61841</v>
      </c>
      <c r="U4">
        <f t="shared" ref="U4:U62" si="0">R4-V4</f>
        <v>45772.564671787375</v>
      </c>
      <c r="V4">
        <f t="shared" ref="V4:V62" si="1">W4*R4</f>
        <v>69578.435328212625</v>
      </c>
      <c r="W4" s="22">
        <v>0.60318883519182864</v>
      </c>
    </row>
    <row r="5" spans="1:23">
      <c r="A5" s="3" t="s">
        <v>231</v>
      </c>
      <c r="B5" s="1" t="s">
        <v>29</v>
      </c>
      <c r="C5" s="1" t="s">
        <v>410</v>
      </c>
      <c r="D5" s="1" t="s">
        <v>410</v>
      </c>
      <c r="E5" s="1" t="s">
        <v>420</v>
      </c>
      <c r="F5" s="2">
        <v>50.617050170898438</v>
      </c>
      <c r="G5" s="2">
        <v>61.739780426025391</v>
      </c>
      <c r="H5" s="2">
        <v>40.36090087890625</v>
      </c>
      <c r="I5" s="2">
        <v>42.191059112548828</v>
      </c>
      <c r="J5" s="2">
        <v>55.194480895996094</v>
      </c>
      <c r="K5" s="2">
        <v>28.407680511474609</v>
      </c>
      <c r="L5" s="2">
        <v>42.08612060546875</v>
      </c>
      <c r="M5" s="2">
        <v>48.507930755615234</v>
      </c>
      <c r="N5" s="2">
        <v>58.389968872070313</v>
      </c>
      <c r="O5" s="2">
        <v>73.690841674804688</v>
      </c>
      <c r="P5" s="1" t="s">
        <v>428</v>
      </c>
      <c r="Q5" s="4">
        <v>2020</v>
      </c>
      <c r="R5">
        <v>1792844</v>
      </c>
      <c r="S5">
        <v>878622</v>
      </c>
      <c r="T5">
        <v>914222</v>
      </c>
      <c r="U5">
        <f t="shared" si="0"/>
        <v>490719.90909343236</v>
      </c>
      <c r="V5">
        <f t="shared" si="1"/>
        <v>1302124.0909065676</v>
      </c>
      <c r="W5" s="22">
        <v>0.72628967768894992</v>
      </c>
    </row>
    <row r="6" spans="1:23">
      <c r="A6" s="3" t="s">
        <v>311</v>
      </c>
      <c r="B6" s="1" t="s">
        <v>109</v>
      </c>
      <c r="C6" s="1" t="s">
        <v>407</v>
      </c>
      <c r="D6" s="1" t="s">
        <v>416</v>
      </c>
      <c r="E6" s="1" t="s">
        <v>419</v>
      </c>
      <c r="F6" s="2"/>
      <c r="G6" s="2"/>
      <c r="H6" s="2"/>
      <c r="I6" s="2"/>
      <c r="J6" s="2"/>
      <c r="K6" s="2"/>
      <c r="L6" s="2"/>
      <c r="M6" s="2"/>
      <c r="N6" s="2"/>
      <c r="O6" s="2"/>
      <c r="P6" s="1" t="s">
        <v>459</v>
      </c>
      <c r="Q6" s="4"/>
      <c r="R6">
        <v>1378</v>
      </c>
      <c r="S6">
        <v>665</v>
      </c>
      <c r="T6">
        <v>713</v>
      </c>
      <c r="U6">
        <f t="shared" si="0"/>
        <v>164.51192286200671</v>
      </c>
      <c r="V6">
        <f t="shared" si="1"/>
        <v>1213.4880771379933</v>
      </c>
      <c r="W6" s="22">
        <v>0.88061544059360908</v>
      </c>
    </row>
    <row r="7" spans="1:23">
      <c r="A7" s="3" t="s">
        <v>204</v>
      </c>
      <c r="B7" s="1" t="s">
        <v>2</v>
      </c>
      <c r="C7" s="1" t="s">
        <v>406</v>
      </c>
      <c r="D7" s="1" t="s">
        <v>413</v>
      </c>
      <c r="E7" s="1" t="s">
        <v>418</v>
      </c>
      <c r="F7" s="2">
        <v>30</v>
      </c>
      <c r="G7" s="2">
        <v>28.100000381469727</v>
      </c>
      <c r="H7" s="2">
        <v>32.099998474121094</v>
      </c>
      <c r="I7" s="2">
        <v>6.6999998092651367</v>
      </c>
      <c r="J7" s="2">
        <v>39</v>
      </c>
      <c r="K7" s="2">
        <v>2.5</v>
      </c>
      <c r="L7" s="2">
        <v>6</v>
      </c>
      <c r="M7" s="2">
        <v>19.700000762939453</v>
      </c>
      <c r="N7" s="2">
        <v>37.900001525878906</v>
      </c>
      <c r="O7" s="2">
        <v>60.599998474121094</v>
      </c>
      <c r="P7" s="1" t="s">
        <v>423</v>
      </c>
      <c r="Q7" s="4">
        <v>2016</v>
      </c>
      <c r="R7">
        <v>2304438</v>
      </c>
      <c r="S7">
        <v>1160585</v>
      </c>
      <c r="T7">
        <v>1143853</v>
      </c>
      <c r="U7">
        <f t="shared" si="0"/>
        <v>794699.10323096905</v>
      </c>
      <c r="V7">
        <f t="shared" si="1"/>
        <v>1509738.896769031</v>
      </c>
      <c r="W7" s="22">
        <v>0.65514407277133557</v>
      </c>
    </row>
    <row r="8" spans="1:23">
      <c r="A8" s="3" t="s">
        <v>310</v>
      </c>
      <c r="B8" s="1" t="s">
        <v>108</v>
      </c>
      <c r="C8" s="1" t="s">
        <v>408</v>
      </c>
      <c r="D8" s="1" t="s">
        <v>408</v>
      </c>
      <c r="E8" s="1" t="s">
        <v>421</v>
      </c>
      <c r="F8" s="2"/>
      <c r="G8" s="2"/>
      <c r="H8" s="2"/>
      <c r="I8" s="2"/>
      <c r="J8" s="2"/>
      <c r="K8" s="2"/>
      <c r="L8" s="2"/>
      <c r="M8" s="2"/>
      <c r="N8" s="2"/>
      <c r="O8" s="2"/>
      <c r="P8" s="1" t="s">
        <v>459</v>
      </c>
      <c r="Q8" s="4"/>
      <c r="R8">
        <v>404</v>
      </c>
      <c r="S8">
        <v>200</v>
      </c>
      <c r="T8">
        <v>204</v>
      </c>
      <c r="U8">
        <f t="shared" si="0"/>
        <v>0</v>
      </c>
      <c r="V8">
        <f t="shared" si="1"/>
        <v>404</v>
      </c>
      <c r="W8" s="22">
        <v>1</v>
      </c>
    </row>
    <row r="9" spans="1:23">
      <c r="A9" s="3" t="s">
        <v>313</v>
      </c>
      <c r="B9" s="1" t="s">
        <v>111</v>
      </c>
      <c r="C9" s="1" t="s">
        <v>408</v>
      </c>
      <c r="D9" s="1" t="s">
        <v>408</v>
      </c>
      <c r="E9" s="1" t="s">
        <v>420</v>
      </c>
      <c r="F9" s="2"/>
      <c r="G9" s="2"/>
      <c r="H9" s="2"/>
      <c r="I9" s="2"/>
      <c r="J9" s="2"/>
      <c r="K9" s="2"/>
      <c r="L9" s="2"/>
      <c r="M9" s="2"/>
      <c r="N9" s="2"/>
      <c r="O9" s="2"/>
      <c r="P9" s="1" t="s">
        <v>459</v>
      </c>
      <c r="Q9" s="4"/>
      <c r="R9">
        <v>2762</v>
      </c>
      <c r="S9">
        <v>1367</v>
      </c>
      <c r="T9">
        <v>1395</v>
      </c>
      <c r="U9">
        <f t="shared" si="0"/>
        <v>2082.5560407569142</v>
      </c>
      <c r="V9">
        <f t="shared" si="1"/>
        <v>679.44395924308594</v>
      </c>
      <c r="W9" s="22">
        <v>0.24599708879184864</v>
      </c>
    </row>
    <row r="10" spans="1:23">
      <c r="A10" s="3" t="s">
        <v>206</v>
      </c>
      <c r="B10" s="1" t="s">
        <v>4</v>
      </c>
      <c r="C10" s="1" t="s">
        <v>408</v>
      </c>
      <c r="D10" s="1" t="s">
        <v>408</v>
      </c>
      <c r="E10" s="1" t="s">
        <v>420</v>
      </c>
      <c r="F10" s="2">
        <v>66.585090637207031</v>
      </c>
      <c r="G10" s="2">
        <v>70.549079895019531</v>
      </c>
      <c r="H10" s="2">
        <v>62.775859832763672</v>
      </c>
      <c r="I10" s="2"/>
      <c r="J10" s="2"/>
      <c r="K10" s="2">
        <v>49.316631317138672</v>
      </c>
      <c r="L10" s="2">
        <v>64.99609375</v>
      </c>
      <c r="M10" s="2">
        <v>72.674713134765625</v>
      </c>
      <c r="N10" s="2">
        <v>73.796821594238281</v>
      </c>
      <c r="O10" s="2">
        <v>80.650039672851563</v>
      </c>
      <c r="P10" s="1" t="s">
        <v>502</v>
      </c>
      <c r="Q10" s="4">
        <v>2020</v>
      </c>
      <c r="R10">
        <v>2136201</v>
      </c>
      <c r="S10">
        <v>1049660</v>
      </c>
      <c r="T10">
        <v>1086541</v>
      </c>
      <c r="U10">
        <f t="shared" si="0"/>
        <v>173663.21561445389</v>
      </c>
      <c r="V10">
        <f t="shared" si="1"/>
        <v>1962537.7843855461</v>
      </c>
      <c r="W10" s="22">
        <v>0.91870464641929583</v>
      </c>
    </row>
    <row r="11" spans="1:23">
      <c r="A11" s="3" t="s">
        <v>207</v>
      </c>
      <c r="B11" s="1" t="s">
        <v>5</v>
      </c>
      <c r="C11" s="1" t="s">
        <v>407</v>
      </c>
      <c r="D11" s="1" t="s">
        <v>414</v>
      </c>
      <c r="E11" s="1" t="s">
        <v>420</v>
      </c>
      <c r="F11" s="2">
        <v>85.18035888671875</v>
      </c>
      <c r="G11" s="2">
        <v>89.055801391601563</v>
      </c>
      <c r="H11" s="2">
        <v>81.369758605957031</v>
      </c>
      <c r="I11" s="2">
        <v>82.638816833496094</v>
      </c>
      <c r="J11" s="2">
        <v>87.217506408691406</v>
      </c>
      <c r="K11" s="2">
        <v>82.43292236328125</v>
      </c>
      <c r="L11" s="2">
        <v>81.7601318359375</v>
      </c>
      <c r="M11" s="2">
        <v>82.814598083496094</v>
      </c>
      <c r="N11" s="2">
        <v>86.229087829589844</v>
      </c>
      <c r="O11" s="2">
        <v>92.245941162109375</v>
      </c>
      <c r="P11" s="1" t="s">
        <v>423</v>
      </c>
      <c r="Q11" s="4">
        <v>2016</v>
      </c>
      <c r="R11">
        <v>104069</v>
      </c>
      <c r="S11">
        <v>48428</v>
      </c>
      <c r="T11">
        <v>55641</v>
      </c>
      <c r="U11">
        <f t="shared" si="0"/>
        <v>38350.844801155501</v>
      </c>
      <c r="V11">
        <f t="shared" si="1"/>
        <v>65718.155198844499</v>
      </c>
      <c r="W11" s="22">
        <v>0.63148637153085452</v>
      </c>
    </row>
    <row r="12" spans="1:23">
      <c r="A12" s="3" t="s">
        <v>314</v>
      </c>
      <c r="B12" s="1" t="s">
        <v>112</v>
      </c>
      <c r="C12" s="1" t="s">
        <v>409</v>
      </c>
      <c r="D12" s="1" t="s">
        <v>409</v>
      </c>
      <c r="E12" s="1" t="s">
        <v>419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1" t="s">
        <v>459</v>
      </c>
      <c r="Q12" s="4"/>
      <c r="R12">
        <v>619671</v>
      </c>
      <c r="S12">
        <v>302624</v>
      </c>
      <c r="T12">
        <v>317047</v>
      </c>
      <c r="U12">
        <f t="shared" si="0"/>
        <v>86681.207679585903</v>
      </c>
      <c r="V12">
        <f t="shared" si="1"/>
        <v>532989.7923204141</v>
      </c>
      <c r="W12" s="22">
        <v>0.86011737247735343</v>
      </c>
    </row>
    <row r="13" spans="1:23">
      <c r="A13" s="3" t="s">
        <v>315</v>
      </c>
      <c r="B13" s="1" t="s">
        <v>113</v>
      </c>
      <c r="C13" s="1" t="s">
        <v>407</v>
      </c>
      <c r="D13" s="1" t="s">
        <v>416</v>
      </c>
      <c r="E13" s="1" t="s">
        <v>419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1" t="s">
        <v>459</v>
      </c>
      <c r="Q13" s="4"/>
      <c r="R13">
        <v>352476</v>
      </c>
      <c r="S13">
        <v>170623</v>
      </c>
      <c r="T13">
        <v>181853</v>
      </c>
      <c r="U13">
        <f t="shared" si="0"/>
        <v>146992.12004451643</v>
      </c>
      <c r="V13">
        <f t="shared" si="1"/>
        <v>205483.87995548357</v>
      </c>
      <c r="W13" s="22">
        <v>0.58297268453875883</v>
      </c>
    </row>
    <row r="14" spans="1:23">
      <c r="A14" s="3" t="s">
        <v>316</v>
      </c>
      <c r="B14" s="1" t="s">
        <v>114</v>
      </c>
      <c r="C14" s="1" t="s">
        <v>407</v>
      </c>
      <c r="D14" s="1" t="s">
        <v>414</v>
      </c>
      <c r="E14" s="1" t="s">
        <v>420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1" t="s">
        <v>459</v>
      </c>
      <c r="Q14" s="4"/>
      <c r="R14">
        <v>380032</v>
      </c>
      <c r="S14">
        <v>177396</v>
      </c>
      <c r="T14">
        <v>202636</v>
      </c>
      <c r="U14">
        <f t="shared" si="0"/>
        <v>168429.77323019932</v>
      </c>
      <c r="V14">
        <f t="shared" si="1"/>
        <v>211602.22676980068</v>
      </c>
      <c r="W14" s="22">
        <v>0.55680107667196621</v>
      </c>
    </row>
    <row r="15" spans="1:23">
      <c r="A15" s="3" t="s">
        <v>320</v>
      </c>
      <c r="B15" s="1" t="s">
        <v>118</v>
      </c>
      <c r="C15" s="1" t="s">
        <v>408</v>
      </c>
      <c r="D15" s="1" t="s">
        <v>408</v>
      </c>
      <c r="E15" s="1" t="s">
        <v>420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1" t="s">
        <v>459</v>
      </c>
      <c r="Q15" s="4"/>
      <c r="R15">
        <v>19345</v>
      </c>
      <c r="S15">
        <v>9713</v>
      </c>
      <c r="T15">
        <v>9632</v>
      </c>
      <c r="U15">
        <f t="shared" si="0"/>
        <v>3283.8317367294057</v>
      </c>
      <c r="V15">
        <f t="shared" si="1"/>
        <v>16061.168263270594</v>
      </c>
      <c r="W15" s="22">
        <v>0.83024907021300565</v>
      </c>
    </row>
    <row r="16" spans="1:23">
      <c r="A16" s="3" t="s">
        <v>319</v>
      </c>
      <c r="B16" s="1" t="s">
        <v>117</v>
      </c>
      <c r="C16" s="1" t="s">
        <v>410</v>
      </c>
      <c r="D16" s="1" t="s">
        <v>410</v>
      </c>
      <c r="E16" s="1" t="s">
        <v>420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1" t="s">
        <v>459</v>
      </c>
      <c r="Q16" s="4"/>
      <c r="R16">
        <v>54977</v>
      </c>
      <c r="S16">
        <v>25107</v>
      </c>
      <c r="T16">
        <v>29870</v>
      </c>
      <c r="U16">
        <f t="shared" si="0"/>
        <v>5889.5119882475483</v>
      </c>
      <c r="V16">
        <f t="shared" si="1"/>
        <v>49087.488011752452</v>
      </c>
      <c r="W16" s="22">
        <v>0.89287316535555694</v>
      </c>
    </row>
    <row r="17" spans="1:23">
      <c r="A17" s="3" t="s">
        <v>211</v>
      </c>
      <c r="B17" s="1" t="s">
        <v>9</v>
      </c>
      <c r="C17" s="1" t="s">
        <v>405</v>
      </c>
      <c r="D17" s="1" t="s">
        <v>405</v>
      </c>
      <c r="E17" s="1" t="s">
        <v>418</v>
      </c>
      <c r="F17" s="2">
        <v>48.099998474121094</v>
      </c>
      <c r="G17" s="2">
        <v>53.400001525878906</v>
      </c>
      <c r="H17" s="2">
        <v>43.099998474121094</v>
      </c>
      <c r="I17" s="2">
        <v>46.799999237060547</v>
      </c>
      <c r="J17" s="2">
        <v>52.900001525878906</v>
      </c>
      <c r="K17" s="2">
        <v>29.700000762939453</v>
      </c>
      <c r="L17" s="2">
        <v>41</v>
      </c>
      <c r="M17" s="2">
        <v>50.599998474121094</v>
      </c>
      <c r="N17" s="2">
        <v>53.900001525878906</v>
      </c>
      <c r="O17" s="2">
        <v>66.699996948242188</v>
      </c>
      <c r="P17" s="1" t="s">
        <v>428</v>
      </c>
      <c r="Q17" s="4">
        <v>2019</v>
      </c>
      <c r="R17">
        <v>12300000</v>
      </c>
      <c r="S17">
        <v>5992118</v>
      </c>
      <c r="T17">
        <v>6273930</v>
      </c>
      <c r="U17">
        <f t="shared" si="0"/>
        <v>7794244.433169717</v>
      </c>
      <c r="V17">
        <f t="shared" si="1"/>
        <v>4505755.566830283</v>
      </c>
      <c r="W17" s="22">
        <v>0.36632159079921001</v>
      </c>
    </row>
    <row r="18" spans="1:23">
      <c r="A18" s="3" t="s">
        <v>216</v>
      </c>
      <c r="B18" s="1" t="s">
        <v>14</v>
      </c>
      <c r="C18" s="1" t="s">
        <v>408</v>
      </c>
      <c r="D18" s="1" t="s">
        <v>408</v>
      </c>
      <c r="E18" s="1" t="s">
        <v>420</v>
      </c>
      <c r="F18" s="2">
        <v>82</v>
      </c>
      <c r="G18" s="2">
        <v>79.699996948242188</v>
      </c>
      <c r="H18" s="2">
        <v>84.300003051757813</v>
      </c>
      <c r="I18" s="2">
        <v>83.599998474121094</v>
      </c>
      <c r="J18" s="2">
        <v>81.199996948242188</v>
      </c>
      <c r="K18" s="2">
        <v>83</v>
      </c>
      <c r="L18" s="2">
        <v>84.199996948242188</v>
      </c>
      <c r="M18" s="2">
        <v>73.300003051757813</v>
      </c>
      <c r="N18" s="2">
        <v>82.699996948242188</v>
      </c>
      <c r="O18" s="2">
        <v>84.800003051757813</v>
      </c>
      <c r="P18" s="1" t="s">
        <v>429</v>
      </c>
      <c r="Q18" s="4">
        <v>2012</v>
      </c>
      <c r="R18">
        <v>7381</v>
      </c>
      <c r="S18">
        <v>3604</v>
      </c>
      <c r="T18">
        <v>3777</v>
      </c>
      <c r="U18">
        <f t="shared" si="0"/>
        <v>5082.0468979147172</v>
      </c>
      <c r="V18">
        <f t="shared" si="1"/>
        <v>2298.9531020852828</v>
      </c>
      <c r="W18" s="22">
        <v>0.31146905596603208</v>
      </c>
    </row>
    <row r="19" spans="1:23">
      <c r="A19" s="3" t="s">
        <v>213</v>
      </c>
      <c r="B19" s="1" t="s">
        <v>11</v>
      </c>
      <c r="C19" s="1" t="s">
        <v>407</v>
      </c>
      <c r="D19" s="1" t="s">
        <v>414</v>
      </c>
      <c r="E19" s="1" t="s">
        <v>419</v>
      </c>
      <c r="F19" s="2">
        <v>86.753616333007813</v>
      </c>
      <c r="G19" s="2">
        <v>85.628402709960938</v>
      </c>
      <c r="H19" s="2">
        <v>88.3536376953125</v>
      </c>
      <c r="I19" s="2">
        <v>90.650947570800781</v>
      </c>
      <c r="J19" s="2">
        <v>85.453590393066406</v>
      </c>
      <c r="K19" s="2">
        <v>87.161186218261719</v>
      </c>
      <c r="L19" s="2">
        <v>85.417327880859375</v>
      </c>
      <c r="M19" s="2">
        <v>90.047393798828125</v>
      </c>
      <c r="N19" s="2">
        <v>87.100883483886719</v>
      </c>
      <c r="O19" s="2">
        <v>84.337318420410156</v>
      </c>
      <c r="P19" s="1" t="s">
        <v>428</v>
      </c>
      <c r="Q19" s="4">
        <v>2020</v>
      </c>
      <c r="R19">
        <v>182250</v>
      </c>
      <c r="S19">
        <v>88657</v>
      </c>
      <c r="T19">
        <v>93593</v>
      </c>
      <c r="U19">
        <f t="shared" si="0"/>
        <v>39010.944378257002</v>
      </c>
      <c r="V19">
        <f t="shared" si="1"/>
        <v>143239.055621743</v>
      </c>
      <c r="W19" s="22">
        <v>0.78594817899447467</v>
      </c>
    </row>
    <row r="20" spans="1:23">
      <c r="A20" s="3" t="s">
        <v>317</v>
      </c>
      <c r="B20" s="1" t="s">
        <v>115</v>
      </c>
      <c r="C20" s="1" t="s">
        <v>407</v>
      </c>
      <c r="D20" s="1" t="s">
        <v>416</v>
      </c>
      <c r="E20" s="1" t="s">
        <v>419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1" t="s">
        <v>459</v>
      </c>
      <c r="Q20" s="4"/>
      <c r="R20">
        <v>517706</v>
      </c>
      <c r="S20">
        <v>251648</v>
      </c>
      <c r="T20">
        <v>266058</v>
      </c>
      <c r="U20">
        <f t="shared" si="0"/>
        <v>10348.4299033641</v>
      </c>
      <c r="V20">
        <f t="shared" si="1"/>
        <v>507357.5700966359</v>
      </c>
      <c r="W20" s="22">
        <v>0.98001099098066446</v>
      </c>
    </row>
    <row r="21" spans="1:23">
      <c r="A21" s="3" t="s">
        <v>214</v>
      </c>
      <c r="B21" s="1" t="s">
        <v>12</v>
      </c>
      <c r="C21" s="1" t="s">
        <v>408</v>
      </c>
      <c r="D21" s="1" t="s">
        <v>408</v>
      </c>
      <c r="E21" s="1" t="s">
        <v>420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1" t="s">
        <v>459</v>
      </c>
      <c r="Q21" s="4"/>
      <c r="R21">
        <v>15780</v>
      </c>
      <c r="S21">
        <v>7811</v>
      </c>
      <c r="T21">
        <v>7969</v>
      </c>
      <c r="U21">
        <f t="shared" si="0"/>
        <v>8564.6576753720801</v>
      </c>
      <c r="V21">
        <f t="shared" si="1"/>
        <v>7215.3423246279199</v>
      </c>
      <c r="W21" s="22">
        <v>0.45724602817667426</v>
      </c>
    </row>
    <row r="22" spans="1:23">
      <c r="A22" s="3" t="s">
        <v>209</v>
      </c>
      <c r="B22" s="1" t="s">
        <v>7</v>
      </c>
      <c r="C22" s="1" t="s">
        <v>406</v>
      </c>
      <c r="D22" s="1" t="s">
        <v>415</v>
      </c>
      <c r="E22" s="1" t="s">
        <v>418</v>
      </c>
      <c r="F22" s="2">
        <v>11.800000190734863</v>
      </c>
      <c r="G22" s="2">
        <v>9</v>
      </c>
      <c r="H22" s="2">
        <v>14.800000190734863</v>
      </c>
      <c r="I22" s="2">
        <v>6.9000000953674316</v>
      </c>
      <c r="J22" s="2">
        <v>18.600000381469727</v>
      </c>
      <c r="K22" s="2">
        <v>2.4000000953674316</v>
      </c>
      <c r="L22" s="2">
        <v>4.5</v>
      </c>
      <c r="M22" s="2">
        <v>7.5</v>
      </c>
      <c r="N22" s="2">
        <v>12.300000190734863</v>
      </c>
      <c r="O22" s="2">
        <v>28.600000381469727</v>
      </c>
      <c r="P22" s="1" t="s">
        <v>424</v>
      </c>
      <c r="Q22" s="4">
        <v>2018</v>
      </c>
      <c r="R22">
        <v>774147</v>
      </c>
      <c r="S22">
        <v>382195</v>
      </c>
      <c r="T22">
        <v>391952</v>
      </c>
      <c r="U22">
        <f t="shared" si="0"/>
        <v>407880.82451774273</v>
      </c>
      <c r="V22">
        <f t="shared" si="1"/>
        <v>366266.17548225727</v>
      </c>
      <c r="W22" s="22">
        <v>0.47312225647358608</v>
      </c>
    </row>
    <row r="23" spans="1:23">
      <c r="A23" s="3" t="s">
        <v>217</v>
      </c>
      <c r="B23" s="1" t="s">
        <v>15</v>
      </c>
      <c r="C23" s="1" t="s">
        <v>405</v>
      </c>
      <c r="D23" s="1" t="s">
        <v>405</v>
      </c>
      <c r="E23" s="1" t="s">
        <v>418</v>
      </c>
      <c r="F23" s="2">
        <v>23.700000762939453</v>
      </c>
      <c r="G23" s="2">
        <v>25.700000762939453</v>
      </c>
      <c r="H23" s="2">
        <v>21.799999237060547</v>
      </c>
      <c r="I23" s="2">
        <v>15</v>
      </c>
      <c r="J23" s="2">
        <v>44.700000762939453</v>
      </c>
      <c r="K23" s="2">
        <v>3.9000000953674316</v>
      </c>
      <c r="L23" s="2">
        <v>6.6999998092651367</v>
      </c>
      <c r="M23" s="2">
        <v>13.5</v>
      </c>
      <c r="N23" s="2">
        <v>29.200000762939453</v>
      </c>
      <c r="O23" s="2">
        <v>57.700000762939453</v>
      </c>
      <c r="P23" s="1" t="s">
        <v>432</v>
      </c>
      <c r="Q23" s="4">
        <v>2010</v>
      </c>
      <c r="R23">
        <v>27614</v>
      </c>
      <c r="S23">
        <v>13485</v>
      </c>
      <c r="T23">
        <v>14129</v>
      </c>
      <c r="U23">
        <f t="shared" si="0"/>
        <v>16321.127396720412</v>
      </c>
      <c r="V23">
        <f t="shared" si="1"/>
        <v>11292.872603279588</v>
      </c>
      <c r="W23" s="22">
        <v>0.40895461009921008</v>
      </c>
    </row>
    <row r="24" spans="1:23">
      <c r="A24" s="3" t="s">
        <v>321</v>
      </c>
      <c r="B24" s="1" t="s">
        <v>119</v>
      </c>
      <c r="C24" s="1" t="s">
        <v>408</v>
      </c>
      <c r="D24" s="1" t="s">
        <v>408</v>
      </c>
      <c r="E24" s="1" t="s">
        <v>420</v>
      </c>
      <c r="F24" s="2">
        <v>73.185493469238281</v>
      </c>
      <c r="G24" s="2">
        <v>75.377189636230469</v>
      </c>
      <c r="H24" s="2">
        <v>71.199760437011719</v>
      </c>
      <c r="I24" s="2">
        <v>62.684490203857422</v>
      </c>
      <c r="J24" s="2">
        <v>78.050666809082031</v>
      </c>
      <c r="K24" s="2"/>
      <c r="L24" s="2"/>
      <c r="M24" s="2"/>
      <c r="N24" s="2"/>
      <c r="O24" s="2"/>
      <c r="P24" s="1" t="s">
        <v>503</v>
      </c>
      <c r="Q24" s="4">
        <v>2016</v>
      </c>
      <c r="R24">
        <v>919737</v>
      </c>
      <c r="S24">
        <v>450520</v>
      </c>
      <c r="T24">
        <v>469217</v>
      </c>
      <c r="U24">
        <f t="shared" si="0"/>
        <v>281209.06902982388</v>
      </c>
      <c r="V24">
        <f t="shared" si="1"/>
        <v>638527.93097017612</v>
      </c>
      <c r="W24" s="22">
        <v>0.69425056398750529</v>
      </c>
    </row>
    <row r="25" spans="1:23">
      <c r="A25" s="3" t="s">
        <v>212</v>
      </c>
      <c r="B25" s="1" t="s">
        <v>10</v>
      </c>
      <c r="C25" s="1" t="s">
        <v>407</v>
      </c>
      <c r="D25" s="1" t="s">
        <v>414</v>
      </c>
      <c r="E25" s="1" t="s">
        <v>419</v>
      </c>
      <c r="F25" s="2">
        <v>91.800003051757813</v>
      </c>
      <c r="G25" s="2">
        <v>93.099998474121094</v>
      </c>
      <c r="H25" s="2">
        <v>90.400001525878906</v>
      </c>
      <c r="I25" s="2">
        <v>92.300003051757813</v>
      </c>
      <c r="J25" s="2">
        <v>90.599998474121094</v>
      </c>
      <c r="K25" s="2">
        <v>83.800003051757813</v>
      </c>
      <c r="L25" s="2">
        <v>90.099998474121094</v>
      </c>
      <c r="M25" s="2">
        <v>91</v>
      </c>
      <c r="N25" s="2">
        <v>95.599998474121094</v>
      </c>
      <c r="O25" s="2">
        <v>95.199996948242188</v>
      </c>
      <c r="P25" s="1" t="s">
        <v>425</v>
      </c>
      <c r="Q25" s="4">
        <v>2012</v>
      </c>
      <c r="R25">
        <v>128368</v>
      </c>
      <c r="S25">
        <v>63014</v>
      </c>
      <c r="T25">
        <v>65354</v>
      </c>
      <c r="U25">
        <f t="shared" si="0"/>
        <v>66436.661547674157</v>
      </c>
      <c r="V25">
        <f t="shared" si="1"/>
        <v>61931.338452325843</v>
      </c>
      <c r="W25" s="22">
        <v>0.48245153349998321</v>
      </c>
    </row>
    <row r="26" spans="1:23">
      <c r="A26" s="3" t="s">
        <v>218</v>
      </c>
      <c r="B26" s="1" t="s">
        <v>16</v>
      </c>
      <c r="C26" s="1" t="s">
        <v>406</v>
      </c>
      <c r="D26" s="1" t="s">
        <v>413</v>
      </c>
      <c r="E26" s="1" t="s">
        <v>420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1" t="s">
        <v>459</v>
      </c>
      <c r="Q26" s="4"/>
      <c r="R26">
        <v>93082</v>
      </c>
      <c r="S26">
        <v>45976</v>
      </c>
      <c r="T26">
        <v>47106</v>
      </c>
      <c r="U26">
        <f t="shared" si="0"/>
        <v>28439.82612299583</v>
      </c>
      <c r="V26">
        <f t="shared" si="1"/>
        <v>64642.17387700417</v>
      </c>
      <c r="W26" s="22">
        <v>0.694464814647345</v>
      </c>
    </row>
    <row r="27" spans="1:23">
      <c r="A27" s="3" t="s">
        <v>215</v>
      </c>
      <c r="B27" s="1" t="s">
        <v>13</v>
      </c>
      <c r="C27" s="1" t="s">
        <v>408</v>
      </c>
      <c r="D27" s="1" t="s">
        <v>408</v>
      </c>
      <c r="E27" s="1" t="s">
        <v>420</v>
      </c>
      <c r="F27" s="2">
        <v>65.119377136230469</v>
      </c>
      <c r="G27" s="2">
        <v>69.76055908203125</v>
      </c>
      <c r="H27" s="2">
        <v>60.656349182128906</v>
      </c>
      <c r="I27" s="2">
        <v>54.162239074707031</v>
      </c>
      <c r="J27" s="2">
        <v>67.28436279296875</v>
      </c>
      <c r="K27" s="2">
        <v>52.088809967041016</v>
      </c>
      <c r="L27" s="2">
        <v>64.295600891113281</v>
      </c>
      <c r="M27" s="2">
        <v>69.319221496582031</v>
      </c>
      <c r="N27" s="2">
        <v>77.187477111816406</v>
      </c>
      <c r="O27" s="2">
        <v>83.9803466796875</v>
      </c>
      <c r="P27" s="1" t="s">
        <v>431</v>
      </c>
      <c r="Q27" s="4">
        <v>2019</v>
      </c>
      <c r="R27">
        <v>9524937</v>
      </c>
      <c r="S27">
        <v>4626941</v>
      </c>
      <c r="T27">
        <v>4897996</v>
      </c>
      <c r="U27">
        <f t="shared" si="0"/>
        <v>1279286.1622815151</v>
      </c>
      <c r="V27">
        <f t="shared" si="1"/>
        <v>8245650.8377184849</v>
      </c>
      <c r="W27" s="22">
        <v>0.86569085314879091</v>
      </c>
    </row>
    <row r="28" spans="1:23">
      <c r="A28" s="3" t="s">
        <v>402</v>
      </c>
      <c r="B28" s="1" t="s">
        <v>200</v>
      </c>
      <c r="C28" s="1" t="s">
        <v>408</v>
      </c>
      <c r="D28" s="1" t="s">
        <v>408</v>
      </c>
      <c r="E28" s="1" t="s">
        <v>421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1" t="s">
        <v>459</v>
      </c>
      <c r="Q28" s="4"/>
      <c r="R28">
        <v>871</v>
      </c>
      <c r="S28">
        <v>424</v>
      </c>
      <c r="T28">
        <v>447</v>
      </c>
      <c r="U28">
        <f t="shared" si="0"/>
        <v>455.33976480973547</v>
      </c>
      <c r="V28">
        <f t="shared" si="1"/>
        <v>415.66023519026453</v>
      </c>
      <c r="W28" s="22">
        <v>0.47722185440902931</v>
      </c>
    </row>
    <row r="29" spans="1:23">
      <c r="A29" s="3" t="s">
        <v>322</v>
      </c>
      <c r="B29" s="1" t="s">
        <v>120</v>
      </c>
      <c r="C29" s="1" t="s">
        <v>409</v>
      </c>
      <c r="D29" s="1" t="s">
        <v>409</v>
      </c>
      <c r="E29" s="1" t="s">
        <v>420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1" t="s">
        <v>459</v>
      </c>
      <c r="Q29" s="4"/>
      <c r="R29">
        <v>32505</v>
      </c>
      <c r="S29">
        <v>15819</v>
      </c>
      <c r="T29">
        <v>16686</v>
      </c>
      <c r="U29">
        <f t="shared" si="0"/>
        <v>7271.6080363807232</v>
      </c>
      <c r="V29">
        <f t="shared" si="1"/>
        <v>25233.391963619277</v>
      </c>
      <c r="W29" s="22">
        <v>0.77629263078354949</v>
      </c>
    </row>
    <row r="30" spans="1:23">
      <c r="A30" s="3" t="s">
        <v>318</v>
      </c>
      <c r="B30" s="1" t="s">
        <v>116</v>
      </c>
      <c r="C30" s="1" t="s">
        <v>407</v>
      </c>
      <c r="D30" s="1" t="s">
        <v>414</v>
      </c>
      <c r="E30" s="1" t="s">
        <v>419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1" t="s">
        <v>459</v>
      </c>
      <c r="Q30" s="4"/>
      <c r="R30">
        <v>255811</v>
      </c>
      <c r="S30">
        <v>123782</v>
      </c>
      <c r="T30">
        <v>132029</v>
      </c>
      <c r="U30">
        <f t="shared" si="0"/>
        <v>63932.065105427901</v>
      </c>
      <c r="V30">
        <f t="shared" si="1"/>
        <v>191878.9348945721</v>
      </c>
      <c r="W30" s="22">
        <v>0.75008086006689356</v>
      </c>
    </row>
    <row r="31" spans="1:23">
      <c r="A31" s="3" t="s">
        <v>210</v>
      </c>
      <c r="B31" s="1" t="s">
        <v>8</v>
      </c>
      <c r="C31" s="1" t="s">
        <v>406</v>
      </c>
      <c r="D31" s="1" t="s">
        <v>415</v>
      </c>
      <c r="E31" s="1" t="s">
        <v>418</v>
      </c>
      <c r="F31" s="2">
        <v>4.5999999046325684</v>
      </c>
      <c r="G31" s="2">
        <v>3.4000000953674316</v>
      </c>
      <c r="H31" s="2">
        <v>6</v>
      </c>
      <c r="I31" s="2">
        <v>1</v>
      </c>
      <c r="J31" s="2">
        <v>12.600000381469727</v>
      </c>
      <c r="K31" s="2">
        <v>0.30000001192092896</v>
      </c>
      <c r="L31" s="2">
        <v>0.20000000298023224</v>
      </c>
      <c r="M31" s="2">
        <v>1.5</v>
      </c>
      <c r="N31" s="2">
        <v>2.2000000476837158</v>
      </c>
      <c r="O31" s="2">
        <v>13.5</v>
      </c>
      <c r="P31" s="1" t="s">
        <v>427</v>
      </c>
      <c r="Q31" s="4">
        <v>2010</v>
      </c>
      <c r="R31">
        <v>1382986</v>
      </c>
      <c r="S31">
        <v>677809</v>
      </c>
      <c r="T31">
        <v>705177</v>
      </c>
      <c r="U31">
        <f t="shared" si="0"/>
        <v>976963.34765463392</v>
      </c>
      <c r="V31">
        <f t="shared" si="1"/>
        <v>406022.65234536602</v>
      </c>
      <c r="W31" s="22">
        <v>0.29358406545356641</v>
      </c>
    </row>
    <row r="32" spans="1:23">
      <c r="A32" s="3" t="s">
        <v>208</v>
      </c>
      <c r="B32" s="1" t="s">
        <v>6</v>
      </c>
      <c r="C32" s="1" t="s">
        <v>406</v>
      </c>
      <c r="D32" s="1" t="s">
        <v>413</v>
      </c>
      <c r="E32" s="1" t="s">
        <v>418</v>
      </c>
      <c r="F32" s="2">
        <v>12.014980316162109</v>
      </c>
      <c r="G32" s="2">
        <v>11.537440299987793</v>
      </c>
      <c r="H32" s="2">
        <v>12.557729721069336</v>
      </c>
      <c r="I32" s="2">
        <v>9.4659309387207031</v>
      </c>
      <c r="J32" s="2">
        <v>26.964960098266602</v>
      </c>
      <c r="K32" s="2">
        <v>3.8942279815673828</v>
      </c>
      <c r="L32" s="2">
        <v>4.8168540000915527</v>
      </c>
      <c r="M32" s="2">
        <v>7.5823559761047363</v>
      </c>
      <c r="N32" s="2">
        <v>13.66372013092041</v>
      </c>
      <c r="O32" s="2">
        <v>23.142219543457031</v>
      </c>
      <c r="P32" s="1" t="s">
        <v>426</v>
      </c>
      <c r="Q32" s="4">
        <v>2017</v>
      </c>
      <c r="R32">
        <v>727191</v>
      </c>
      <c r="S32">
        <v>363251</v>
      </c>
      <c r="T32">
        <v>363940</v>
      </c>
      <c r="U32">
        <f t="shared" si="0"/>
        <v>632425.00956060074</v>
      </c>
      <c r="V32">
        <f t="shared" si="1"/>
        <v>94765.990439399262</v>
      </c>
      <c r="W32" s="22">
        <v>0.13031788132608801</v>
      </c>
    </row>
    <row r="33" spans="1:23">
      <c r="A33" s="3" t="s">
        <v>326</v>
      </c>
      <c r="B33" s="1" t="s">
        <v>124</v>
      </c>
      <c r="C33" s="1" t="s">
        <v>406</v>
      </c>
      <c r="D33" s="1" t="s">
        <v>415</v>
      </c>
      <c r="E33" s="1" t="s">
        <v>420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1" t="s">
        <v>459</v>
      </c>
      <c r="Q33" s="4"/>
      <c r="R33">
        <v>29772</v>
      </c>
      <c r="S33">
        <v>14862</v>
      </c>
      <c r="T33">
        <v>14910</v>
      </c>
      <c r="U33">
        <f t="shared" si="0"/>
        <v>10202.439101087046</v>
      </c>
      <c r="V33">
        <f t="shared" si="1"/>
        <v>19569.560898912954</v>
      </c>
      <c r="W33" s="22">
        <v>0.65731428519793611</v>
      </c>
    </row>
    <row r="34" spans="1:23">
      <c r="A34" s="3" t="s">
        <v>253</v>
      </c>
      <c r="B34" s="1" t="s">
        <v>51</v>
      </c>
      <c r="C34" s="1" t="s">
        <v>409</v>
      </c>
      <c r="D34" s="1" t="s">
        <v>409</v>
      </c>
      <c r="E34" s="1" t="s">
        <v>418</v>
      </c>
      <c r="F34" s="2">
        <v>26.399999618530273</v>
      </c>
      <c r="G34" s="2">
        <v>27.100000381469727</v>
      </c>
      <c r="H34" s="2">
        <v>25.700000762939453</v>
      </c>
      <c r="I34" s="2">
        <v>20.899999618530273</v>
      </c>
      <c r="J34" s="2">
        <v>51.299999237060547</v>
      </c>
      <c r="K34" s="2">
        <v>8.6000003814697266</v>
      </c>
      <c r="L34" s="2">
        <v>10.899999618530273</v>
      </c>
      <c r="M34" s="2">
        <v>18.200000762939453</v>
      </c>
      <c r="N34" s="2">
        <v>32.900001525878906</v>
      </c>
      <c r="O34" s="2">
        <v>53.900001525878906</v>
      </c>
      <c r="P34" s="1" t="s">
        <v>444</v>
      </c>
      <c r="Q34" s="4">
        <v>2014</v>
      </c>
      <c r="R34">
        <v>880748</v>
      </c>
      <c r="S34">
        <v>438251</v>
      </c>
      <c r="T34">
        <v>442497</v>
      </c>
      <c r="U34">
        <f t="shared" si="0"/>
        <v>674760.28952495754</v>
      </c>
      <c r="V34">
        <f t="shared" si="1"/>
        <v>205987.71047504243</v>
      </c>
      <c r="W34" s="22">
        <v>0.23387814729643716</v>
      </c>
    </row>
    <row r="35" spans="1:23">
      <c r="A35" s="3" t="s">
        <v>223</v>
      </c>
      <c r="B35" s="1" t="s">
        <v>21</v>
      </c>
      <c r="C35" s="1" t="s">
        <v>406</v>
      </c>
      <c r="D35" s="1" t="s">
        <v>415</v>
      </c>
      <c r="E35" s="1" t="s">
        <v>420</v>
      </c>
      <c r="F35" s="2">
        <v>27.683250427246094</v>
      </c>
      <c r="G35" s="2">
        <v>27.413549423217773</v>
      </c>
      <c r="H35" s="2">
        <v>27.978460311889648</v>
      </c>
      <c r="I35" s="2">
        <v>10.622960090637207</v>
      </c>
      <c r="J35" s="2">
        <v>41.171779632568359</v>
      </c>
      <c r="K35" s="2">
        <v>3.1479439735412598</v>
      </c>
      <c r="L35" s="2">
        <v>6.4561362266540527</v>
      </c>
      <c r="M35" s="2">
        <v>20.481939315795898</v>
      </c>
      <c r="N35" s="2">
        <v>34.290889739990234</v>
      </c>
      <c r="O35" s="2">
        <v>61.116310119628906</v>
      </c>
      <c r="P35" s="1" t="s">
        <v>436</v>
      </c>
      <c r="Q35" s="4">
        <v>2018</v>
      </c>
      <c r="R35">
        <v>1661269</v>
      </c>
      <c r="S35">
        <v>826270</v>
      </c>
      <c r="T35">
        <v>834999</v>
      </c>
      <c r="U35">
        <f t="shared" si="0"/>
        <v>724743.57376779884</v>
      </c>
      <c r="V35">
        <f t="shared" si="1"/>
        <v>936525.42623220116</v>
      </c>
      <c r="W35" s="22">
        <v>0.56374098730079303</v>
      </c>
    </row>
    <row r="36" spans="1:23">
      <c r="A36" s="3" t="s">
        <v>323</v>
      </c>
      <c r="B36" s="1" t="s">
        <v>121</v>
      </c>
      <c r="C36" s="1" t="s">
        <v>411</v>
      </c>
      <c r="D36" s="1" t="s">
        <v>411</v>
      </c>
      <c r="E36" s="1" t="s">
        <v>419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1" t="s">
        <v>459</v>
      </c>
      <c r="Q36" s="4"/>
      <c r="R36">
        <v>1166235</v>
      </c>
      <c r="S36">
        <v>569607</v>
      </c>
      <c r="T36">
        <v>596628</v>
      </c>
      <c r="U36">
        <f t="shared" si="0"/>
        <v>216789.32937455748</v>
      </c>
      <c r="V36">
        <f t="shared" si="1"/>
        <v>949445.67062544252</v>
      </c>
      <c r="W36" s="22">
        <v>0.81411179618639684</v>
      </c>
    </row>
    <row r="37" spans="1:23">
      <c r="A37" s="3" t="s">
        <v>219</v>
      </c>
      <c r="B37" s="1" t="s">
        <v>17</v>
      </c>
      <c r="C37" s="1" t="s">
        <v>406</v>
      </c>
      <c r="D37" s="1" t="s">
        <v>415</v>
      </c>
      <c r="E37" s="1" t="s">
        <v>418</v>
      </c>
      <c r="F37" s="2">
        <v>5.3632030487060547</v>
      </c>
      <c r="G37" s="2">
        <v>4.3049488067626953</v>
      </c>
      <c r="H37" s="2">
        <v>6.5270037651062012</v>
      </c>
      <c r="I37" s="2">
        <v>0</v>
      </c>
      <c r="J37" s="2">
        <v>11.688790321350098</v>
      </c>
      <c r="K37" s="2">
        <v>0.34014341235160828</v>
      </c>
      <c r="L37" s="2">
        <v>0.2631928026676178</v>
      </c>
      <c r="M37" s="2">
        <v>0.57401859760284424</v>
      </c>
      <c r="N37" s="2">
        <v>2.3769419193267822</v>
      </c>
      <c r="O37" s="2">
        <v>17.350740432739258</v>
      </c>
      <c r="P37" s="1" t="s">
        <v>447</v>
      </c>
      <c r="Q37" s="4">
        <v>2019</v>
      </c>
      <c r="R37">
        <v>359485</v>
      </c>
      <c r="S37">
        <v>179542</v>
      </c>
      <c r="T37">
        <v>179943</v>
      </c>
      <c r="U37">
        <f t="shared" si="0"/>
        <v>210787.67390203491</v>
      </c>
      <c r="V37">
        <f t="shared" si="1"/>
        <v>148697.32609796509</v>
      </c>
      <c r="W37" s="22">
        <v>0.41363986285370763</v>
      </c>
    </row>
    <row r="38" spans="1:23">
      <c r="A38" s="3" t="s">
        <v>292</v>
      </c>
      <c r="B38" s="1" t="s">
        <v>90</v>
      </c>
      <c r="C38" s="1" t="s">
        <v>406</v>
      </c>
      <c r="D38" s="1" t="s">
        <v>415</v>
      </c>
      <c r="E38" s="1" t="s">
        <v>418</v>
      </c>
      <c r="F38" s="2">
        <v>6.6605348587036133</v>
      </c>
      <c r="G38" s="2">
        <v>4.8575859069824219</v>
      </c>
      <c r="H38" s="2">
        <v>8.3924627304077148</v>
      </c>
      <c r="I38" s="2">
        <v>2.452301025390625</v>
      </c>
      <c r="J38" s="2">
        <v>21.10222053527832</v>
      </c>
      <c r="K38" s="2">
        <v>0.21447710692882538</v>
      </c>
      <c r="L38" s="2">
        <v>1.4226850271224976</v>
      </c>
      <c r="M38" s="2">
        <v>2.3360950946807861</v>
      </c>
      <c r="N38" s="2">
        <v>4.8436741828918457</v>
      </c>
      <c r="O38" s="2">
        <v>20.057540893554688</v>
      </c>
      <c r="P38" s="1" t="s">
        <v>428</v>
      </c>
      <c r="Q38" s="4">
        <v>2019</v>
      </c>
      <c r="R38">
        <v>1112971</v>
      </c>
      <c r="S38">
        <v>555666</v>
      </c>
      <c r="T38">
        <v>557305</v>
      </c>
      <c r="U38">
        <f t="shared" si="0"/>
        <v>856331.86515285692</v>
      </c>
      <c r="V38">
        <f t="shared" si="1"/>
        <v>256639.13484714311</v>
      </c>
      <c r="W38" s="22">
        <v>0.23058923803687886</v>
      </c>
    </row>
    <row r="39" spans="1:23">
      <c r="A39" s="3" t="s">
        <v>220</v>
      </c>
      <c r="B39" s="1" t="s">
        <v>18</v>
      </c>
      <c r="C39" s="1" t="s">
        <v>408</v>
      </c>
      <c r="D39" s="1" t="s">
        <v>408</v>
      </c>
      <c r="E39" s="1" t="s">
        <v>420</v>
      </c>
      <c r="F39" s="2">
        <v>74.300003051757813</v>
      </c>
      <c r="G39" s="2">
        <v>76.400001525878906</v>
      </c>
      <c r="H39" s="2">
        <v>72.400001525878906</v>
      </c>
      <c r="I39" s="2">
        <v>75.5</v>
      </c>
      <c r="J39" s="2">
        <v>74.099998474121094</v>
      </c>
      <c r="K39" s="2"/>
      <c r="L39" s="2"/>
      <c r="M39" s="2"/>
      <c r="N39" s="2"/>
      <c r="O39" s="2"/>
      <c r="P39" s="1" t="s">
        <v>433</v>
      </c>
      <c r="Q39" s="4">
        <v>2017</v>
      </c>
      <c r="R39">
        <v>987531</v>
      </c>
      <c r="S39">
        <v>485327</v>
      </c>
      <c r="T39">
        <v>502204</v>
      </c>
      <c r="U39">
        <f t="shared" si="0"/>
        <v>122808.81729417958</v>
      </c>
      <c r="V39">
        <f t="shared" si="1"/>
        <v>864722.18270582042</v>
      </c>
      <c r="W39" s="22">
        <v>0.87564054465715047</v>
      </c>
    </row>
    <row r="40" spans="1:23">
      <c r="A40" s="3" t="s">
        <v>221</v>
      </c>
      <c r="B40" s="1" t="s">
        <v>19</v>
      </c>
      <c r="C40" s="1" t="s">
        <v>409</v>
      </c>
      <c r="D40" s="1" t="s">
        <v>409</v>
      </c>
      <c r="E40" s="1" t="s">
        <v>420</v>
      </c>
      <c r="F40" s="2">
        <v>59.599998474121094</v>
      </c>
      <c r="G40" s="2">
        <v>61.900001525878906</v>
      </c>
      <c r="H40" s="2">
        <v>57.599998474121094</v>
      </c>
      <c r="I40" s="2">
        <v>45.200000762939453</v>
      </c>
      <c r="J40" s="2">
        <v>74.300003051757813</v>
      </c>
      <c r="K40" s="2"/>
      <c r="L40" s="2"/>
      <c r="M40" s="2"/>
      <c r="N40" s="2"/>
      <c r="O40" s="2"/>
      <c r="P40" s="1" t="s">
        <v>434</v>
      </c>
      <c r="Q40" s="4">
        <v>2015</v>
      </c>
      <c r="R40">
        <v>49200000</v>
      </c>
      <c r="S40">
        <v>22800000</v>
      </c>
      <c r="T40">
        <v>26400000</v>
      </c>
      <c r="U40">
        <f t="shared" si="0"/>
        <v>20097420.176173959</v>
      </c>
      <c r="V40">
        <f t="shared" si="1"/>
        <v>29102579.823826041</v>
      </c>
      <c r="W40" s="22">
        <v>0.59151585007776508</v>
      </c>
    </row>
    <row r="41" spans="1:23">
      <c r="A41" s="3" t="s">
        <v>226</v>
      </c>
      <c r="B41" s="1" t="s">
        <v>24</v>
      </c>
      <c r="C41" s="1" t="s">
        <v>408</v>
      </c>
      <c r="D41" s="1" t="s">
        <v>408</v>
      </c>
      <c r="E41" s="1" t="s">
        <v>420</v>
      </c>
      <c r="F41" s="2">
        <v>48.099998474121094</v>
      </c>
      <c r="G41" s="2">
        <v>53.400001525878906</v>
      </c>
      <c r="H41" s="2">
        <v>43.200000762939453</v>
      </c>
      <c r="I41" s="2">
        <v>31.399999618530273</v>
      </c>
      <c r="J41" s="2">
        <v>53.700000762939453</v>
      </c>
      <c r="K41" s="2">
        <v>27.5</v>
      </c>
      <c r="L41" s="2">
        <v>38.599998474121094</v>
      </c>
      <c r="M41" s="2">
        <v>49</v>
      </c>
      <c r="N41" s="2">
        <v>60.5</v>
      </c>
      <c r="O41" s="2">
        <v>70.699996948242188</v>
      </c>
      <c r="P41" s="1" t="s">
        <v>422</v>
      </c>
      <c r="Q41" s="4">
        <v>2015</v>
      </c>
      <c r="R41">
        <v>1621154</v>
      </c>
      <c r="S41">
        <v>793451</v>
      </c>
      <c r="T41">
        <v>827703</v>
      </c>
      <c r="U41">
        <f t="shared" si="0"/>
        <v>311623.74867701065</v>
      </c>
      <c r="V41">
        <f t="shared" si="1"/>
        <v>1309530.2513229894</v>
      </c>
      <c r="W41" s="22">
        <v>0.80777659082541786</v>
      </c>
    </row>
    <row r="42" spans="1:23">
      <c r="A42" s="3" t="s">
        <v>227</v>
      </c>
      <c r="B42" s="1" t="s">
        <v>25</v>
      </c>
      <c r="C42" s="1" t="s">
        <v>406</v>
      </c>
      <c r="D42" s="1" t="s">
        <v>413</v>
      </c>
      <c r="E42" s="1" t="s">
        <v>418</v>
      </c>
      <c r="F42" s="2">
        <v>27.200000762939453</v>
      </c>
      <c r="G42" s="2">
        <v>28.700000762939453</v>
      </c>
      <c r="H42" s="2">
        <v>25.299999237060547</v>
      </c>
      <c r="I42" s="2">
        <v>21.399999618530273</v>
      </c>
      <c r="J42" s="2">
        <v>38.700000762939453</v>
      </c>
      <c r="K42" s="2">
        <v>7.5999999046325684</v>
      </c>
      <c r="L42" s="2">
        <v>20.600000381469727</v>
      </c>
      <c r="M42" s="2">
        <v>21</v>
      </c>
      <c r="N42" s="2">
        <v>32.099998474121094</v>
      </c>
      <c r="O42" s="2">
        <v>47.700000762939453</v>
      </c>
      <c r="P42" s="1" t="s">
        <v>439</v>
      </c>
      <c r="Q42" s="4">
        <v>2012</v>
      </c>
      <c r="R42">
        <v>53700</v>
      </c>
      <c r="S42">
        <v>26416</v>
      </c>
      <c r="T42">
        <v>27284</v>
      </c>
      <c r="U42">
        <f t="shared" si="0"/>
        <v>38145.621357438664</v>
      </c>
      <c r="V42">
        <f t="shared" si="1"/>
        <v>15554.378642561336</v>
      </c>
      <c r="W42" s="22">
        <v>0.2896532335672502</v>
      </c>
    </row>
    <row r="43" spans="1:23">
      <c r="A43" s="3" t="s">
        <v>225</v>
      </c>
      <c r="B43" s="1" t="s">
        <v>23</v>
      </c>
      <c r="C43" s="1" t="s">
        <v>406</v>
      </c>
      <c r="D43" s="1" t="s">
        <v>415</v>
      </c>
      <c r="E43" s="1" t="s">
        <v>420</v>
      </c>
      <c r="F43" s="2">
        <v>36.497299194335938</v>
      </c>
      <c r="G43" s="2">
        <v>35.122409820556641</v>
      </c>
      <c r="H43" s="2">
        <v>37.763160705566406</v>
      </c>
      <c r="I43" s="2">
        <v>8.169189453125</v>
      </c>
      <c r="J43" s="2">
        <v>46.715530395507813</v>
      </c>
      <c r="K43" s="2">
        <v>1.5225470066070557</v>
      </c>
      <c r="L43" s="2">
        <v>10.681119918823242</v>
      </c>
      <c r="M43" s="2">
        <v>33.958580017089844</v>
      </c>
      <c r="N43" s="2">
        <v>51.799610137939453</v>
      </c>
      <c r="O43" s="2">
        <v>68.207527160644531</v>
      </c>
      <c r="P43" s="1" t="s">
        <v>438</v>
      </c>
      <c r="Q43" s="4">
        <v>2015</v>
      </c>
      <c r="R43">
        <v>343099</v>
      </c>
      <c r="S43">
        <v>170670</v>
      </c>
      <c r="T43">
        <v>172429</v>
      </c>
      <c r="U43">
        <f t="shared" si="0"/>
        <v>113510.47529720486</v>
      </c>
      <c r="V43">
        <f t="shared" si="1"/>
        <v>229588.52470279514</v>
      </c>
      <c r="W43" s="22">
        <v>0.66916115961514067</v>
      </c>
    </row>
    <row r="44" spans="1:23">
      <c r="A44" s="3" t="s">
        <v>325</v>
      </c>
      <c r="B44" s="1" t="s">
        <v>123</v>
      </c>
      <c r="C44" s="1" t="s">
        <v>409</v>
      </c>
      <c r="D44" s="1" t="s">
        <v>409</v>
      </c>
      <c r="E44" s="1" t="s">
        <v>420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1" t="s">
        <v>459</v>
      </c>
      <c r="Q44" s="4"/>
      <c r="R44">
        <v>785</v>
      </c>
      <c r="S44">
        <v>390</v>
      </c>
      <c r="T44">
        <v>395</v>
      </c>
      <c r="U44">
        <f t="shared" si="0"/>
        <v>195.85549365343752</v>
      </c>
      <c r="V44">
        <f t="shared" si="1"/>
        <v>589.14450634656248</v>
      </c>
      <c r="W44" s="22">
        <v>0.75050255585549364</v>
      </c>
    </row>
    <row r="45" spans="1:23">
      <c r="A45" s="3" t="s">
        <v>228</v>
      </c>
      <c r="B45" s="1" t="s">
        <v>26</v>
      </c>
      <c r="C45" s="1" t="s">
        <v>408</v>
      </c>
      <c r="D45" s="1" t="s">
        <v>408</v>
      </c>
      <c r="E45" s="1" t="s">
        <v>420</v>
      </c>
      <c r="F45" s="2">
        <v>45.932640075683594</v>
      </c>
      <c r="G45" s="2">
        <v>52.757801055908203</v>
      </c>
      <c r="H45" s="2">
        <v>39.440799713134766</v>
      </c>
      <c r="I45" s="2">
        <v>47.072040557861328</v>
      </c>
      <c r="J45" s="2">
        <v>45.3896484375</v>
      </c>
      <c r="K45" s="2">
        <v>25.372810363769531</v>
      </c>
      <c r="L45" s="2">
        <v>43.374179840087891</v>
      </c>
      <c r="M45" s="2">
        <v>49.593299865722656</v>
      </c>
      <c r="N45" s="2">
        <v>51.370658874511719</v>
      </c>
      <c r="O45" s="2">
        <v>65.3814697265625</v>
      </c>
      <c r="P45" s="1" t="s">
        <v>440</v>
      </c>
      <c r="Q45" s="4">
        <v>2018</v>
      </c>
      <c r="R45">
        <v>142606</v>
      </c>
      <c r="S45">
        <v>69693</v>
      </c>
      <c r="T45">
        <v>72913</v>
      </c>
      <c r="U45">
        <f t="shared" si="0"/>
        <v>29463.064279064914</v>
      </c>
      <c r="V45">
        <f t="shared" si="1"/>
        <v>113142.93572093509</v>
      </c>
      <c r="W45" s="22">
        <v>0.79339533905260007</v>
      </c>
    </row>
    <row r="46" spans="1:23">
      <c r="A46" s="3" t="s">
        <v>344</v>
      </c>
      <c r="B46" s="1" t="s">
        <v>142</v>
      </c>
      <c r="C46" s="1" t="s">
        <v>407</v>
      </c>
      <c r="D46" s="1" t="s">
        <v>414</v>
      </c>
      <c r="E46" s="1" t="s">
        <v>419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1" t="s">
        <v>459</v>
      </c>
      <c r="Q46" s="4"/>
      <c r="R46">
        <v>155042</v>
      </c>
      <c r="S46">
        <v>75350</v>
      </c>
      <c r="T46">
        <v>79692</v>
      </c>
      <c r="U46">
        <f t="shared" si="0"/>
        <v>66750.715279523574</v>
      </c>
      <c r="V46">
        <f t="shared" si="1"/>
        <v>88291.284720476426</v>
      </c>
      <c r="W46" s="22">
        <v>0.56946688458918504</v>
      </c>
    </row>
    <row r="47" spans="1:23">
      <c r="A47" s="3" t="s">
        <v>229</v>
      </c>
      <c r="B47" s="1" t="s">
        <v>27</v>
      </c>
      <c r="C47" s="1" t="s">
        <v>408</v>
      </c>
      <c r="D47" s="1" t="s">
        <v>408</v>
      </c>
      <c r="E47" s="1" t="s">
        <v>420</v>
      </c>
      <c r="F47" s="2">
        <v>73.4530029296875</v>
      </c>
      <c r="G47" s="2">
        <v>77.833992004394531</v>
      </c>
      <c r="H47" s="2">
        <v>69.460212707519531</v>
      </c>
      <c r="I47" s="2">
        <v>68.474159240722656</v>
      </c>
      <c r="J47" s="2">
        <v>76.158973693847656</v>
      </c>
      <c r="K47" s="2">
        <v>59.449619293212891</v>
      </c>
      <c r="L47" s="2">
        <v>65.457473754882813</v>
      </c>
      <c r="M47" s="2">
        <v>68.663467407226563</v>
      </c>
      <c r="N47" s="2">
        <v>79.55072021484375</v>
      </c>
      <c r="O47" s="2">
        <v>93.868766784667969</v>
      </c>
      <c r="P47" s="1" t="s">
        <v>428</v>
      </c>
      <c r="Q47" s="4">
        <v>2019</v>
      </c>
      <c r="R47">
        <v>378574</v>
      </c>
      <c r="S47">
        <v>183798</v>
      </c>
      <c r="T47">
        <v>194776</v>
      </c>
      <c r="U47">
        <f t="shared" si="0"/>
        <v>86932.840596837981</v>
      </c>
      <c r="V47">
        <f t="shared" si="1"/>
        <v>291641.15940316202</v>
      </c>
      <c r="W47" s="22">
        <v>0.77036764120928014</v>
      </c>
    </row>
    <row r="48" spans="1:23">
      <c r="A48" s="3" t="s">
        <v>327</v>
      </c>
      <c r="B48" s="1" t="s">
        <v>125</v>
      </c>
      <c r="C48" s="1" t="s">
        <v>407</v>
      </c>
      <c r="D48" s="1" t="s">
        <v>416</v>
      </c>
      <c r="E48" s="1" t="s">
        <v>419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1" t="s">
        <v>459</v>
      </c>
      <c r="Q48" s="4"/>
      <c r="R48">
        <v>28169</v>
      </c>
      <c r="S48">
        <v>13993</v>
      </c>
      <c r="T48">
        <v>14176</v>
      </c>
      <c r="U48">
        <f t="shared" si="0"/>
        <v>9349.1652724573942</v>
      </c>
      <c r="V48">
        <f t="shared" si="1"/>
        <v>18819.834727542606</v>
      </c>
      <c r="W48" s="22">
        <v>0.66810446687999592</v>
      </c>
    </row>
    <row r="49" spans="1:23">
      <c r="A49" s="3" t="s">
        <v>328</v>
      </c>
      <c r="B49" s="1" t="s">
        <v>126</v>
      </c>
      <c r="C49" s="1" t="s">
        <v>407</v>
      </c>
      <c r="D49" s="1" t="s">
        <v>416</v>
      </c>
      <c r="E49" s="1" t="s">
        <v>419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1" t="s">
        <v>459</v>
      </c>
      <c r="Q49" s="4"/>
      <c r="R49">
        <v>395385</v>
      </c>
      <c r="S49">
        <v>192725</v>
      </c>
      <c r="T49">
        <v>202660</v>
      </c>
      <c r="U49">
        <f t="shared" si="0"/>
        <v>103622.66750899982</v>
      </c>
      <c r="V49">
        <f t="shared" si="1"/>
        <v>291762.33249100018</v>
      </c>
      <c r="W49" s="22">
        <v>0.73791957836286204</v>
      </c>
    </row>
    <row r="50" spans="1:23">
      <c r="A50" s="3" t="s">
        <v>222</v>
      </c>
      <c r="B50" s="1" t="s">
        <v>20</v>
      </c>
      <c r="C50" s="1" t="s">
        <v>406</v>
      </c>
      <c r="D50" s="1" t="s">
        <v>415</v>
      </c>
      <c r="E50" s="1" t="s">
        <v>420</v>
      </c>
      <c r="F50" s="2">
        <v>16.801259994506836</v>
      </c>
      <c r="G50" s="2">
        <v>13.534919738769531</v>
      </c>
      <c r="H50" s="2">
        <v>20.240379333496094</v>
      </c>
      <c r="I50" s="2">
        <v>6.0351052284240723</v>
      </c>
      <c r="J50" s="2">
        <v>24.297250747680664</v>
      </c>
      <c r="K50" s="2">
        <v>0.93910479545593262</v>
      </c>
      <c r="L50" s="2">
        <v>7.3612179756164551</v>
      </c>
      <c r="M50" s="2">
        <v>12.473520278930664</v>
      </c>
      <c r="N50" s="2">
        <v>18.353250503540039</v>
      </c>
      <c r="O50" s="2">
        <v>35.327548980712891</v>
      </c>
      <c r="P50" s="1" t="s">
        <v>435</v>
      </c>
      <c r="Q50" s="4">
        <v>2016</v>
      </c>
      <c r="R50">
        <v>1711088</v>
      </c>
      <c r="S50">
        <v>855946</v>
      </c>
      <c r="T50">
        <v>855142</v>
      </c>
      <c r="U50">
        <f t="shared" si="0"/>
        <v>842222.73251397279</v>
      </c>
      <c r="V50">
        <f t="shared" si="1"/>
        <v>868865.26748602721</v>
      </c>
      <c r="W50" s="22">
        <v>0.50778526147458647</v>
      </c>
    </row>
    <row r="51" spans="1:23">
      <c r="A51" s="3" t="s">
        <v>279</v>
      </c>
      <c r="B51" s="1" t="s">
        <v>77</v>
      </c>
      <c r="C51" s="1" t="s">
        <v>409</v>
      </c>
      <c r="D51" s="1" t="s">
        <v>409</v>
      </c>
      <c r="E51" s="1" t="s">
        <v>420</v>
      </c>
      <c r="F51" s="2">
        <v>94.800003051757813</v>
      </c>
      <c r="G51" s="2">
        <v>94.900001525878906</v>
      </c>
      <c r="H51" s="2">
        <v>94.699996948242188</v>
      </c>
      <c r="I51" s="2">
        <v>94.5</v>
      </c>
      <c r="J51" s="2">
        <v>95</v>
      </c>
      <c r="K51" s="2">
        <v>94.599998474121094</v>
      </c>
      <c r="L51" s="2"/>
      <c r="M51" s="2"/>
      <c r="N51" s="2"/>
      <c r="O51" s="2"/>
      <c r="P51" s="1" t="s">
        <v>451</v>
      </c>
      <c r="Q51" s="4">
        <v>2017</v>
      </c>
      <c r="R51">
        <v>1133843</v>
      </c>
      <c r="S51">
        <v>555440</v>
      </c>
      <c r="T51">
        <v>578403</v>
      </c>
      <c r="U51">
        <f t="shared" si="0"/>
        <v>432002.59331766062</v>
      </c>
      <c r="V51">
        <f t="shared" si="1"/>
        <v>701840.40668233938</v>
      </c>
      <c r="W51" s="22">
        <v>0.61899258246718403</v>
      </c>
    </row>
    <row r="52" spans="1:23">
      <c r="A52" s="3" t="s">
        <v>224</v>
      </c>
      <c r="B52" s="1" t="s">
        <v>22</v>
      </c>
      <c r="C52" s="1" t="s">
        <v>406</v>
      </c>
      <c r="D52" s="1" t="s">
        <v>415</v>
      </c>
      <c r="E52" s="1" t="s">
        <v>418</v>
      </c>
      <c r="F52" s="2">
        <v>34.29473876953125</v>
      </c>
      <c r="G52" s="2">
        <v>32.85504150390625</v>
      </c>
      <c r="H52" s="2">
        <v>35.864219665527344</v>
      </c>
      <c r="I52" s="2">
        <v>19.634489059448242</v>
      </c>
      <c r="J52" s="2">
        <v>50.331470489501953</v>
      </c>
      <c r="K52" s="2">
        <v>12.583290100097656</v>
      </c>
      <c r="L52" s="2">
        <v>18.698530197143555</v>
      </c>
      <c r="M52" s="2">
        <v>25.721630096435547</v>
      </c>
      <c r="N52" s="2">
        <v>42.286590576171875</v>
      </c>
      <c r="O52" s="2">
        <v>66.286880493164063</v>
      </c>
      <c r="P52" s="1" t="s">
        <v>437</v>
      </c>
      <c r="Q52" s="4">
        <v>2018</v>
      </c>
      <c r="R52">
        <v>8049578</v>
      </c>
      <c r="S52">
        <v>4000573</v>
      </c>
      <c r="T52">
        <v>4049005</v>
      </c>
      <c r="U52">
        <f t="shared" si="0"/>
        <v>4470704.8726225067</v>
      </c>
      <c r="V52">
        <f t="shared" si="1"/>
        <v>3578873.1273774938</v>
      </c>
      <c r="W52" s="22">
        <v>0.44460381989931569</v>
      </c>
    </row>
    <row r="53" spans="1:23">
      <c r="A53" s="3" t="s">
        <v>332</v>
      </c>
      <c r="B53" s="1" t="s">
        <v>130</v>
      </c>
      <c r="C53" s="1" t="s">
        <v>407</v>
      </c>
      <c r="D53" s="1" t="s">
        <v>416</v>
      </c>
      <c r="E53" s="1" t="s">
        <v>419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1" t="s">
        <v>459</v>
      </c>
      <c r="Q53" s="4"/>
      <c r="R53">
        <v>201566</v>
      </c>
      <c r="S53">
        <v>98981</v>
      </c>
      <c r="T53">
        <v>102585</v>
      </c>
      <c r="U53">
        <f t="shared" si="0"/>
        <v>24441.745740791812</v>
      </c>
      <c r="V53">
        <f t="shared" si="1"/>
        <v>177124.25425920819</v>
      </c>
      <c r="W53" s="22">
        <v>0.87874073136941833</v>
      </c>
    </row>
    <row r="54" spans="1:23">
      <c r="A54" s="3" t="s">
        <v>330</v>
      </c>
      <c r="B54" s="1" t="s">
        <v>128</v>
      </c>
      <c r="C54" s="1" t="s">
        <v>406</v>
      </c>
      <c r="D54" s="1" t="s">
        <v>413</v>
      </c>
      <c r="E54" s="1" t="s">
        <v>418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1" t="s">
        <v>459</v>
      </c>
      <c r="Q54" s="4"/>
      <c r="R54">
        <v>54266</v>
      </c>
      <c r="S54">
        <v>24426</v>
      </c>
      <c r="T54">
        <v>29840</v>
      </c>
      <c r="U54">
        <f t="shared" si="0"/>
        <v>12059.477325696316</v>
      </c>
      <c r="V54">
        <f t="shared" si="1"/>
        <v>42206.522674303684</v>
      </c>
      <c r="W54" s="22">
        <v>0.777771029268855</v>
      </c>
    </row>
    <row r="55" spans="1:23">
      <c r="A55" s="3" t="s">
        <v>331</v>
      </c>
      <c r="B55" s="1" t="s">
        <v>129</v>
      </c>
      <c r="C55" s="1" t="s">
        <v>408</v>
      </c>
      <c r="D55" s="1" t="s">
        <v>408</v>
      </c>
      <c r="E55" s="1" t="s">
        <v>420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1" t="s">
        <v>459</v>
      </c>
      <c r="Q55" s="4"/>
      <c r="R55">
        <v>1873</v>
      </c>
      <c r="S55">
        <v>919</v>
      </c>
      <c r="T55">
        <v>954</v>
      </c>
      <c r="U55">
        <f t="shared" si="0"/>
        <v>552.8409996231901</v>
      </c>
      <c r="V55">
        <f t="shared" si="1"/>
        <v>1320.1590003768099</v>
      </c>
      <c r="W55" s="22">
        <v>0.70483662593529628</v>
      </c>
    </row>
    <row r="56" spans="1:23">
      <c r="A56" s="3" t="s">
        <v>230</v>
      </c>
      <c r="B56" s="1" t="s">
        <v>28</v>
      </c>
      <c r="C56" s="1" t="s">
        <v>408</v>
      </c>
      <c r="D56" s="1" t="s">
        <v>408</v>
      </c>
      <c r="E56" s="1" t="s">
        <v>420</v>
      </c>
      <c r="F56" s="2">
        <v>65.791358947753906</v>
      </c>
      <c r="G56" s="2">
        <v>73.570960998535156</v>
      </c>
      <c r="H56" s="2">
        <v>58.523479461669922</v>
      </c>
      <c r="I56" s="2">
        <v>56.927829742431641</v>
      </c>
      <c r="J56" s="2">
        <v>69.224441528320313</v>
      </c>
      <c r="K56" s="2">
        <v>41.534988403320313</v>
      </c>
      <c r="L56" s="2">
        <v>55.875991821289063</v>
      </c>
      <c r="M56" s="2">
        <v>70.286827087402344</v>
      </c>
      <c r="N56" s="2">
        <v>75.204338073730469</v>
      </c>
      <c r="O56" s="2">
        <v>87.067306518554688</v>
      </c>
      <c r="P56" s="1" t="s">
        <v>428</v>
      </c>
      <c r="Q56" s="4">
        <v>2019</v>
      </c>
      <c r="R56">
        <v>765762</v>
      </c>
      <c r="S56">
        <v>378191</v>
      </c>
      <c r="T56">
        <v>387571</v>
      </c>
      <c r="U56">
        <f t="shared" si="0"/>
        <v>144926.51022439043</v>
      </c>
      <c r="V56">
        <f t="shared" si="1"/>
        <v>620835.48977560957</v>
      </c>
      <c r="W56" s="22">
        <v>0.81074209712105016</v>
      </c>
    </row>
    <row r="57" spans="1:23">
      <c r="A57" s="3" t="s">
        <v>232</v>
      </c>
      <c r="B57" s="1" t="s">
        <v>30</v>
      </c>
      <c r="C57" s="1" t="s">
        <v>408</v>
      </c>
      <c r="D57" s="1" t="s">
        <v>408</v>
      </c>
      <c r="E57" s="1" t="s">
        <v>420</v>
      </c>
      <c r="F57" s="2">
        <v>70.900001525878906</v>
      </c>
      <c r="G57" s="2">
        <v>72.599998474121094</v>
      </c>
      <c r="H57" s="2">
        <v>69.5</v>
      </c>
      <c r="I57" s="2">
        <v>62.200000762939453</v>
      </c>
      <c r="J57" s="2">
        <v>75.800003051757813</v>
      </c>
      <c r="K57" s="2"/>
      <c r="L57" s="2"/>
      <c r="M57" s="2"/>
      <c r="N57" s="2"/>
      <c r="O57" s="2"/>
      <c r="P57" s="1" t="s">
        <v>443</v>
      </c>
      <c r="Q57" s="4">
        <v>2019</v>
      </c>
      <c r="R57">
        <v>933909</v>
      </c>
      <c r="S57">
        <v>457786</v>
      </c>
      <c r="T57">
        <v>476123</v>
      </c>
      <c r="U57">
        <f t="shared" si="0"/>
        <v>337880.9568041485</v>
      </c>
      <c r="V57">
        <f t="shared" si="1"/>
        <v>596028.0431958515</v>
      </c>
      <c r="W57" s="22">
        <v>0.6382078373758594</v>
      </c>
    </row>
    <row r="58" spans="1:23">
      <c r="A58" s="3" t="s">
        <v>233</v>
      </c>
      <c r="B58" s="1" t="s">
        <v>31</v>
      </c>
      <c r="C58" s="1" t="s">
        <v>410</v>
      </c>
      <c r="D58" s="1" t="s">
        <v>410</v>
      </c>
      <c r="E58" s="1" t="s">
        <v>420</v>
      </c>
      <c r="F58" s="2">
        <v>69.5</v>
      </c>
      <c r="G58" s="2">
        <v>68.099998474121094</v>
      </c>
      <c r="H58" s="2">
        <v>70.900001525878906</v>
      </c>
      <c r="I58" s="2">
        <v>66</v>
      </c>
      <c r="J58" s="2">
        <v>75.699996948242188</v>
      </c>
      <c r="K58" s="2">
        <v>59.5</v>
      </c>
      <c r="L58" s="2">
        <v>62.799999237060547</v>
      </c>
      <c r="M58" s="2">
        <v>71.599998474121094</v>
      </c>
      <c r="N58" s="2">
        <v>68.900001525878906</v>
      </c>
      <c r="O58" s="2">
        <v>89.199996948242188</v>
      </c>
      <c r="P58" s="1" t="s">
        <v>444</v>
      </c>
      <c r="Q58" s="4">
        <v>2014</v>
      </c>
      <c r="R58">
        <v>5275602</v>
      </c>
      <c r="S58">
        <v>2560866</v>
      </c>
      <c r="T58">
        <v>2714736</v>
      </c>
      <c r="U58">
        <f t="shared" si="0"/>
        <v>3022702.9462212911</v>
      </c>
      <c r="V58">
        <f t="shared" si="1"/>
        <v>2252899.0537787089</v>
      </c>
      <c r="W58" s="22">
        <v>0.42704113270461053</v>
      </c>
    </row>
    <row r="59" spans="1:23">
      <c r="A59" s="3" t="s">
        <v>286</v>
      </c>
      <c r="B59" s="1" t="s">
        <v>84</v>
      </c>
      <c r="C59" s="1" t="s">
        <v>408</v>
      </c>
      <c r="D59" s="1" t="s">
        <v>408</v>
      </c>
      <c r="E59" s="1" t="s">
        <v>420</v>
      </c>
      <c r="F59" s="2">
        <v>43.799999237060547</v>
      </c>
      <c r="G59" s="2">
        <v>56.299999237060547</v>
      </c>
      <c r="H59" s="2">
        <v>42.599998474121094</v>
      </c>
      <c r="I59" s="2">
        <v>29.399999618530273</v>
      </c>
      <c r="J59" s="2">
        <v>53.799999237060547</v>
      </c>
      <c r="K59" s="2">
        <v>19.899999618530273</v>
      </c>
      <c r="L59" s="2">
        <v>32.099998474121094</v>
      </c>
      <c r="M59" s="2">
        <v>47.099998474121094</v>
      </c>
      <c r="N59" s="2">
        <v>54.5</v>
      </c>
      <c r="O59" s="2">
        <v>72.199996948242188</v>
      </c>
      <c r="P59" s="1" t="s">
        <v>441</v>
      </c>
      <c r="Q59" s="4">
        <v>2014</v>
      </c>
      <c r="R59">
        <v>343332</v>
      </c>
      <c r="S59">
        <v>170440</v>
      </c>
      <c r="T59">
        <v>172892</v>
      </c>
      <c r="U59">
        <f t="shared" si="0"/>
        <v>96053.427003545832</v>
      </c>
      <c r="V59">
        <f t="shared" si="1"/>
        <v>247278.57299645417</v>
      </c>
      <c r="W59" s="22">
        <v>0.72023165040384862</v>
      </c>
    </row>
    <row r="60" spans="1:23">
      <c r="A60" s="3" t="s">
        <v>341</v>
      </c>
      <c r="B60" s="1" t="s">
        <v>139</v>
      </c>
      <c r="C60" s="1" t="s">
        <v>406</v>
      </c>
      <c r="D60" s="1" t="s">
        <v>415</v>
      </c>
      <c r="E60" s="1" t="s">
        <v>420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1" t="s">
        <v>459</v>
      </c>
      <c r="Q60" s="4"/>
      <c r="R60">
        <v>47074</v>
      </c>
      <c r="S60">
        <v>23407</v>
      </c>
      <c r="T60">
        <v>23667</v>
      </c>
      <c r="U60">
        <f t="shared" si="0"/>
        <v>13113.459656562853</v>
      </c>
      <c r="V60">
        <f t="shared" si="1"/>
        <v>33960.540343437147</v>
      </c>
      <c r="W60" s="22">
        <v>0.72142882150310461</v>
      </c>
    </row>
    <row r="61" spans="1:23">
      <c r="A61" s="3" t="s">
        <v>333</v>
      </c>
      <c r="B61" s="1" t="s">
        <v>131</v>
      </c>
      <c r="C61" s="1" t="s">
        <v>406</v>
      </c>
      <c r="D61" s="1" t="s">
        <v>413</v>
      </c>
      <c r="E61" s="1" t="s">
        <v>418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1" t="s">
        <v>459</v>
      </c>
      <c r="Q61" s="4"/>
      <c r="R61">
        <v>329089</v>
      </c>
      <c r="S61">
        <v>161181</v>
      </c>
      <c r="T61">
        <v>167908</v>
      </c>
      <c r="U61">
        <f t="shared" si="0"/>
        <v>197191.11572166879</v>
      </c>
      <c r="V61">
        <f t="shared" si="1"/>
        <v>131897.88427833121</v>
      </c>
      <c r="W61" s="22">
        <v>0.40079700104935512</v>
      </c>
    </row>
    <row r="62" spans="1:23">
      <c r="A62" s="3" t="s">
        <v>335</v>
      </c>
      <c r="B62" s="1" t="s">
        <v>133</v>
      </c>
      <c r="C62" s="1" t="s">
        <v>407</v>
      </c>
      <c r="D62" s="1" t="s">
        <v>416</v>
      </c>
      <c r="E62" s="1" t="s">
        <v>419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1" t="s">
        <v>459</v>
      </c>
      <c r="Q62" s="4"/>
      <c r="R62">
        <v>37272</v>
      </c>
      <c r="S62">
        <v>18122</v>
      </c>
      <c r="T62">
        <v>19150</v>
      </c>
      <c r="U62">
        <f t="shared" si="0"/>
        <v>11599.005739262993</v>
      </c>
      <c r="V62">
        <f t="shared" si="1"/>
        <v>25672.994260737007</v>
      </c>
      <c r="W62" s="22">
        <v>0.68880109091910835</v>
      </c>
    </row>
    <row r="63" spans="1:23">
      <c r="A63" s="3" t="s">
        <v>291</v>
      </c>
      <c r="B63" s="1" t="s">
        <v>89</v>
      </c>
      <c r="C63" s="1" t="s">
        <v>406</v>
      </c>
      <c r="D63" s="1" t="s">
        <v>413</v>
      </c>
      <c r="E63" s="1" t="s">
        <v>420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1" t="s">
        <v>459</v>
      </c>
      <c r="Q63" s="4"/>
      <c r="R63">
        <v>53174</v>
      </c>
      <c r="S63">
        <v>26446</v>
      </c>
      <c r="T63">
        <v>26728</v>
      </c>
      <c r="U63">
        <f>R63-V63</f>
        <v>53174</v>
      </c>
      <c r="V63">
        <f>W63*R63</f>
        <v>0</v>
      </c>
      <c r="W63" s="22">
        <v>0</v>
      </c>
    </row>
    <row r="64" spans="1:23">
      <c r="A64" s="3" t="s">
        <v>234</v>
      </c>
      <c r="B64" s="1" t="s">
        <v>32</v>
      </c>
      <c r="C64" s="1" t="s">
        <v>406</v>
      </c>
      <c r="D64" s="1" t="s">
        <v>413</v>
      </c>
      <c r="E64" s="1" t="s">
        <v>418</v>
      </c>
      <c r="F64" s="2">
        <v>7.9242129325866699</v>
      </c>
      <c r="G64" s="2">
        <v>9.0251455307006836</v>
      </c>
      <c r="H64" s="2">
        <v>6.6898717880249023</v>
      </c>
      <c r="I64" s="2">
        <v>1.6317629814147949</v>
      </c>
      <c r="J64" s="2">
        <v>28.978300094604492</v>
      </c>
      <c r="K64" s="2">
        <v>1.8402880430221558</v>
      </c>
      <c r="L64" s="2">
        <v>1.3178960084915161</v>
      </c>
      <c r="M64" s="2">
        <v>0.41711580753326416</v>
      </c>
      <c r="N64" s="2">
        <v>2.4447650909423828</v>
      </c>
      <c r="O64" s="2">
        <v>23.97698974609375</v>
      </c>
      <c r="P64" s="1" t="s">
        <v>445</v>
      </c>
      <c r="Q64" s="4">
        <v>2016</v>
      </c>
      <c r="R64">
        <v>5161231</v>
      </c>
      <c r="S64">
        <v>2559341</v>
      </c>
      <c r="T64">
        <v>2601890</v>
      </c>
      <c r="U64">
        <f t="shared" ref="U64:U65" si="2">R64-V64</f>
        <v>4089590.1390964743</v>
      </c>
      <c r="V64">
        <f t="shared" ref="V64:V65" si="3">W64*R64</f>
        <v>1071640.8609035255</v>
      </c>
      <c r="W64" s="22">
        <v>0.20763280327959074</v>
      </c>
    </row>
    <row r="65" spans="1:23">
      <c r="A65" s="3" t="s">
        <v>337</v>
      </c>
      <c r="B65" s="1" t="s">
        <v>135</v>
      </c>
      <c r="C65" s="1" t="s">
        <v>409</v>
      </c>
      <c r="D65" s="1" t="s">
        <v>409</v>
      </c>
      <c r="E65" s="1" t="s">
        <v>420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1" t="s">
        <v>459</v>
      </c>
      <c r="Q65" s="4"/>
      <c r="R65">
        <v>45300</v>
      </c>
      <c r="S65">
        <v>22006</v>
      </c>
      <c r="T65">
        <v>23294</v>
      </c>
      <c r="U65">
        <f t="shared" si="2"/>
        <v>19819.721433261602</v>
      </c>
      <c r="V65">
        <f t="shared" si="3"/>
        <v>25480.278566738398</v>
      </c>
      <c r="W65" s="22">
        <v>0.56247855555713899</v>
      </c>
    </row>
    <row r="66" spans="1:23">
      <c r="A66" s="3" t="s">
        <v>336</v>
      </c>
      <c r="B66" s="1" t="s">
        <v>134</v>
      </c>
      <c r="C66" s="1" t="s">
        <v>407</v>
      </c>
      <c r="D66" s="1" t="s">
        <v>416</v>
      </c>
      <c r="E66" s="1" t="s">
        <v>419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1" t="s">
        <v>459</v>
      </c>
      <c r="Q66" s="4"/>
      <c r="R66">
        <v>176689</v>
      </c>
      <c r="S66">
        <v>86121</v>
      </c>
      <c r="T66">
        <v>90568</v>
      </c>
      <c r="U66">
        <f t="shared" ref="U66:U130" si="4">R66-V66</f>
        <v>25828.776260496816</v>
      </c>
      <c r="V66">
        <f t="shared" ref="V66:V130" si="5">W66*R66</f>
        <v>150860.22373950318</v>
      </c>
      <c r="W66" s="22">
        <v>0.85381785928667431</v>
      </c>
    </row>
    <row r="67" spans="1:23">
      <c r="A67" s="3" t="s">
        <v>338</v>
      </c>
      <c r="B67" s="1" t="s">
        <v>136</v>
      </c>
      <c r="C67" s="1" t="s">
        <v>407</v>
      </c>
      <c r="D67" s="1" t="s">
        <v>416</v>
      </c>
      <c r="E67" s="1" t="s">
        <v>419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1" t="s">
        <v>459</v>
      </c>
      <c r="Q67" s="4"/>
      <c r="R67">
        <v>2501397</v>
      </c>
      <c r="S67">
        <v>1218775</v>
      </c>
      <c r="T67">
        <v>1282622</v>
      </c>
      <c r="U67">
        <f t="shared" si="4"/>
        <v>489168.88435169845</v>
      </c>
      <c r="V67">
        <f t="shared" si="5"/>
        <v>2012228.1156483016</v>
      </c>
      <c r="W67" s="22">
        <v>0.80444172422382432</v>
      </c>
    </row>
    <row r="68" spans="1:23">
      <c r="A68" s="3" t="s">
        <v>235</v>
      </c>
      <c r="B68" s="1" t="s">
        <v>33</v>
      </c>
      <c r="C68" s="1" t="s">
        <v>406</v>
      </c>
      <c r="D68" s="1" t="s">
        <v>415</v>
      </c>
      <c r="E68" s="1" t="s">
        <v>420</v>
      </c>
      <c r="F68" s="2">
        <v>15.899999618530273</v>
      </c>
      <c r="G68" s="2">
        <v>18.600000381469727</v>
      </c>
      <c r="H68" s="2">
        <v>13</v>
      </c>
      <c r="I68" s="2">
        <v>5.5</v>
      </c>
      <c r="J68" s="2">
        <v>17.100000381469727</v>
      </c>
      <c r="K68" s="2">
        <v>3.4000000953674316</v>
      </c>
      <c r="L68" s="2">
        <v>10.899999618530273</v>
      </c>
      <c r="M68" s="2">
        <v>9.3000001907348633</v>
      </c>
      <c r="N68" s="2">
        <v>11.399999618530273</v>
      </c>
      <c r="O68" s="2">
        <v>36</v>
      </c>
      <c r="P68" s="1" t="s">
        <v>439</v>
      </c>
      <c r="Q68" s="4">
        <v>2012</v>
      </c>
      <c r="R68">
        <v>119011</v>
      </c>
      <c r="S68">
        <v>59147</v>
      </c>
      <c r="T68">
        <v>59864</v>
      </c>
      <c r="U68">
        <f t="shared" si="4"/>
        <v>12651.057277149273</v>
      </c>
      <c r="V68">
        <f t="shared" si="5"/>
        <v>106359.94272285073</v>
      </c>
      <c r="W68" s="22">
        <v>0.89369842050609383</v>
      </c>
    </row>
    <row r="69" spans="1:23">
      <c r="A69" s="3" t="s">
        <v>239</v>
      </c>
      <c r="B69" s="1" t="s">
        <v>37</v>
      </c>
      <c r="C69" s="1" t="s">
        <v>406</v>
      </c>
      <c r="D69" s="1" t="s">
        <v>415</v>
      </c>
      <c r="E69" s="1" t="s">
        <v>418</v>
      </c>
      <c r="F69" s="2">
        <v>30.700000762939453</v>
      </c>
      <c r="G69" s="2">
        <v>32.200000762939453</v>
      </c>
      <c r="H69" s="2">
        <v>29</v>
      </c>
      <c r="I69" s="2">
        <v>14.600000381469727</v>
      </c>
      <c r="J69" s="2">
        <v>36.799999237060547</v>
      </c>
      <c r="K69" s="2">
        <v>14.300000190734863</v>
      </c>
      <c r="L69" s="2">
        <v>17.100000381469727</v>
      </c>
      <c r="M69" s="2">
        <v>25.100000381469727</v>
      </c>
      <c r="N69" s="2">
        <v>36.599998474121094</v>
      </c>
      <c r="O69" s="2">
        <v>52.200000762939453</v>
      </c>
      <c r="P69" s="1" t="s">
        <v>440</v>
      </c>
      <c r="Q69" s="4">
        <v>2018</v>
      </c>
      <c r="R69">
        <v>153821</v>
      </c>
      <c r="S69">
        <v>76774</v>
      </c>
      <c r="T69">
        <v>77047</v>
      </c>
      <c r="U69">
        <f t="shared" si="4"/>
        <v>59575.499989601449</v>
      </c>
      <c r="V69">
        <f t="shared" si="5"/>
        <v>94245.500010398551</v>
      </c>
      <c r="W69" s="22">
        <v>0.61269592585146726</v>
      </c>
    </row>
    <row r="70" spans="1:23">
      <c r="A70" s="3" t="s">
        <v>236</v>
      </c>
      <c r="B70" s="1" t="s">
        <v>34</v>
      </c>
      <c r="C70" s="1" t="s">
        <v>407</v>
      </c>
      <c r="D70" s="1" t="s">
        <v>414</v>
      </c>
      <c r="E70" s="1" t="s">
        <v>420</v>
      </c>
      <c r="F70" s="2">
        <v>84.599998474121094</v>
      </c>
      <c r="G70" s="2">
        <v>86.800003051757813</v>
      </c>
      <c r="H70" s="2">
        <v>82.900001525878906</v>
      </c>
      <c r="I70" s="2">
        <v>82.699996948242188</v>
      </c>
      <c r="J70" s="2">
        <v>85.800003051757813</v>
      </c>
      <c r="K70" s="2">
        <v>73.699996948242188</v>
      </c>
      <c r="L70" s="2">
        <v>88</v>
      </c>
      <c r="M70" s="2">
        <v>82.5</v>
      </c>
      <c r="N70" s="2">
        <v>82.699996948242188</v>
      </c>
      <c r="O70" s="2">
        <v>93.900001525878906</v>
      </c>
      <c r="P70" s="1" t="s">
        <v>440</v>
      </c>
      <c r="Q70" s="4">
        <v>2018</v>
      </c>
      <c r="R70">
        <v>131517</v>
      </c>
      <c r="S70">
        <v>61848</v>
      </c>
      <c r="T70">
        <v>69669</v>
      </c>
      <c r="U70">
        <f t="shared" si="4"/>
        <v>54405.718547701632</v>
      </c>
      <c r="V70">
        <f t="shared" si="5"/>
        <v>77111.281452298368</v>
      </c>
      <c r="W70" s="22">
        <v>0.58632177933117668</v>
      </c>
    </row>
    <row r="71" spans="1:23">
      <c r="A71" s="3" t="s">
        <v>329</v>
      </c>
      <c r="B71" s="1" t="s">
        <v>127</v>
      </c>
      <c r="C71" s="1" t="s">
        <v>407</v>
      </c>
      <c r="D71" s="1" t="s">
        <v>416</v>
      </c>
      <c r="E71" s="1" t="s">
        <v>419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1" t="s">
        <v>459</v>
      </c>
      <c r="Q71" s="4"/>
      <c r="R71">
        <v>2468224</v>
      </c>
      <c r="S71">
        <v>1179678</v>
      </c>
      <c r="T71">
        <v>1288546</v>
      </c>
      <c r="U71">
        <f t="shared" si="4"/>
        <v>560001.80277836672</v>
      </c>
      <c r="V71">
        <f t="shared" si="5"/>
        <v>1908222.1972216333</v>
      </c>
      <c r="W71" s="22">
        <v>0.77311548596141733</v>
      </c>
    </row>
    <row r="72" spans="1:23">
      <c r="A72" s="3" t="s">
        <v>237</v>
      </c>
      <c r="B72" s="1" t="s">
        <v>35</v>
      </c>
      <c r="C72" s="1" t="s">
        <v>406</v>
      </c>
      <c r="D72" s="1" t="s">
        <v>415</v>
      </c>
      <c r="E72" s="1" t="s">
        <v>420</v>
      </c>
      <c r="F72" s="2">
        <v>19.62830924987793</v>
      </c>
      <c r="G72" s="2">
        <v>19.268239974975586</v>
      </c>
      <c r="H72" s="2">
        <v>19.940309524536133</v>
      </c>
      <c r="I72" s="2">
        <v>11.675089836120605</v>
      </c>
      <c r="J72" s="2">
        <v>29.500080108642578</v>
      </c>
      <c r="K72" s="2">
        <v>7.214911937713623</v>
      </c>
      <c r="L72" s="2">
        <v>7.0931410789489746</v>
      </c>
      <c r="M72" s="2">
        <v>18.843479156494141</v>
      </c>
      <c r="N72" s="2">
        <v>26.949769973754883</v>
      </c>
      <c r="O72" s="2">
        <v>43.50830078125</v>
      </c>
      <c r="P72" s="1" t="s">
        <v>437</v>
      </c>
      <c r="Q72" s="4">
        <v>2018</v>
      </c>
      <c r="R72">
        <v>2532295</v>
      </c>
      <c r="S72">
        <v>1238383</v>
      </c>
      <c r="T72">
        <v>1293912</v>
      </c>
      <c r="U72">
        <f t="shared" si="4"/>
        <v>1112698.8685949321</v>
      </c>
      <c r="V72">
        <f t="shared" si="5"/>
        <v>1419596.1314050679</v>
      </c>
      <c r="W72" s="22">
        <v>0.56059666484555226</v>
      </c>
    </row>
    <row r="73" spans="1:23">
      <c r="A73" s="3" t="s">
        <v>342</v>
      </c>
      <c r="B73" s="1" t="s">
        <v>140</v>
      </c>
      <c r="C73" s="1" t="s">
        <v>407</v>
      </c>
      <c r="D73" s="1" t="s">
        <v>416</v>
      </c>
      <c r="E73" s="1" t="s">
        <v>419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1" t="s">
        <v>459</v>
      </c>
      <c r="Q73" s="4"/>
      <c r="R73">
        <v>317175</v>
      </c>
      <c r="S73">
        <v>154692</v>
      </c>
      <c r="T73">
        <v>162483</v>
      </c>
      <c r="U73">
        <f t="shared" si="4"/>
        <v>66422.749882181728</v>
      </c>
      <c r="V73">
        <f t="shared" si="5"/>
        <v>250752.25011781827</v>
      </c>
      <c r="W73" s="22">
        <v>0.79058012175555537</v>
      </c>
    </row>
    <row r="74" spans="1:23">
      <c r="A74" s="3" t="s">
        <v>343</v>
      </c>
      <c r="B74" s="1" t="s">
        <v>141</v>
      </c>
      <c r="C74" s="1" t="s">
        <v>408</v>
      </c>
      <c r="D74" s="1" t="s">
        <v>408</v>
      </c>
      <c r="E74" s="1" t="s">
        <v>420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1" t="s">
        <v>459</v>
      </c>
      <c r="Q74" s="4"/>
      <c r="R74">
        <v>3031</v>
      </c>
      <c r="S74">
        <v>1479</v>
      </c>
      <c r="T74">
        <v>1552</v>
      </c>
      <c r="U74">
        <f t="shared" si="4"/>
        <v>1931.5879046326809</v>
      </c>
      <c r="V74">
        <f t="shared" si="5"/>
        <v>1099.4120953673191</v>
      </c>
      <c r="W74" s="22">
        <v>0.36272256528120067</v>
      </c>
    </row>
    <row r="75" spans="1:23">
      <c r="A75" s="3" t="s">
        <v>241</v>
      </c>
      <c r="B75" s="1" t="s">
        <v>39</v>
      </c>
      <c r="C75" s="1" t="s">
        <v>408</v>
      </c>
      <c r="D75" s="1" t="s">
        <v>408</v>
      </c>
      <c r="E75" s="1" t="s">
        <v>420</v>
      </c>
      <c r="F75" s="2">
        <v>31.399999618530273</v>
      </c>
      <c r="G75" s="2">
        <v>29.299999237060547</v>
      </c>
      <c r="H75" s="2">
        <v>33.599998474121094</v>
      </c>
      <c r="I75" s="2">
        <v>21.100000381469727</v>
      </c>
      <c r="J75" s="2">
        <v>44.700000762939453</v>
      </c>
      <c r="K75" s="2">
        <v>5.9000000953674316</v>
      </c>
      <c r="L75" s="2">
        <v>13.600000381469727</v>
      </c>
      <c r="M75" s="2">
        <v>26.100000381469727</v>
      </c>
      <c r="N75" s="2">
        <v>42.700000762939453</v>
      </c>
      <c r="O75" s="2">
        <v>66.199996948242188</v>
      </c>
      <c r="P75" s="1" t="s">
        <v>448</v>
      </c>
      <c r="Q75" s="4">
        <v>2015</v>
      </c>
      <c r="R75">
        <v>780900</v>
      </c>
      <c r="S75">
        <v>382658</v>
      </c>
      <c r="T75">
        <v>398242</v>
      </c>
      <c r="U75">
        <f t="shared" si="4"/>
        <v>382222.16434509348</v>
      </c>
      <c r="V75">
        <f t="shared" si="5"/>
        <v>398677.83565490652</v>
      </c>
      <c r="W75" s="22">
        <v>0.51053634992304586</v>
      </c>
    </row>
    <row r="76" spans="1:23">
      <c r="A76" s="3" t="s">
        <v>238</v>
      </c>
      <c r="B76" s="1" t="s">
        <v>36</v>
      </c>
      <c r="C76" s="1" t="s">
        <v>406</v>
      </c>
      <c r="D76" s="1" t="s">
        <v>415</v>
      </c>
      <c r="E76" s="1" t="s">
        <v>418</v>
      </c>
      <c r="F76" s="2">
        <v>12.7264404296875</v>
      </c>
      <c r="G76" s="2">
        <v>11.239580154418945</v>
      </c>
      <c r="H76" s="2">
        <v>14.633000373840332</v>
      </c>
      <c r="I76" s="2">
        <v>3.0863161087036133</v>
      </c>
      <c r="J76" s="2">
        <v>24.879810333251953</v>
      </c>
      <c r="K76" s="2">
        <v>0.20686529576778412</v>
      </c>
      <c r="L76" s="2">
        <v>3.4372119903564453</v>
      </c>
      <c r="M76" s="2">
        <v>4.4215202331542969</v>
      </c>
      <c r="N76" s="2">
        <v>13.237790107727051</v>
      </c>
      <c r="O76" s="2">
        <v>31.810689926147461</v>
      </c>
      <c r="P76" s="1" t="s">
        <v>436</v>
      </c>
      <c r="Q76" s="4">
        <v>2018</v>
      </c>
      <c r="R76">
        <v>884590</v>
      </c>
      <c r="S76">
        <v>437630</v>
      </c>
      <c r="T76">
        <v>446960</v>
      </c>
      <c r="U76">
        <f t="shared" si="4"/>
        <v>564901.98861637455</v>
      </c>
      <c r="V76">
        <f t="shared" si="5"/>
        <v>319688.01138362545</v>
      </c>
      <c r="W76" s="22">
        <v>0.36139681816844577</v>
      </c>
    </row>
    <row r="77" spans="1:23">
      <c r="A77" s="3" t="s">
        <v>240</v>
      </c>
      <c r="B77" s="1" t="s">
        <v>38</v>
      </c>
      <c r="C77" s="1" t="s">
        <v>406</v>
      </c>
      <c r="D77" s="1" t="s">
        <v>415</v>
      </c>
      <c r="E77" s="1" t="s">
        <v>418</v>
      </c>
      <c r="F77" s="2">
        <v>6.8644242286682129</v>
      </c>
      <c r="G77" s="2">
        <v>7.2569990158081055</v>
      </c>
      <c r="H77" s="2">
        <v>6.476813793182373</v>
      </c>
      <c r="I77" s="2">
        <v>1.5774459838867188</v>
      </c>
      <c r="J77" s="2">
        <v>14.130180358886719</v>
      </c>
      <c r="K77" s="2">
        <v>0.72756111621856689</v>
      </c>
      <c r="L77" s="2">
        <v>1.5064519643783569</v>
      </c>
      <c r="M77" s="2">
        <v>1.105679988861084</v>
      </c>
      <c r="N77" s="2">
        <v>5.8312029838562012</v>
      </c>
      <c r="O77" s="2">
        <v>21.388450622558594</v>
      </c>
      <c r="P77" s="1" t="s">
        <v>447</v>
      </c>
      <c r="Q77" s="4">
        <v>2019</v>
      </c>
      <c r="R77">
        <v>128066</v>
      </c>
      <c r="S77">
        <v>63942</v>
      </c>
      <c r="T77">
        <v>64124</v>
      </c>
      <c r="U77">
        <f t="shared" si="4"/>
        <v>72536.408141907697</v>
      </c>
      <c r="V77">
        <f t="shared" si="5"/>
        <v>55529.591858092303</v>
      </c>
      <c r="W77" s="22">
        <v>0.43360136068974048</v>
      </c>
    </row>
    <row r="78" spans="1:23">
      <c r="A78" s="3" t="s">
        <v>242</v>
      </c>
      <c r="B78" s="1" t="s">
        <v>40</v>
      </c>
      <c r="C78" s="1" t="s">
        <v>408</v>
      </c>
      <c r="D78" s="1" t="s">
        <v>408</v>
      </c>
      <c r="E78" s="1" t="s">
        <v>420</v>
      </c>
      <c r="F78" s="2">
        <v>74.199951171875</v>
      </c>
      <c r="G78" s="2">
        <v>80.850723266601563</v>
      </c>
      <c r="H78" s="2">
        <v>68.048606872558594</v>
      </c>
      <c r="I78" s="2">
        <v>72.832412719726563</v>
      </c>
      <c r="J78" s="2">
        <v>79.383041381835938</v>
      </c>
      <c r="K78" s="2">
        <v>51.756599426269531</v>
      </c>
      <c r="L78" s="2">
        <v>64.320877075195313</v>
      </c>
      <c r="M78" s="2">
        <v>80.888633728027344</v>
      </c>
      <c r="N78" s="2">
        <v>90.593223571777344</v>
      </c>
      <c r="O78" s="2">
        <v>87.933578491210938</v>
      </c>
      <c r="P78" s="1" t="s">
        <v>502</v>
      </c>
      <c r="Q78" s="4">
        <v>2020</v>
      </c>
      <c r="R78">
        <v>29302</v>
      </c>
      <c r="S78">
        <v>14600</v>
      </c>
      <c r="T78">
        <v>14702</v>
      </c>
      <c r="U78">
        <f t="shared" si="4"/>
        <v>21505.751930710474</v>
      </c>
      <c r="V78">
        <f t="shared" si="5"/>
        <v>7796.2480692895251</v>
      </c>
      <c r="W78" s="22">
        <v>0.26606539039278976</v>
      </c>
    </row>
    <row r="79" spans="1:23">
      <c r="A79" s="3" t="s">
        <v>244</v>
      </c>
      <c r="B79" s="1" t="s">
        <v>42</v>
      </c>
      <c r="C79" s="1" t="s">
        <v>408</v>
      </c>
      <c r="D79" s="1" t="s">
        <v>408</v>
      </c>
      <c r="E79" s="1" t="s">
        <v>418</v>
      </c>
      <c r="F79" s="2">
        <v>21.212839126586914</v>
      </c>
      <c r="G79" s="2">
        <v>23.124969482421875</v>
      </c>
      <c r="H79" s="2">
        <v>19.208810806274414</v>
      </c>
      <c r="I79" s="2">
        <v>12.124159812927246</v>
      </c>
      <c r="J79" s="2">
        <v>33.914279937744141</v>
      </c>
      <c r="K79" s="2">
        <v>2.9812650680541992</v>
      </c>
      <c r="L79" s="2">
        <v>6.8842368125915527</v>
      </c>
      <c r="M79" s="2">
        <v>16.642099380493164</v>
      </c>
      <c r="N79" s="2">
        <v>28.468629837036133</v>
      </c>
      <c r="O79" s="2">
        <v>48.068641662597656</v>
      </c>
      <c r="P79" s="1" t="s">
        <v>426</v>
      </c>
      <c r="Q79" s="4">
        <v>2017</v>
      </c>
      <c r="R79">
        <v>921408</v>
      </c>
      <c r="S79">
        <v>457261</v>
      </c>
      <c r="T79">
        <v>464147</v>
      </c>
      <c r="U79">
        <f t="shared" si="4"/>
        <v>412072.56144037429</v>
      </c>
      <c r="V79">
        <f t="shared" si="5"/>
        <v>509335.43855962571</v>
      </c>
      <c r="W79" s="22">
        <v>0.55277948374620767</v>
      </c>
    </row>
    <row r="80" spans="1:23">
      <c r="A80" s="3" t="s">
        <v>399</v>
      </c>
      <c r="B80" s="1" t="s">
        <v>197</v>
      </c>
      <c r="C80" s="1" t="s">
        <v>407</v>
      </c>
      <c r="D80" s="1" t="s">
        <v>416</v>
      </c>
      <c r="E80" s="1" t="s">
        <v>421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1" t="s">
        <v>459</v>
      </c>
      <c r="Q80" s="4"/>
      <c r="R80">
        <v>0</v>
      </c>
      <c r="S80">
        <v>0</v>
      </c>
      <c r="T80">
        <v>0</v>
      </c>
      <c r="U80">
        <f t="shared" si="4"/>
        <v>0</v>
      </c>
      <c r="V80">
        <f t="shared" si="5"/>
        <v>0</v>
      </c>
      <c r="W80" s="22">
        <v>1</v>
      </c>
    </row>
    <row r="81" spans="1:23">
      <c r="A81" s="3" t="s">
        <v>243</v>
      </c>
      <c r="B81" s="1" t="s">
        <v>41</v>
      </c>
      <c r="C81" s="1" t="s">
        <v>408</v>
      </c>
      <c r="D81" s="1" t="s">
        <v>408</v>
      </c>
      <c r="E81" s="1" t="s">
        <v>420</v>
      </c>
      <c r="F81" s="2">
        <v>37.626998901367188</v>
      </c>
      <c r="G81" s="2">
        <v>41.097949981689453</v>
      </c>
      <c r="H81" s="2">
        <v>34.18756103515625</v>
      </c>
      <c r="I81" s="2">
        <v>24.989040374755859</v>
      </c>
      <c r="J81" s="2">
        <v>53.510280609130859</v>
      </c>
      <c r="K81" s="2">
        <v>9.2027482986450195</v>
      </c>
      <c r="L81" s="2">
        <v>23.985429763793945</v>
      </c>
      <c r="M81" s="2">
        <v>38.361351013183594</v>
      </c>
      <c r="N81" s="2">
        <v>52.916450500488281</v>
      </c>
      <c r="O81" s="2">
        <v>69.313026428222656</v>
      </c>
      <c r="P81" s="1" t="s">
        <v>428</v>
      </c>
      <c r="Q81" s="4">
        <v>2019</v>
      </c>
      <c r="R81">
        <v>414004</v>
      </c>
      <c r="S81">
        <v>202852</v>
      </c>
      <c r="T81">
        <v>211152</v>
      </c>
      <c r="U81">
        <f t="shared" si="4"/>
        <v>177625.31677095671</v>
      </c>
      <c r="V81">
        <f t="shared" si="5"/>
        <v>236378.68322904329</v>
      </c>
      <c r="W81" s="22">
        <v>0.57095748647124978</v>
      </c>
    </row>
    <row r="82" spans="1:23">
      <c r="A82" s="3" t="s">
        <v>345</v>
      </c>
      <c r="B82" s="1" t="s">
        <v>143</v>
      </c>
      <c r="C82" s="1" t="s">
        <v>407</v>
      </c>
      <c r="D82" s="1" t="s">
        <v>416</v>
      </c>
      <c r="E82" s="1" t="s">
        <v>419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1" t="s">
        <v>459</v>
      </c>
      <c r="Q82" s="4"/>
      <c r="R82">
        <v>387850</v>
      </c>
      <c r="S82">
        <v>188474</v>
      </c>
      <c r="T82">
        <v>199376</v>
      </c>
      <c r="U82">
        <f t="shared" si="4"/>
        <v>111116.23625081498</v>
      </c>
      <c r="V82">
        <f t="shared" si="5"/>
        <v>276733.76374918502</v>
      </c>
      <c r="W82" s="22">
        <v>0.71350719027764609</v>
      </c>
    </row>
    <row r="83" spans="1:23">
      <c r="A83" s="3" t="s">
        <v>348</v>
      </c>
      <c r="B83" s="1" t="s">
        <v>146</v>
      </c>
      <c r="C83" s="1" t="s">
        <v>407</v>
      </c>
      <c r="D83" s="1" t="s">
        <v>416</v>
      </c>
      <c r="E83" s="1" t="s">
        <v>419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1" t="s">
        <v>459</v>
      </c>
      <c r="Q83" s="4"/>
      <c r="R83">
        <v>17077</v>
      </c>
      <c r="S83">
        <v>8443</v>
      </c>
      <c r="T83">
        <v>8634</v>
      </c>
      <c r="U83">
        <f t="shared" si="4"/>
        <v>1056.5818668956126</v>
      </c>
      <c r="V83">
        <f t="shared" si="5"/>
        <v>16020.418133104387</v>
      </c>
      <c r="W83" s="22">
        <v>0.93812836757652907</v>
      </c>
    </row>
    <row r="84" spans="1:23">
      <c r="A84" s="3" t="s">
        <v>246</v>
      </c>
      <c r="B84" s="1" t="s">
        <v>44</v>
      </c>
      <c r="C84" s="1" t="s">
        <v>405</v>
      </c>
      <c r="D84" s="1" t="s">
        <v>405</v>
      </c>
      <c r="E84" s="1" t="s">
        <v>420</v>
      </c>
      <c r="F84" s="2">
        <v>64.300003051757813</v>
      </c>
      <c r="G84" s="2">
        <v>62.099998474121094</v>
      </c>
      <c r="H84" s="2">
        <v>66.300003051757813</v>
      </c>
      <c r="I84" s="2">
        <v>60.5</v>
      </c>
      <c r="J84" s="2">
        <v>72.599998474121094</v>
      </c>
      <c r="K84" s="2">
        <v>39.400001525878906</v>
      </c>
      <c r="L84" s="2">
        <v>56.5</v>
      </c>
      <c r="M84" s="2">
        <v>66.5</v>
      </c>
      <c r="N84" s="2">
        <v>76.699996948242188</v>
      </c>
      <c r="O84" s="2">
        <v>89.400001525878906</v>
      </c>
      <c r="P84" s="1" t="s">
        <v>423</v>
      </c>
      <c r="Q84" s="4">
        <v>2016</v>
      </c>
      <c r="R84">
        <v>101000000</v>
      </c>
      <c r="S84">
        <v>47800000</v>
      </c>
      <c r="T84">
        <v>53500000</v>
      </c>
      <c r="U84">
        <f t="shared" si="4"/>
        <v>66630004.47396455</v>
      </c>
      <c r="V84">
        <f t="shared" si="5"/>
        <v>34369995.52603545</v>
      </c>
      <c r="W84" s="22">
        <v>0.34029698540629155</v>
      </c>
    </row>
    <row r="85" spans="1:23">
      <c r="A85" s="3" t="s">
        <v>245</v>
      </c>
      <c r="B85" s="1" t="s">
        <v>43</v>
      </c>
      <c r="C85" s="1" t="s">
        <v>409</v>
      </c>
      <c r="D85" s="1" t="s">
        <v>409</v>
      </c>
      <c r="E85" s="1" t="s">
        <v>420</v>
      </c>
      <c r="F85" s="2">
        <v>67.035720825195313</v>
      </c>
      <c r="G85" s="2">
        <v>70.810760498046875</v>
      </c>
      <c r="H85" s="2">
        <v>63.459419250488281</v>
      </c>
      <c r="I85" s="2">
        <v>58.509620666503906</v>
      </c>
      <c r="J85" s="2">
        <v>74.822349548339844</v>
      </c>
      <c r="K85" s="2">
        <v>42.606609344482422</v>
      </c>
      <c r="L85" s="2">
        <v>60.40863037109375</v>
      </c>
      <c r="M85" s="2">
        <v>67.668266296386719</v>
      </c>
      <c r="N85" s="2">
        <v>77.676666259765625</v>
      </c>
      <c r="O85" s="2">
        <v>85.023727416992188</v>
      </c>
      <c r="P85" s="1" t="s">
        <v>455</v>
      </c>
      <c r="Q85" s="4">
        <v>2017</v>
      </c>
      <c r="R85">
        <v>14000000</v>
      </c>
      <c r="S85">
        <v>6806505</v>
      </c>
      <c r="T85">
        <v>7229318</v>
      </c>
      <c r="U85">
        <f t="shared" si="4"/>
        <v>6254569.0927168112</v>
      </c>
      <c r="V85">
        <f t="shared" si="5"/>
        <v>7745430.9072831888</v>
      </c>
      <c r="W85" s="22">
        <v>0.55324506480594204</v>
      </c>
    </row>
    <row r="86" spans="1:23">
      <c r="A86" s="3" t="s">
        <v>347</v>
      </c>
      <c r="B86" s="1" t="s">
        <v>145</v>
      </c>
      <c r="C86" s="1" t="s">
        <v>410</v>
      </c>
      <c r="D86" s="1" t="s">
        <v>410</v>
      </c>
      <c r="E86" s="1" t="s">
        <v>420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1" t="s">
        <v>459</v>
      </c>
      <c r="Q86" s="4"/>
      <c r="R86">
        <v>4546369</v>
      </c>
      <c r="S86">
        <v>2216349</v>
      </c>
      <c r="T86">
        <v>2330020</v>
      </c>
      <c r="U86">
        <f t="shared" si="4"/>
        <v>1141234.7728641513</v>
      </c>
      <c r="V86">
        <f t="shared" si="5"/>
        <v>3405134.2271358487</v>
      </c>
      <c r="W86" s="22">
        <v>0.74897885040476231</v>
      </c>
    </row>
    <row r="87" spans="1:23">
      <c r="A87" s="3" t="s">
        <v>247</v>
      </c>
      <c r="B87" s="1" t="s">
        <v>45</v>
      </c>
      <c r="C87" s="1" t="s">
        <v>410</v>
      </c>
      <c r="D87" s="1" t="s">
        <v>410</v>
      </c>
      <c r="E87" s="1" t="s">
        <v>420</v>
      </c>
      <c r="F87" s="2">
        <v>33.099998474121094</v>
      </c>
      <c r="G87" s="2">
        <v>35.299999237060547</v>
      </c>
      <c r="H87" s="2">
        <v>31</v>
      </c>
      <c r="I87" s="2">
        <v>24.899999618530273</v>
      </c>
      <c r="J87" s="2">
        <v>37</v>
      </c>
      <c r="K87" s="2">
        <v>13</v>
      </c>
      <c r="L87" s="2">
        <v>23.5</v>
      </c>
      <c r="M87" s="2">
        <v>28.399999618530273</v>
      </c>
      <c r="N87" s="2">
        <v>40.299999237060547</v>
      </c>
      <c r="O87" s="2">
        <v>56.200000762939453</v>
      </c>
      <c r="P87" s="1" t="s">
        <v>440</v>
      </c>
      <c r="Q87" s="4">
        <v>2018</v>
      </c>
      <c r="R87">
        <v>2532631</v>
      </c>
      <c r="S87">
        <v>1233204</v>
      </c>
      <c r="T87">
        <v>1299427</v>
      </c>
      <c r="U87">
        <f t="shared" si="4"/>
        <v>747816.208554385</v>
      </c>
      <c r="V87">
        <f t="shared" si="5"/>
        <v>1784814.791445615</v>
      </c>
      <c r="W87" s="22">
        <v>0.70472753095323204</v>
      </c>
    </row>
    <row r="88" spans="1:23">
      <c r="A88" s="3" t="s">
        <v>346</v>
      </c>
      <c r="B88" s="1" t="s">
        <v>144</v>
      </c>
      <c r="C88" s="1" t="s">
        <v>407</v>
      </c>
      <c r="D88" s="1" t="s">
        <v>416</v>
      </c>
      <c r="E88" s="1" t="s">
        <v>419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1" t="s">
        <v>459</v>
      </c>
      <c r="Q88" s="4"/>
      <c r="R88">
        <v>130616</v>
      </c>
      <c r="S88">
        <v>64446</v>
      </c>
      <c r="T88">
        <v>66170</v>
      </c>
      <c r="U88">
        <f t="shared" si="4"/>
        <v>48105.862239234862</v>
      </c>
      <c r="V88">
        <f t="shared" si="5"/>
        <v>82510.137760765138</v>
      </c>
      <c r="W88" s="22">
        <v>0.63170008085353357</v>
      </c>
    </row>
    <row r="89" spans="1:23">
      <c r="A89" s="3" t="s">
        <v>349</v>
      </c>
      <c r="B89" s="1" t="s">
        <v>147</v>
      </c>
      <c r="C89" s="1" t="s">
        <v>410</v>
      </c>
      <c r="D89" s="1" t="s">
        <v>410</v>
      </c>
      <c r="E89" s="1" t="s">
        <v>419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1" t="s">
        <v>459</v>
      </c>
      <c r="Q89" s="4"/>
      <c r="R89">
        <v>406781</v>
      </c>
      <c r="S89">
        <v>197911</v>
      </c>
      <c r="T89">
        <v>208870</v>
      </c>
      <c r="U89">
        <f t="shared" si="4"/>
        <v>30843.463408574811</v>
      </c>
      <c r="V89">
        <f t="shared" si="5"/>
        <v>375937.53659142519</v>
      </c>
      <c r="W89" s="22">
        <v>0.92417673537216638</v>
      </c>
    </row>
    <row r="90" spans="1:23">
      <c r="A90" s="3" t="s">
        <v>350</v>
      </c>
      <c r="B90" s="1" t="s">
        <v>148</v>
      </c>
      <c r="C90" s="1" t="s">
        <v>407</v>
      </c>
      <c r="D90" s="1" t="s">
        <v>416</v>
      </c>
      <c r="E90" s="1" t="s">
        <v>419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1" t="s">
        <v>459</v>
      </c>
      <c r="Q90" s="4"/>
      <c r="R90">
        <v>2874373</v>
      </c>
      <c r="S90">
        <v>1392369</v>
      </c>
      <c r="T90">
        <v>1482004</v>
      </c>
      <c r="U90">
        <f t="shared" si="4"/>
        <v>849735.41713426867</v>
      </c>
      <c r="V90">
        <f t="shared" si="5"/>
        <v>2024637.5828657313</v>
      </c>
      <c r="W90" s="22">
        <v>0.70437538303683322</v>
      </c>
    </row>
    <row r="91" spans="1:23">
      <c r="A91" s="3" t="s">
        <v>248</v>
      </c>
      <c r="B91" s="1" t="s">
        <v>46</v>
      </c>
      <c r="C91" s="1" t="s">
        <v>408</v>
      </c>
      <c r="D91" s="1" t="s">
        <v>408</v>
      </c>
      <c r="E91" s="1" t="s">
        <v>420</v>
      </c>
      <c r="F91" s="2">
        <v>75.900001525878906</v>
      </c>
      <c r="G91" s="2">
        <v>77.599998474121094</v>
      </c>
      <c r="H91" s="2">
        <v>74.199996948242188</v>
      </c>
      <c r="I91" s="2">
        <v>70.900001525878906</v>
      </c>
      <c r="J91" s="2">
        <v>78.599998474121094</v>
      </c>
      <c r="K91" s="2">
        <v>62.599998474121094</v>
      </c>
      <c r="L91" s="2">
        <v>71.800003051757813</v>
      </c>
      <c r="M91" s="2">
        <v>77.400001525878906</v>
      </c>
      <c r="N91" s="2">
        <v>82.900001525878906</v>
      </c>
      <c r="O91" s="2">
        <v>91.5</v>
      </c>
      <c r="P91" s="1" t="s">
        <v>449</v>
      </c>
      <c r="Q91" s="4">
        <v>2011</v>
      </c>
      <c r="R91">
        <v>93406</v>
      </c>
      <c r="S91">
        <v>45787</v>
      </c>
      <c r="T91">
        <v>47619</v>
      </c>
      <c r="U91">
        <f t="shared" si="4"/>
        <v>41402.964170205923</v>
      </c>
      <c r="V91">
        <f t="shared" si="5"/>
        <v>52003.035829794077</v>
      </c>
      <c r="W91" s="22">
        <v>0.55674192053823179</v>
      </c>
    </row>
    <row r="92" spans="1:23">
      <c r="A92" s="3" t="s">
        <v>351</v>
      </c>
      <c r="B92" s="1" t="s">
        <v>149</v>
      </c>
      <c r="C92" s="1" t="s">
        <v>409</v>
      </c>
      <c r="D92" s="1" t="s">
        <v>409</v>
      </c>
      <c r="E92" s="1" t="s">
        <v>419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1" t="s">
        <v>459</v>
      </c>
      <c r="Q92" s="4"/>
      <c r="R92">
        <v>3392196</v>
      </c>
      <c r="S92">
        <v>1651006</v>
      </c>
      <c r="T92">
        <v>1741190</v>
      </c>
      <c r="U92">
        <f t="shared" si="4"/>
        <v>284417.41576121375</v>
      </c>
      <c r="V92">
        <f t="shared" si="5"/>
        <v>3107778.5842387863</v>
      </c>
      <c r="W92" s="22">
        <v>0.91615537080958365</v>
      </c>
    </row>
    <row r="93" spans="1:23">
      <c r="A93" s="3" t="s">
        <v>249</v>
      </c>
      <c r="B93" s="1" t="s">
        <v>47</v>
      </c>
      <c r="C93" s="1" t="s">
        <v>410</v>
      </c>
      <c r="D93" s="1" t="s">
        <v>410</v>
      </c>
      <c r="E93" s="1" t="s">
        <v>420</v>
      </c>
      <c r="F93" s="2">
        <v>70.766822814941406</v>
      </c>
      <c r="G93" s="2">
        <v>74.790130615234375</v>
      </c>
      <c r="H93" s="2">
        <v>66.838043212890625</v>
      </c>
      <c r="I93" s="2">
        <v>67.593353271484375</v>
      </c>
      <c r="J93" s="2">
        <v>71.171478271484375</v>
      </c>
      <c r="K93" s="2">
        <v>45.325889587402344</v>
      </c>
      <c r="L93" s="2">
        <v>63.496578216552734</v>
      </c>
      <c r="M93" s="2">
        <v>73.299949645996094</v>
      </c>
      <c r="N93" s="2">
        <v>79.595916748046875</v>
      </c>
      <c r="O93" s="2">
        <v>88.302116394042969</v>
      </c>
      <c r="P93" s="1" t="s">
        <v>424</v>
      </c>
      <c r="Q93" s="4">
        <v>2018</v>
      </c>
      <c r="R93">
        <v>420014</v>
      </c>
      <c r="S93">
        <v>207975</v>
      </c>
      <c r="T93">
        <v>212039</v>
      </c>
      <c r="U93">
        <f t="shared" si="4"/>
        <v>37889.760720781807</v>
      </c>
      <c r="V93">
        <f t="shared" si="5"/>
        <v>382124.23927921819</v>
      </c>
      <c r="W93" s="22">
        <v>0.9097892910217712</v>
      </c>
    </row>
    <row r="94" spans="1:23">
      <c r="A94" s="3" t="s">
        <v>250</v>
      </c>
      <c r="B94" s="1" t="s">
        <v>48</v>
      </c>
      <c r="C94" s="1" t="s">
        <v>407</v>
      </c>
      <c r="D94" s="1" t="s">
        <v>414</v>
      </c>
      <c r="E94" s="1" t="s">
        <v>420</v>
      </c>
      <c r="F94" s="2">
        <v>95.599998474121094</v>
      </c>
      <c r="G94" s="2">
        <v>96.199996948242188</v>
      </c>
      <c r="H94" s="2">
        <v>95.199996948242188</v>
      </c>
      <c r="I94" s="2">
        <v>94.599998474121094</v>
      </c>
      <c r="J94" s="2">
        <v>96.699996948242188</v>
      </c>
      <c r="K94" s="2">
        <v>95.900001525878906</v>
      </c>
      <c r="L94" s="2">
        <v>94.599998474121094</v>
      </c>
      <c r="M94" s="2">
        <v>96.199996948242188</v>
      </c>
      <c r="N94" s="2">
        <v>96.5</v>
      </c>
      <c r="O94" s="2">
        <v>95.199996948242188</v>
      </c>
      <c r="P94" s="1" t="s">
        <v>450</v>
      </c>
      <c r="Q94" s="4">
        <v>2015</v>
      </c>
      <c r="R94">
        <v>486995</v>
      </c>
      <c r="S94">
        <v>237351</v>
      </c>
      <c r="T94">
        <v>249644</v>
      </c>
      <c r="U94">
        <f t="shared" si="4"/>
        <v>207323.21293467784</v>
      </c>
      <c r="V94">
        <f t="shared" si="5"/>
        <v>279671.78706532216</v>
      </c>
      <c r="W94" s="22">
        <v>0.57428061287143017</v>
      </c>
    </row>
    <row r="95" spans="1:23">
      <c r="A95" s="3" t="s">
        <v>251</v>
      </c>
      <c r="B95" s="1" t="s">
        <v>49</v>
      </c>
      <c r="C95" s="1" t="s">
        <v>406</v>
      </c>
      <c r="D95" s="1" t="s">
        <v>413</v>
      </c>
      <c r="E95" s="1" t="s">
        <v>420</v>
      </c>
      <c r="F95" s="2">
        <v>35.5</v>
      </c>
      <c r="G95" s="2">
        <v>36.799999237060547</v>
      </c>
      <c r="H95" s="2">
        <v>34.299999237060547</v>
      </c>
      <c r="I95" s="2">
        <v>31.600000381469727</v>
      </c>
      <c r="J95" s="2">
        <v>46</v>
      </c>
      <c r="K95" s="2">
        <v>15.199999809265137</v>
      </c>
      <c r="L95" s="2">
        <v>27.5</v>
      </c>
      <c r="M95" s="2">
        <v>35.700000762939453</v>
      </c>
      <c r="N95" s="2">
        <v>47.400001525878906</v>
      </c>
      <c r="O95" s="2">
        <v>61.900001525878906</v>
      </c>
      <c r="P95" s="1" t="s">
        <v>444</v>
      </c>
      <c r="Q95" s="4">
        <v>2014</v>
      </c>
      <c r="R95">
        <v>5127443</v>
      </c>
      <c r="S95">
        <v>2545593</v>
      </c>
      <c r="T95">
        <v>2581850</v>
      </c>
      <c r="U95">
        <f t="shared" si="4"/>
        <v>3741517.0546475165</v>
      </c>
      <c r="V95">
        <f t="shared" si="5"/>
        <v>1385925.9453524835</v>
      </c>
      <c r="W95" s="22">
        <v>0.27029572934355067</v>
      </c>
    </row>
    <row r="96" spans="1:23">
      <c r="A96" s="3" t="s">
        <v>254</v>
      </c>
      <c r="B96" s="1" t="s">
        <v>52</v>
      </c>
      <c r="C96" s="1" t="s">
        <v>409</v>
      </c>
      <c r="D96" s="1" t="s">
        <v>409</v>
      </c>
      <c r="E96" s="1" t="s">
        <v>418</v>
      </c>
      <c r="F96" s="2">
        <v>54.146461486816406</v>
      </c>
      <c r="G96" s="2">
        <v>63.865829467773438</v>
      </c>
      <c r="H96" s="2">
        <v>45.691699981689453</v>
      </c>
      <c r="I96" s="2">
        <v>48.985198974609375</v>
      </c>
      <c r="J96" s="2">
        <v>58.154510498046875</v>
      </c>
      <c r="K96" s="2">
        <v>35.518009185791016</v>
      </c>
      <c r="L96" s="2">
        <v>53.632530212402344</v>
      </c>
      <c r="M96" s="2">
        <v>51.008659362792969</v>
      </c>
      <c r="N96" s="2">
        <v>52.361991882324219</v>
      </c>
      <c r="O96" s="2">
        <v>72.658256530761719</v>
      </c>
      <c r="P96" s="1" t="s">
        <v>447</v>
      </c>
      <c r="Q96" s="4">
        <v>2019</v>
      </c>
      <c r="R96">
        <v>8561</v>
      </c>
      <c r="S96">
        <v>4200</v>
      </c>
      <c r="T96">
        <v>4361</v>
      </c>
      <c r="U96">
        <f t="shared" si="4"/>
        <v>3933.1842771969541</v>
      </c>
      <c r="V96">
        <f t="shared" si="5"/>
        <v>4627.8157228030459</v>
      </c>
      <c r="W96" s="22">
        <v>0.54056952725184515</v>
      </c>
    </row>
    <row r="97" spans="1:23">
      <c r="A97" s="67" t="s">
        <v>560</v>
      </c>
      <c r="B97" s="68" t="s">
        <v>561</v>
      </c>
      <c r="C97" s="69" t="s">
        <v>407</v>
      </c>
      <c r="D97" s="1"/>
      <c r="E97" s="1"/>
      <c r="F97" s="2">
        <v>86.8</v>
      </c>
      <c r="G97" s="2">
        <v>83.5</v>
      </c>
      <c r="H97" s="2">
        <v>90.4</v>
      </c>
      <c r="I97" s="2">
        <v>87.9</v>
      </c>
      <c r="J97" s="2">
        <v>85.2</v>
      </c>
      <c r="K97" s="2">
        <v>70.099999999999994</v>
      </c>
      <c r="L97" s="2">
        <v>87.1</v>
      </c>
      <c r="M97" s="2">
        <v>91.5</v>
      </c>
      <c r="N97" s="2">
        <v>93.9</v>
      </c>
      <c r="O97" s="2">
        <v>95.9</v>
      </c>
      <c r="P97" s="69" t="s">
        <v>502</v>
      </c>
      <c r="Q97" s="4">
        <v>2020</v>
      </c>
      <c r="W97" s="22"/>
    </row>
    <row r="98" spans="1:23">
      <c r="A98" s="3" t="s">
        <v>354</v>
      </c>
      <c r="B98" s="1" t="s">
        <v>152</v>
      </c>
      <c r="C98" s="1" t="s">
        <v>410</v>
      </c>
      <c r="D98" s="1" t="s">
        <v>410</v>
      </c>
      <c r="E98" s="1" t="s">
        <v>420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1" t="s">
        <v>459</v>
      </c>
      <c r="Q98" s="4"/>
      <c r="R98">
        <v>141668</v>
      </c>
      <c r="S98">
        <v>62842</v>
      </c>
      <c r="T98">
        <v>78826</v>
      </c>
      <c r="U98">
        <f t="shared" si="4"/>
        <v>0</v>
      </c>
      <c r="V98">
        <f t="shared" si="5"/>
        <v>141668</v>
      </c>
      <c r="W98" s="22">
        <v>1</v>
      </c>
    </row>
    <row r="99" spans="1:23">
      <c r="A99" s="3" t="s">
        <v>252</v>
      </c>
      <c r="B99" s="1" t="s">
        <v>50</v>
      </c>
      <c r="C99" s="1" t="s">
        <v>407</v>
      </c>
      <c r="D99" s="1" t="s">
        <v>414</v>
      </c>
      <c r="E99" s="1" t="s">
        <v>420</v>
      </c>
      <c r="F99" s="2">
        <v>86.699996948242188</v>
      </c>
      <c r="G99" s="2">
        <v>85.300003051757813</v>
      </c>
      <c r="H99" s="2">
        <v>88.099998474121094</v>
      </c>
      <c r="I99" s="2">
        <v>85.5</v>
      </c>
      <c r="J99" s="2">
        <v>89.099998474121094</v>
      </c>
      <c r="K99" s="2">
        <v>78</v>
      </c>
      <c r="L99" s="2">
        <v>86.699996948242188</v>
      </c>
      <c r="M99" s="2">
        <v>86.300003051757813</v>
      </c>
      <c r="N99" s="2">
        <v>87.300003051757813</v>
      </c>
      <c r="O99" s="2">
        <v>96.099998474121094</v>
      </c>
      <c r="P99" s="1" t="s">
        <v>440</v>
      </c>
      <c r="Q99" s="4">
        <v>2018</v>
      </c>
      <c r="R99">
        <v>199191</v>
      </c>
      <c r="S99">
        <v>97704</v>
      </c>
      <c r="T99">
        <v>101487</v>
      </c>
      <c r="U99">
        <f t="shared" si="4"/>
        <v>126783.50543149671</v>
      </c>
      <c r="V99">
        <f t="shared" si="5"/>
        <v>72407.494568503287</v>
      </c>
      <c r="W99" s="22">
        <v>0.36350786214489256</v>
      </c>
    </row>
    <row r="100" spans="1:23">
      <c r="A100" s="3" t="s">
        <v>255</v>
      </c>
      <c r="B100" s="1" t="s">
        <v>53</v>
      </c>
      <c r="C100" s="1" t="s">
        <v>409</v>
      </c>
      <c r="D100" s="1" t="s">
        <v>409</v>
      </c>
      <c r="E100" s="1" t="s">
        <v>418</v>
      </c>
      <c r="F100" s="2">
        <v>38.099998474121094</v>
      </c>
      <c r="G100" s="2">
        <v>38.599998474121094</v>
      </c>
      <c r="H100" s="2">
        <v>37.599998474121094</v>
      </c>
      <c r="I100" s="2">
        <v>28.5</v>
      </c>
      <c r="J100" s="2">
        <v>61</v>
      </c>
      <c r="K100" s="2">
        <v>7.9000000953674316</v>
      </c>
      <c r="L100" s="2">
        <v>19.700000762939453</v>
      </c>
      <c r="M100" s="2">
        <v>35.900001525878906</v>
      </c>
      <c r="N100" s="2">
        <v>55.599998474121094</v>
      </c>
      <c r="O100" s="2">
        <v>74.400001525878906</v>
      </c>
      <c r="P100" s="1" t="s">
        <v>451</v>
      </c>
      <c r="Q100" s="4">
        <v>2017</v>
      </c>
      <c r="R100">
        <v>429018</v>
      </c>
      <c r="S100">
        <v>211471</v>
      </c>
      <c r="T100">
        <v>217547</v>
      </c>
      <c r="U100">
        <f t="shared" si="4"/>
        <v>278843.98143167642</v>
      </c>
      <c r="V100">
        <f t="shared" si="5"/>
        <v>150174.0185683236</v>
      </c>
      <c r="W100" s="22">
        <v>0.35004130029118502</v>
      </c>
    </row>
    <row r="101" spans="1:23">
      <c r="A101" s="3" t="s">
        <v>360</v>
      </c>
      <c r="B101" s="1" t="s">
        <v>158</v>
      </c>
      <c r="C101" s="1" t="s">
        <v>407</v>
      </c>
      <c r="D101" s="1" t="s">
        <v>416</v>
      </c>
      <c r="E101" s="1" t="s">
        <v>419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1" t="s">
        <v>459</v>
      </c>
      <c r="Q101" s="4"/>
      <c r="R101">
        <v>53500</v>
      </c>
      <c r="S101">
        <v>26116</v>
      </c>
      <c r="T101">
        <v>27384</v>
      </c>
      <c r="U101">
        <f t="shared" si="4"/>
        <v>17044.122920010901</v>
      </c>
      <c r="V101">
        <f t="shared" si="5"/>
        <v>36455.877079989099</v>
      </c>
      <c r="W101" s="22">
        <v>0.68141826317736631</v>
      </c>
    </row>
    <row r="102" spans="1:23">
      <c r="A102" s="3" t="s">
        <v>355</v>
      </c>
      <c r="B102" s="1" t="s">
        <v>153</v>
      </c>
      <c r="C102" s="1" t="s">
        <v>410</v>
      </c>
      <c r="D102" s="1" t="s">
        <v>410</v>
      </c>
      <c r="E102" s="1" t="s">
        <v>420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1" t="s">
        <v>459</v>
      </c>
      <c r="Q102" s="4"/>
      <c r="R102">
        <v>179662</v>
      </c>
      <c r="S102">
        <v>88505</v>
      </c>
      <c r="T102">
        <v>91157</v>
      </c>
      <c r="U102">
        <f t="shared" si="4"/>
        <v>20494.381295900268</v>
      </c>
      <c r="V102">
        <f t="shared" si="5"/>
        <v>159167.61870409973</v>
      </c>
      <c r="W102" s="22">
        <v>0.885928124501006</v>
      </c>
    </row>
    <row r="103" spans="1:23">
      <c r="A103" s="3" t="s">
        <v>259</v>
      </c>
      <c r="B103" s="1" t="s">
        <v>57</v>
      </c>
      <c r="C103" s="1" t="s">
        <v>406</v>
      </c>
      <c r="D103" s="1" t="s">
        <v>413</v>
      </c>
      <c r="E103" s="1" t="s">
        <v>418</v>
      </c>
      <c r="F103" s="2">
        <v>22.399999618530273</v>
      </c>
      <c r="G103" s="2">
        <v>30.399999618530273</v>
      </c>
      <c r="H103" s="2">
        <v>14.899999618530273</v>
      </c>
      <c r="I103" s="2">
        <v>15.800000190734863</v>
      </c>
      <c r="J103" s="2">
        <v>35.299999237060547</v>
      </c>
      <c r="K103" s="2">
        <v>3.2999999523162842</v>
      </c>
      <c r="L103" s="2">
        <v>15</v>
      </c>
      <c r="M103" s="2">
        <v>19.799999237060547</v>
      </c>
      <c r="N103" s="2">
        <v>23.5</v>
      </c>
      <c r="O103" s="2">
        <v>51.900001525878906</v>
      </c>
      <c r="P103" s="1" t="s">
        <v>440</v>
      </c>
      <c r="Q103" s="4">
        <v>2018</v>
      </c>
      <c r="R103">
        <v>85951</v>
      </c>
      <c r="S103">
        <v>43062</v>
      </c>
      <c r="T103">
        <v>42889</v>
      </c>
      <c r="U103">
        <f t="shared" si="4"/>
        <v>61753.374690787939</v>
      </c>
      <c r="V103">
        <f t="shared" si="5"/>
        <v>24197.625309212064</v>
      </c>
      <c r="W103" s="22">
        <v>0.28152814172274976</v>
      </c>
    </row>
    <row r="104" spans="1:23">
      <c r="A104" s="3" t="s">
        <v>256</v>
      </c>
      <c r="B104" s="1" t="s">
        <v>54</v>
      </c>
      <c r="C104" s="1" t="s">
        <v>406</v>
      </c>
      <c r="D104" s="1" t="s">
        <v>415</v>
      </c>
      <c r="E104" s="1" t="s">
        <v>418</v>
      </c>
      <c r="F104" s="2">
        <v>11.5</v>
      </c>
      <c r="G104" s="2">
        <v>11.300000190734863</v>
      </c>
      <c r="H104" s="2">
        <v>11.699999809265137</v>
      </c>
      <c r="I104" s="2">
        <v>2.2000000476837158</v>
      </c>
      <c r="J104" s="2">
        <v>16</v>
      </c>
      <c r="K104" s="2">
        <v>0.40000000596046448</v>
      </c>
      <c r="L104" s="2">
        <v>1.8999999761581421</v>
      </c>
      <c r="M104" s="2">
        <v>4.5</v>
      </c>
      <c r="N104" s="2">
        <v>8.6999998092651367</v>
      </c>
      <c r="O104" s="2">
        <v>27.200000762939453</v>
      </c>
      <c r="P104" s="1" t="s">
        <v>446</v>
      </c>
      <c r="Q104" s="4">
        <v>2013</v>
      </c>
      <c r="R104">
        <v>341131</v>
      </c>
      <c r="S104">
        <v>167700</v>
      </c>
      <c r="T104">
        <v>173431</v>
      </c>
      <c r="U104">
        <f t="shared" si="4"/>
        <v>166637.67431569198</v>
      </c>
      <c r="V104">
        <f t="shared" si="5"/>
        <v>174493.32568430802</v>
      </c>
      <c r="W104" s="22">
        <v>0.51151412707818411</v>
      </c>
    </row>
    <row r="105" spans="1:23">
      <c r="A105" s="3" t="s">
        <v>356</v>
      </c>
      <c r="B105" s="1" t="s">
        <v>154</v>
      </c>
      <c r="C105" s="1" t="s">
        <v>410</v>
      </c>
      <c r="D105" s="1" t="s">
        <v>410</v>
      </c>
      <c r="E105" s="1" t="s">
        <v>420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1" t="s">
        <v>459</v>
      </c>
      <c r="Q105" s="4"/>
      <c r="R105">
        <v>342293</v>
      </c>
      <c r="S105">
        <v>166812</v>
      </c>
      <c r="T105">
        <v>175481</v>
      </c>
      <c r="U105">
        <f t="shared" si="4"/>
        <v>68109.576196932874</v>
      </c>
      <c r="V105">
        <f t="shared" si="5"/>
        <v>274183.42380306713</v>
      </c>
      <c r="W105" s="22">
        <v>0.80101966386419565</v>
      </c>
    </row>
    <row r="106" spans="1:23">
      <c r="A106" s="3" t="s">
        <v>357</v>
      </c>
      <c r="B106" s="1" t="s">
        <v>155</v>
      </c>
      <c r="C106" s="1" t="s">
        <v>407</v>
      </c>
      <c r="D106" s="1" t="s">
        <v>416</v>
      </c>
      <c r="E106" s="1" t="s">
        <v>419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1" t="s">
        <v>459</v>
      </c>
      <c r="Q106" s="4"/>
      <c r="R106">
        <v>1180</v>
      </c>
      <c r="S106">
        <v>557</v>
      </c>
      <c r="T106">
        <v>623</v>
      </c>
      <c r="U106">
        <f t="shared" si="4"/>
        <v>1010.8321320927795</v>
      </c>
      <c r="V106">
        <f t="shared" si="5"/>
        <v>169.16786790722054</v>
      </c>
      <c r="W106" s="22">
        <v>0.14336259992137335</v>
      </c>
    </row>
    <row r="107" spans="1:23">
      <c r="A107" s="3" t="s">
        <v>358</v>
      </c>
      <c r="B107" s="1" t="s">
        <v>156</v>
      </c>
      <c r="C107" s="1" t="s">
        <v>407</v>
      </c>
      <c r="D107" s="1" t="s">
        <v>416</v>
      </c>
      <c r="E107" s="1" t="s">
        <v>419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1" t="s">
        <v>459</v>
      </c>
      <c r="Q107" s="4"/>
      <c r="R107">
        <v>51781</v>
      </c>
      <c r="S107">
        <v>25282</v>
      </c>
      <c r="T107">
        <v>26499</v>
      </c>
      <c r="U107">
        <f t="shared" si="4"/>
        <v>16736.272296126328</v>
      </c>
      <c r="V107">
        <f t="shared" si="5"/>
        <v>35044.727703873672</v>
      </c>
      <c r="W107" s="22">
        <v>0.67678738734040811</v>
      </c>
    </row>
    <row r="108" spans="1:23">
      <c r="A108" s="3" t="s">
        <v>359</v>
      </c>
      <c r="B108" s="1" t="s">
        <v>157</v>
      </c>
      <c r="C108" s="1" t="s">
        <v>407</v>
      </c>
      <c r="D108" s="1" t="s">
        <v>416</v>
      </c>
      <c r="E108" s="1" t="s">
        <v>419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1" t="s">
        <v>459</v>
      </c>
      <c r="Q108" s="4"/>
      <c r="R108">
        <v>27155</v>
      </c>
      <c r="S108">
        <v>13215</v>
      </c>
      <c r="T108">
        <v>13940</v>
      </c>
      <c r="U108">
        <f t="shared" si="4"/>
        <v>2449.0151036470015</v>
      </c>
      <c r="V108">
        <f t="shared" si="5"/>
        <v>24705.984896352998</v>
      </c>
      <c r="W108" s="22">
        <v>0.90981347436394766</v>
      </c>
    </row>
    <row r="109" spans="1:23">
      <c r="A109" s="3" t="s">
        <v>261</v>
      </c>
      <c r="B109" s="1" t="s">
        <v>59</v>
      </c>
      <c r="C109" s="1" t="s">
        <v>406</v>
      </c>
      <c r="D109" s="1" t="s">
        <v>413</v>
      </c>
      <c r="E109" s="1" t="s">
        <v>418</v>
      </c>
      <c r="F109" s="2">
        <v>12.800000190734863</v>
      </c>
      <c r="G109" s="2">
        <v>14.100000381469727</v>
      </c>
      <c r="H109" s="2">
        <v>11.399999618530273</v>
      </c>
      <c r="I109" s="2">
        <v>8.6000003814697266</v>
      </c>
      <c r="J109" s="2">
        <v>26.200000762939453</v>
      </c>
      <c r="K109" s="2">
        <v>0.80000001192092896</v>
      </c>
      <c r="L109" s="2">
        <v>0.89999997615814209</v>
      </c>
      <c r="M109" s="2">
        <v>3.5</v>
      </c>
      <c r="N109" s="2">
        <v>11.699999809265137</v>
      </c>
      <c r="O109" s="2">
        <v>41.599998474121094</v>
      </c>
      <c r="P109" s="1" t="s">
        <v>440</v>
      </c>
      <c r="Q109" s="4">
        <v>2018</v>
      </c>
      <c r="R109">
        <v>1845062</v>
      </c>
      <c r="S109">
        <v>919860</v>
      </c>
      <c r="T109">
        <v>925202</v>
      </c>
      <c r="U109">
        <f t="shared" si="4"/>
        <v>1158873.1878862162</v>
      </c>
      <c r="V109">
        <f t="shared" si="5"/>
        <v>686188.81211378367</v>
      </c>
      <c r="W109" s="22">
        <v>0.37190555770688666</v>
      </c>
    </row>
    <row r="110" spans="1:23">
      <c r="A110" s="3" t="s">
        <v>270</v>
      </c>
      <c r="B110" s="1" t="s">
        <v>68</v>
      </c>
      <c r="C110" s="1" t="s">
        <v>406</v>
      </c>
      <c r="D110" s="1" t="s">
        <v>413</v>
      </c>
      <c r="E110" s="1" t="s">
        <v>418</v>
      </c>
      <c r="F110" s="2">
        <v>17.399999618530273</v>
      </c>
      <c r="G110" s="2">
        <v>18.399999618530273</v>
      </c>
      <c r="H110" s="2">
        <v>16.700000762939453</v>
      </c>
      <c r="I110" s="2">
        <v>14.899999618530273</v>
      </c>
      <c r="J110" s="2">
        <v>29.700000762939453</v>
      </c>
      <c r="K110" s="2">
        <v>5.9000000953674316</v>
      </c>
      <c r="L110" s="2">
        <v>6.5</v>
      </c>
      <c r="M110" s="2">
        <v>13.300000190734863</v>
      </c>
      <c r="N110" s="2">
        <v>23.600000381469727</v>
      </c>
      <c r="O110" s="2">
        <v>29.899999618530273</v>
      </c>
      <c r="P110" s="1" t="s">
        <v>423</v>
      </c>
      <c r="Q110" s="4">
        <v>2016</v>
      </c>
      <c r="R110">
        <v>915933</v>
      </c>
      <c r="S110">
        <v>457529</v>
      </c>
      <c r="T110">
        <v>458404</v>
      </c>
      <c r="U110">
        <f t="shared" si="4"/>
        <v>760801.28352121671</v>
      </c>
      <c r="V110">
        <f t="shared" si="5"/>
        <v>155131.71647878329</v>
      </c>
      <c r="W110" s="22">
        <v>0.16937015751019266</v>
      </c>
    </row>
    <row r="111" spans="1:23">
      <c r="A111" s="3" t="s">
        <v>368</v>
      </c>
      <c r="B111" s="1" t="s">
        <v>166</v>
      </c>
      <c r="C111" s="1" t="s">
        <v>409</v>
      </c>
      <c r="D111" s="1" t="s">
        <v>409</v>
      </c>
      <c r="E111" s="1" t="s">
        <v>420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1" t="s">
        <v>459</v>
      </c>
      <c r="Q111" s="4"/>
      <c r="R111">
        <v>2081195</v>
      </c>
      <c r="S111">
        <v>1008246</v>
      </c>
      <c r="T111">
        <v>1072949</v>
      </c>
      <c r="U111">
        <f t="shared" si="4"/>
        <v>498742.33493447956</v>
      </c>
      <c r="V111">
        <f t="shared" si="5"/>
        <v>1582452.6650655204</v>
      </c>
      <c r="W111" s="22">
        <v>0.76035771038538935</v>
      </c>
    </row>
    <row r="112" spans="1:23">
      <c r="A112" s="3" t="s">
        <v>363</v>
      </c>
      <c r="B112" s="1" t="s">
        <v>161</v>
      </c>
      <c r="C112" s="1" t="s">
        <v>405</v>
      </c>
      <c r="D112" s="1" t="s">
        <v>405</v>
      </c>
      <c r="E112" s="1" t="s">
        <v>420</v>
      </c>
      <c r="F112" s="2">
        <v>34.900001525878906</v>
      </c>
      <c r="G112" s="2">
        <v>41</v>
      </c>
      <c r="H112" s="2">
        <v>28.299999237060547</v>
      </c>
      <c r="I112" s="2">
        <v>24.100000381469727</v>
      </c>
      <c r="J112" s="2">
        <v>47.299999237060547</v>
      </c>
      <c r="K112" s="2">
        <v>13.899999618530273</v>
      </c>
      <c r="L112" s="2">
        <v>25.100000381469727</v>
      </c>
      <c r="M112" s="2">
        <v>42.599998474121094</v>
      </c>
      <c r="N112" s="2">
        <v>46.599998474121094</v>
      </c>
      <c r="O112" s="2">
        <v>45.200000762939453</v>
      </c>
      <c r="P112" s="1" t="s">
        <v>426</v>
      </c>
      <c r="Q112" s="4">
        <v>2017</v>
      </c>
      <c r="R112">
        <v>10271</v>
      </c>
      <c r="S112">
        <v>5305</v>
      </c>
      <c r="T112">
        <v>4966</v>
      </c>
      <c r="U112">
        <f t="shared" si="4"/>
        <v>6182.3115975140627</v>
      </c>
      <c r="V112">
        <f t="shared" si="5"/>
        <v>4088.6884024859369</v>
      </c>
      <c r="W112" s="22">
        <v>0.398080849234343</v>
      </c>
    </row>
    <row r="113" spans="1:23">
      <c r="A113" s="3" t="s">
        <v>264</v>
      </c>
      <c r="B113" s="1" t="s">
        <v>62</v>
      </c>
      <c r="C113" s="1" t="s">
        <v>406</v>
      </c>
      <c r="D113" s="1" t="s">
        <v>415</v>
      </c>
      <c r="E113" s="1" t="s">
        <v>418</v>
      </c>
      <c r="F113" s="2">
        <v>17.299999237060547</v>
      </c>
      <c r="G113" s="2">
        <v>14.300000190734863</v>
      </c>
      <c r="H113" s="2">
        <v>20.399999618530273</v>
      </c>
      <c r="I113" s="2">
        <v>10.899999618530273</v>
      </c>
      <c r="J113" s="2">
        <v>36.200000762939453</v>
      </c>
      <c r="K113" s="2">
        <v>2.9000000953674316</v>
      </c>
      <c r="L113" s="2">
        <v>5.5999999046325684</v>
      </c>
      <c r="M113" s="2">
        <v>9.6000003814697266</v>
      </c>
      <c r="N113" s="2">
        <v>20.100000381469727</v>
      </c>
      <c r="O113" s="2">
        <v>40.200000762939453</v>
      </c>
      <c r="P113" s="1" t="s">
        <v>450</v>
      </c>
      <c r="Q113" s="4">
        <v>2015</v>
      </c>
      <c r="R113">
        <v>1349083</v>
      </c>
      <c r="S113">
        <v>665156</v>
      </c>
      <c r="T113">
        <v>683927</v>
      </c>
      <c r="U113">
        <f t="shared" si="4"/>
        <v>777661.16497909266</v>
      </c>
      <c r="V113">
        <f t="shared" si="5"/>
        <v>571421.83502090734</v>
      </c>
      <c r="W113" s="22">
        <v>0.42356314253526828</v>
      </c>
    </row>
    <row r="114" spans="1:23">
      <c r="A114" s="3" t="s">
        <v>365</v>
      </c>
      <c r="B114" s="1" t="s">
        <v>163</v>
      </c>
      <c r="C114" s="1" t="s">
        <v>407</v>
      </c>
      <c r="D114" s="1" t="s">
        <v>416</v>
      </c>
      <c r="E114" s="1" t="s">
        <v>419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1" t="s">
        <v>459</v>
      </c>
      <c r="Q114" s="4"/>
      <c r="R114">
        <v>16016</v>
      </c>
      <c r="S114">
        <v>7815</v>
      </c>
      <c r="T114">
        <v>8201</v>
      </c>
      <c r="U114">
        <f t="shared" si="4"/>
        <v>862.90666969073573</v>
      </c>
      <c r="V114">
        <f t="shared" si="5"/>
        <v>15153.093330309264</v>
      </c>
      <c r="W114" s="22">
        <v>0.94612221093339566</v>
      </c>
    </row>
    <row r="115" spans="1:23">
      <c r="A115" s="3" t="s">
        <v>364</v>
      </c>
      <c r="B115" s="1" t="s">
        <v>162</v>
      </c>
      <c r="C115" s="1" t="s">
        <v>409</v>
      </c>
      <c r="D115" s="1" t="s">
        <v>409</v>
      </c>
      <c r="E115" s="1" t="s">
        <v>420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1" t="s">
        <v>459</v>
      </c>
      <c r="Q115" s="4"/>
      <c r="R115">
        <v>3028</v>
      </c>
      <c r="S115">
        <v>1484</v>
      </c>
      <c r="T115">
        <v>1544</v>
      </c>
      <c r="U115">
        <f t="shared" si="4"/>
        <v>695.50540748960793</v>
      </c>
      <c r="V115">
        <f t="shared" si="5"/>
        <v>2332.4945925103921</v>
      </c>
      <c r="W115" s="22">
        <v>0.77030865010250726</v>
      </c>
    </row>
    <row r="116" spans="1:23">
      <c r="A116" s="3" t="s">
        <v>269</v>
      </c>
      <c r="B116" s="1" t="s">
        <v>67</v>
      </c>
      <c r="C116" s="1" t="s">
        <v>406</v>
      </c>
      <c r="D116" s="1" t="s">
        <v>415</v>
      </c>
      <c r="E116" s="1" t="s">
        <v>418</v>
      </c>
      <c r="F116" s="2">
        <v>20.021890640258789</v>
      </c>
      <c r="G116" s="2">
        <v>17.985340118408203</v>
      </c>
      <c r="H116" s="2">
        <v>22.305629730224609</v>
      </c>
      <c r="I116" s="2">
        <v>11.842249870300293</v>
      </c>
      <c r="J116" s="2">
        <v>27.412460327148438</v>
      </c>
      <c r="K116" s="2">
        <v>8.7427463531494141</v>
      </c>
      <c r="L116" s="2">
        <v>10.918479919433594</v>
      </c>
      <c r="M116" s="2">
        <v>17.106489181518555</v>
      </c>
      <c r="N116" s="2">
        <v>21.396150588989258</v>
      </c>
      <c r="O116" s="2">
        <v>37.240558624267578</v>
      </c>
      <c r="P116" s="1" t="s">
        <v>450</v>
      </c>
      <c r="Q116" s="4">
        <v>2015</v>
      </c>
      <c r="R116">
        <v>281848</v>
      </c>
      <c r="S116">
        <v>139001</v>
      </c>
      <c r="T116">
        <v>142847</v>
      </c>
      <c r="U116">
        <f t="shared" si="4"/>
        <v>130574.62195544207</v>
      </c>
      <c r="V116">
        <f t="shared" si="5"/>
        <v>151273.37804455793</v>
      </c>
      <c r="W116" s="22">
        <v>0.53671971433026999</v>
      </c>
    </row>
    <row r="117" spans="1:23">
      <c r="A117" s="3" t="s">
        <v>367</v>
      </c>
      <c r="B117" s="1" t="s">
        <v>165</v>
      </c>
      <c r="C117" s="1" t="s">
        <v>406</v>
      </c>
      <c r="D117" s="1" t="s">
        <v>413</v>
      </c>
      <c r="E117" s="1" t="s">
        <v>420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1" t="s">
        <v>459</v>
      </c>
      <c r="Q117" s="4"/>
      <c r="R117">
        <v>73589</v>
      </c>
      <c r="S117">
        <v>36063</v>
      </c>
      <c r="T117">
        <v>37526</v>
      </c>
      <c r="U117">
        <f t="shared" si="4"/>
        <v>43569.649962351628</v>
      </c>
      <c r="V117">
        <f t="shared" si="5"/>
        <v>30019.350037648368</v>
      </c>
      <c r="W117" s="22">
        <v>0.40793257195570493</v>
      </c>
    </row>
    <row r="118" spans="1:23">
      <c r="A118" s="3" t="s">
        <v>262</v>
      </c>
      <c r="B118" s="1" t="s">
        <v>60</v>
      </c>
      <c r="C118" s="1" t="s">
        <v>408</v>
      </c>
      <c r="D118" s="1" t="s">
        <v>408</v>
      </c>
      <c r="E118" s="1" t="s">
        <v>420</v>
      </c>
      <c r="F118" s="2">
        <v>68</v>
      </c>
      <c r="G118" s="2">
        <v>70.300003051757813</v>
      </c>
      <c r="H118" s="2">
        <v>65.699996948242188</v>
      </c>
      <c r="I118" s="2">
        <v>55.200000762939453</v>
      </c>
      <c r="J118" s="2">
        <v>72.699996948242188</v>
      </c>
      <c r="K118" s="2"/>
      <c r="L118" s="2"/>
      <c r="M118" s="2"/>
      <c r="N118" s="2"/>
      <c r="O118" s="2"/>
      <c r="P118" s="1" t="s">
        <v>452</v>
      </c>
      <c r="Q118" s="4">
        <v>2018</v>
      </c>
      <c r="R118">
        <v>6742044</v>
      </c>
      <c r="S118">
        <v>3311115</v>
      </c>
      <c r="T118">
        <v>3430929</v>
      </c>
      <c r="U118">
        <f t="shared" si="4"/>
        <v>1337878.0816797763</v>
      </c>
      <c r="V118">
        <f t="shared" si="5"/>
        <v>5404165.9183202237</v>
      </c>
      <c r="W118" s="22">
        <v>0.80156194743318554</v>
      </c>
    </row>
    <row r="119" spans="1:23">
      <c r="A119" s="3" t="s">
        <v>339</v>
      </c>
      <c r="B119" s="1" t="s">
        <v>137</v>
      </c>
      <c r="C119" s="1" t="s">
        <v>409</v>
      </c>
      <c r="D119" s="1" t="s">
        <v>409</v>
      </c>
      <c r="E119" s="1" t="s">
        <v>420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1" t="s">
        <v>459</v>
      </c>
      <c r="Q119" s="4"/>
      <c r="R119">
        <v>9213</v>
      </c>
      <c r="S119">
        <v>4483</v>
      </c>
      <c r="T119">
        <v>4730</v>
      </c>
      <c r="U119">
        <f t="shared" si="4"/>
        <v>9213</v>
      </c>
      <c r="V119">
        <f t="shared" si="5"/>
        <v>0</v>
      </c>
      <c r="W119" s="22">
        <v>0</v>
      </c>
    </row>
    <row r="120" spans="1:23">
      <c r="A120" s="3" t="s">
        <v>362</v>
      </c>
      <c r="B120" s="1" t="s">
        <v>160</v>
      </c>
      <c r="C120" s="1" t="s">
        <v>407</v>
      </c>
      <c r="D120" s="1" t="s">
        <v>416</v>
      </c>
      <c r="E120" s="1" t="s">
        <v>419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1" t="s">
        <v>459</v>
      </c>
      <c r="Q120" s="4"/>
      <c r="R120">
        <v>614</v>
      </c>
      <c r="S120">
        <v>289</v>
      </c>
      <c r="T120">
        <v>325</v>
      </c>
      <c r="U120">
        <f t="shared" si="4"/>
        <v>0</v>
      </c>
      <c r="V120">
        <f t="shared" si="5"/>
        <v>614</v>
      </c>
      <c r="W120" s="22">
        <v>1</v>
      </c>
    </row>
    <row r="121" spans="1:23">
      <c r="A121" s="3" t="s">
        <v>267</v>
      </c>
      <c r="B121" s="1" t="s">
        <v>65</v>
      </c>
      <c r="C121" s="1" t="s">
        <v>409</v>
      </c>
      <c r="D121" s="1" t="s">
        <v>409</v>
      </c>
      <c r="E121" s="1" t="s">
        <v>420</v>
      </c>
      <c r="F121" s="2">
        <v>86.5</v>
      </c>
      <c r="G121" s="2">
        <v>91</v>
      </c>
      <c r="H121" s="2">
        <v>82.400001525878906</v>
      </c>
      <c r="I121" s="2">
        <v>76.199996948242188</v>
      </c>
      <c r="J121" s="2">
        <v>91.599998474121094</v>
      </c>
      <c r="K121" s="2">
        <v>68.300003051757813</v>
      </c>
      <c r="L121" s="2">
        <v>87</v>
      </c>
      <c r="M121" s="2">
        <v>92.5</v>
      </c>
      <c r="N121" s="2">
        <v>96.5</v>
      </c>
      <c r="O121" s="2">
        <v>90.800003051757813</v>
      </c>
      <c r="P121" s="1" t="s">
        <v>440</v>
      </c>
      <c r="Q121" s="4">
        <v>2018</v>
      </c>
      <c r="R121">
        <v>133941</v>
      </c>
      <c r="S121">
        <v>66337</v>
      </c>
      <c r="T121">
        <v>67604</v>
      </c>
      <c r="U121">
        <f t="shared" si="4"/>
        <v>42264.518146104194</v>
      </c>
      <c r="V121">
        <f t="shared" si="5"/>
        <v>91676.481853895806</v>
      </c>
      <c r="W121" s="22">
        <v>0.68445421382471239</v>
      </c>
    </row>
    <row r="122" spans="1:23">
      <c r="A122" s="3" t="s">
        <v>266</v>
      </c>
      <c r="B122" s="1" t="s">
        <v>64</v>
      </c>
      <c r="C122" s="1" t="s">
        <v>407</v>
      </c>
      <c r="D122" s="1" t="s">
        <v>414</v>
      </c>
      <c r="E122" s="1" t="s">
        <v>419</v>
      </c>
      <c r="F122" s="2">
        <v>87.369422912597656</v>
      </c>
      <c r="G122" s="2">
        <v>89.403976440429688</v>
      </c>
      <c r="H122" s="2">
        <v>85.338813781738281</v>
      </c>
      <c r="I122" s="2">
        <v>88.936752319335938</v>
      </c>
      <c r="J122" s="2">
        <v>86.507850646972656</v>
      </c>
      <c r="K122" s="2">
        <v>64.361907958984375</v>
      </c>
      <c r="L122" s="2">
        <v>87.127182006835938</v>
      </c>
      <c r="M122" s="2">
        <v>97.030921936035156</v>
      </c>
      <c r="N122" s="2">
        <v>96.846229553222656</v>
      </c>
      <c r="O122" s="2">
        <v>95.229537963867188</v>
      </c>
      <c r="P122" s="1" t="s">
        <v>440</v>
      </c>
      <c r="Q122" s="4">
        <v>2018</v>
      </c>
      <c r="R122">
        <v>31195</v>
      </c>
      <c r="S122">
        <v>14841</v>
      </c>
      <c r="T122">
        <v>16354</v>
      </c>
      <c r="U122">
        <f t="shared" si="4"/>
        <v>10352.540403261824</v>
      </c>
      <c r="V122">
        <f t="shared" si="5"/>
        <v>20842.459596738176</v>
      </c>
      <c r="W122" s="22">
        <v>0.66813462403392132</v>
      </c>
    </row>
    <row r="123" spans="1:23">
      <c r="A123" s="3" t="s">
        <v>366</v>
      </c>
      <c r="B123" s="1" t="s">
        <v>164</v>
      </c>
      <c r="C123" s="1" t="s">
        <v>408</v>
      </c>
      <c r="D123" s="1" t="s">
        <v>408</v>
      </c>
      <c r="E123" s="1" t="s">
        <v>421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1" t="s">
        <v>459</v>
      </c>
      <c r="Q123" s="4"/>
      <c r="R123">
        <v>135</v>
      </c>
      <c r="S123">
        <v>65</v>
      </c>
      <c r="T123">
        <v>70</v>
      </c>
      <c r="U123">
        <f t="shared" si="4"/>
        <v>122.75321929655968</v>
      </c>
      <c r="V123">
        <f t="shared" si="5"/>
        <v>12.24678070344032</v>
      </c>
      <c r="W123" s="22">
        <v>9.0716894099557924E-2</v>
      </c>
    </row>
    <row r="124" spans="1:23">
      <c r="A124" s="3" t="s">
        <v>361</v>
      </c>
      <c r="B124" s="1" t="s">
        <v>159</v>
      </c>
      <c r="C124" s="1" t="s">
        <v>410</v>
      </c>
      <c r="D124" s="1" t="s">
        <v>410</v>
      </c>
      <c r="E124" s="1" t="s">
        <v>420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1" t="s">
        <v>459</v>
      </c>
      <c r="Q124" s="4"/>
      <c r="R124">
        <v>1798473</v>
      </c>
      <c r="S124">
        <v>878249</v>
      </c>
      <c r="T124">
        <v>920224</v>
      </c>
      <c r="U124">
        <f t="shared" si="4"/>
        <v>675278.86775268614</v>
      </c>
      <c r="V124">
        <f t="shared" si="5"/>
        <v>1123194.1322473139</v>
      </c>
      <c r="W124" s="22">
        <v>0.6245265468246195</v>
      </c>
    </row>
    <row r="125" spans="1:23">
      <c r="A125" s="3" t="s">
        <v>268</v>
      </c>
      <c r="B125" s="1" t="s">
        <v>66</v>
      </c>
      <c r="C125" s="1" t="s">
        <v>406</v>
      </c>
      <c r="D125" s="1" t="s">
        <v>413</v>
      </c>
      <c r="E125" s="1" t="s">
        <v>418</v>
      </c>
      <c r="F125" s="2">
        <v>3.4000000953674316</v>
      </c>
      <c r="G125" s="2">
        <v>3.4000000953674316</v>
      </c>
      <c r="H125" s="2">
        <v>3.4000000953674316</v>
      </c>
      <c r="I125" s="2">
        <v>0.5</v>
      </c>
      <c r="J125" s="2">
        <v>8.1999998092651367</v>
      </c>
      <c r="K125" s="2">
        <v>0</v>
      </c>
      <c r="L125" s="2">
        <v>0</v>
      </c>
      <c r="M125" s="2">
        <v>0.20000000298023224</v>
      </c>
      <c r="N125" s="2">
        <v>1.7000000476837158</v>
      </c>
      <c r="O125" s="2">
        <v>10.899999618530273</v>
      </c>
      <c r="P125" s="1" t="s">
        <v>453</v>
      </c>
      <c r="Q125" s="4">
        <v>2011</v>
      </c>
      <c r="R125">
        <v>1481835</v>
      </c>
      <c r="S125">
        <v>744305</v>
      </c>
      <c r="T125">
        <v>737530</v>
      </c>
      <c r="U125">
        <f t="shared" si="4"/>
        <v>948554.10542262997</v>
      </c>
      <c r="V125">
        <f t="shared" si="5"/>
        <v>533280.89457737003</v>
      </c>
      <c r="W125" s="22">
        <v>0.35987872777830865</v>
      </c>
    </row>
    <row r="126" spans="1:23">
      <c r="A126" s="3" t="s">
        <v>265</v>
      </c>
      <c r="B126" s="1" t="s">
        <v>63</v>
      </c>
      <c r="C126" s="1" t="s">
        <v>409</v>
      </c>
      <c r="D126" s="1" t="s">
        <v>409</v>
      </c>
      <c r="E126" s="1" t="s">
        <v>418</v>
      </c>
      <c r="F126" s="2">
        <v>35.5</v>
      </c>
      <c r="G126" s="2">
        <v>40.900001525878906</v>
      </c>
      <c r="H126" s="2">
        <v>29.899999618530273</v>
      </c>
      <c r="I126" s="2">
        <v>25.899999618530273</v>
      </c>
      <c r="J126" s="2">
        <v>59.599998474121094</v>
      </c>
      <c r="K126" s="2">
        <v>9.5</v>
      </c>
      <c r="L126" s="2">
        <v>23.399999618530273</v>
      </c>
      <c r="M126" s="2">
        <v>33.5</v>
      </c>
      <c r="N126" s="2">
        <v>44.799999237060547</v>
      </c>
      <c r="O126" s="2">
        <v>71.300003051757813</v>
      </c>
      <c r="P126" s="1" t="s">
        <v>423</v>
      </c>
      <c r="Q126" s="4">
        <v>2016</v>
      </c>
      <c r="R126">
        <v>2005456</v>
      </c>
      <c r="S126">
        <v>999295</v>
      </c>
      <c r="T126">
        <v>1006161</v>
      </c>
      <c r="U126">
        <f t="shared" si="4"/>
        <v>1392214.4691283852</v>
      </c>
      <c r="V126">
        <f t="shared" si="5"/>
        <v>613241.5308716147</v>
      </c>
      <c r="W126" s="22">
        <v>0.30578657964653161</v>
      </c>
    </row>
    <row r="127" spans="1:23">
      <c r="A127" s="3" t="s">
        <v>271</v>
      </c>
      <c r="B127" s="1" t="s">
        <v>69</v>
      </c>
      <c r="C127" s="1" t="s">
        <v>406</v>
      </c>
      <c r="D127" s="1" t="s">
        <v>413</v>
      </c>
      <c r="E127" s="1" t="s">
        <v>420</v>
      </c>
      <c r="F127" s="2">
        <v>24.399999618530273</v>
      </c>
      <c r="G127" s="2">
        <v>28.100000381469727</v>
      </c>
      <c r="H127" s="2">
        <v>20.200000762939453</v>
      </c>
      <c r="I127" s="2">
        <v>10.100000381469727</v>
      </c>
      <c r="J127" s="2">
        <v>42.400001525878906</v>
      </c>
      <c r="K127" s="2">
        <v>6.5</v>
      </c>
      <c r="L127" s="2">
        <v>9.8999996185302734</v>
      </c>
      <c r="M127" s="2">
        <v>15.399999618530273</v>
      </c>
      <c r="N127" s="2">
        <v>28.299999237060547</v>
      </c>
      <c r="O127" s="2">
        <v>60.299999237060547</v>
      </c>
      <c r="P127" s="1" t="s">
        <v>446</v>
      </c>
      <c r="Q127" s="4">
        <v>2013</v>
      </c>
      <c r="R127">
        <v>97039</v>
      </c>
      <c r="S127">
        <v>48762</v>
      </c>
      <c r="T127">
        <v>48277</v>
      </c>
      <c r="U127">
        <f t="shared" si="4"/>
        <v>48487.982398955712</v>
      </c>
      <c r="V127">
        <f t="shared" si="5"/>
        <v>48551.017601044288</v>
      </c>
      <c r="W127" s="22">
        <v>0.50032479313517542</v>
      </c>
    </row>
    <row r="128" spans="1:23">
      <c r="A128" s="3" t="s">
        <v>373</v>
      </c>
      <c r="B128" s="1" t="s">
        <v>171</v>
      </c>
      <c r="C128" s="1" t="s">
        <v>409</v>
      </c>
      <c r="D128" s="1" t="s">
        <v>409</v>
      </c>
      <c r="E128" s="1" t="s">
        <v>420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1" t="s">
        <v>459</v>
      </c>
      <c r="Q128" s="4"/>
      <c r="R128">
        <v>401</v>
      </c>
      <c r="S128">
        <v>200</v>
      </c>
      <c r="T128">
        <v>201</v>
      </c>
      <c r="U128">
        <f t="shared" si="4"/>
        <v>0</v>
      </c>
      <c r="V128">
        <f t="shared" si="5"/>
        <v>401</v>
      </c>
      <c r="W128" s="22">
        <v>1</v>
      </c>
    </row>
    <row r="129" spans="1:23">
      <c r="A129" s="3" t="s">
        <v>274</v>
      </c>
      <c r="B129" s="1" t="s">
        <v>72</v>
      </c>
      <c r="C129" s="1" t="s">
        <v>405</v>
      </c>
      <c r="D129" s="1" t="s">
        <v>405</v>
      </c>
      <c r="E129" s="1" t="s">
        <v>418</v>
      </c>
      <c r="F129" s="2">
        <v>47.402439117431641</v>
      </c>
      <c r="G129" s="2">
        <v>48.973979949951172</v>
      </c>
      <c r="H129" s="2">
        <v>45.711418151855469</v>
      </c>
      <c r="I129" s="2">
        <v>39.700328826904297</v>
      </c>
      <c r="J129" s="2">
        <v>51.607990264892578</v>
      </c>
      <c r="K129" s="2">
        <v>32.867931365966797</v>
      </c>
      <c r="L129" s="2">
        <v>45.683208465576172</v>
      </c>
      <c r="M129" s="2">
        <v>46.585369110107422</v>
      </c>
      <c r="N129" s="2">
        <v>51.70819091796875</v>
      </c>
      <c r="O129" s="2">
        <v>67.487396240234375</v>
      </c>
      <c r="P129" s="1" t="s">
        <v>428</v>
      </c>
      <c r="Q129" s="4">
        <v>2019</v>
      </c>
      <c r="R129">
        <v>2453455</v>
      </c>
      <c r="S129">
        <v>1213801</v>
      </c>
      <c r="T129">
        <v>1239654</v>
      </c>
      <c r="U129">
        <f t="shared" si="4"/>
        <v>1969152.3837863412</v>
      </c>
      <c r="V129">
        <f t="shared" si="5"/>
        <v>484302.61621365894</v>
      </c>
      <c r="W129" s="22">
        <v>0.19739616834776222</v>
      </c>
    </row>
    <row r="130" spans="1:23">
      <c r="A130" s="3" t="s">
        <v>371</v>
      </c>
      <c r="B130" s="1" t="s">
        <v>169</v>
      </c>
      <c r="C130" s="1" t="s">
        <v>407</v>
      </c>
      <c r="D130" s="1" t="s">
        <v>416</v>
      </c>
      <c r="E130" s="1" t="s">
        <v>419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1" t="s">
        <v>459</v>
      </c>
      <c r="Q130" s="4"/>
      <c r="R130">
        <v>605839</v>
      </c>
      <c r="S130">
        <v>294692</v>
      </c>
      <c r="T130">
        <v>311147</v>
      </c>
      <c r="U130">
        <f t="shared" si="4"/>
        <v>51556.35063469084</v>
      </c>
      <c r="V130">
        <f t="shared" si="5"/>
        <v>554282.64936530916</v>
      </c>
      <c r="W130" s="22">
        <v>0.91490090496866183</v>
      </c>
    </row>
    <row r="131" spans="1:23">
      <c r="A131" s="3" t="s">
        <v>374</v>
      </c>
      <c r="B131" s="1" t="s">
        <v>172</v>
      </c>
      <c r="C131" s="1" t="s">
        <v>409</v>
      </c>
      <c r="D131" s="1" t="s">
        <v>409</v>
      </c>
      <c r="E131" s="1" t="s">
        <v>419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1" t="s">
        <v>459</v>
      </c>
      <c r="Q131" s="4"/>
      <c r="R131">
        <v>185474</v>
      </c>
      <c r="S131">
        <v>90858</v>
      </c>
      <c r="T131">
        <v>94616</v>
      </c>
      <c r="U131">
        <f t="shared" ref="U131:U194" si="6">R131-V131</f>
        <v>24969.178316143836</v>
      </c>
      <c r="V131">
        <f t="shared" ref="V131:V194" si="7">W131*R131</f>
        <v>160504.82168385616</v>
      </c>
      <c r="W131" s="22">
        <v>0.86537639606551953</v>
      </c>
    </row>
    <row r="132" spans="1:23">
      <c r="A132" s="3" t="s">
        <v>369</v>
      </c>
      <c r="B132" s="1" t="s">
        <v>167</v>
      </c>
      <c r="C132" s="1" t="s">
        <v>408</v>
      </c>
      <c r="D132" s="1" t="s">
        <v>408</v>
      </c>
      <c r="E132" s="1" t="s">
        <v>420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1" t="s">
        <v>459</v>
      </c>
      <c r="Q132" s="4"/>
      <c r="R132">
        <v>246446</v>
      </c>
      <c r="S132">
        <v>119058</v>
      </c>
      <c r="T132">
        <v>127388</v>
      </c>
      <c r="U132">
        <f t="shared" si="6"/>
        <v>102220.10688909687</v>
      </c>
      <c r="V132">
        <f t="shared" si="7"/>
        <v>144225.89311090313</v>
      </c>
      <c r="W132" s="22">
        <v>0.58522310409137546</v>
      </c>
    </row>
    <row r="133" spans="1:23">
      <c r="A133" s="3" t="s">
        <v>272</v>
      </c>
      <c r="B133" s="1" t="s">
        <v>70</v>
      </c>
      <c r="C133" s="1" t="s">
        <v>406</v>
      </c>
      <c r="D133" s="1" t="s">
        <v>415</v>
      </c>
      <c r="E133" s="1" t="s">
        <v>418</v>
      </c>
      <c r="F133" s="2">
        <v>3.9000000953674316</v>
      </c>
      <c r="G133" s="2">
        <v>2.7999999523162842</v>
      </c>
      <c r="H133" s="2">
        <v>5.5</v>
      </c>
      <c r="I133" s="2">
        <v>0.5</v>
      </c>
      <c r="J133" s="2">
        <v>14.199999809265137</v>
      </c>
      <c r="K133" s="2">
        <v>0.30000001192092896</v>
      </c>
      <c r="L133" s="2">
        <v>0.30000001192092896</v>
      </c>
      <c r="M133" s="2">
        <v>0</v>
      </c>
      <c r="N133" s="2">
        <v>1.2000000476837158</v>
      </c>
      <c r="O133" s="2">
        <v>12.5</v>
      </c>
      <c r="P133" s="1" t="s">
        <v>439</v>
      </c>
      <c r="Q133" s="4">
        <v>2012</v>
      </c>
      <c r="R133">
        <v>1509874</v>
      </c>
      <c r="S133">
        <v>741956</v>
      </c>
      <c r="T133">
        <v>767918</v>
      </c>
      <c r="U133">
        <f t="shared" si="6"/>
        <v>1261873.9027936198</v>
      </c>
      <c r="V133">
        <f t="shared" si="7"/>
        <v>248000.09720638016</v>
      </c>
      <c r="W133" s="22">
        <v>0.16425218078222431</v>
      </c>
    </row>
    <row r="134" spans="1:23">
      <c r="A134" s="3" t="s">
        <v>273</v>
      </c>
      <c r="B134" s="1" t="s">
        <v>71</v>
      </c>
      <c r="C134" s="1" t="s">
        <v>406</v>
      </c>
      <c r="D134" s="1" t="s">
        <v>415</v>
      </c>
      <c r="E134" s="1" t="s">
        <v>420</v>
      </c>
      <c r="F134" s="2">
        <v>34.5</v>
      </c>
      <c r="G134" s="2">
        <v>35</v>
      </c>
      <c r="H134" s="2">
        <v>34</v>
      </c>
      <c r="I134" s="2">
        <v>24.600000381469727</v>
      </c>
      <c r="J134" s="2">
        <v>47.5</v>
      </c>
      <c r="K134" s="2">
        <v>6.3000001907348633</v>
      </c>
      <c r="L134" s="2">
        <v>22.299999237060547</v>
      </c>
      <c r="M134" s="2">
        <v>37.900001525878906</v>
      </c>
      <c r="N134" s="2">
        <v>51</v>
      </c>
      <c r="O134" s="2">
        <v>56.799999237060547</v>
      </c>
      <c r="P134" s="1" t="s">
        <v>436</v>
      </c>
      <c r="Q134" s="4">
        <v>2018</v>
      </c>
      <c r="R134">
        <v>13600000</v>
      </c>
      <c r="S134">
        <v>6684309</v>
      </c>
      <c r="T134">
        <v>6935784</v>
      </c>
      <c r="U134">
        <f t="shared" si="6"/>
        <v>6753259.6251561893</v>
      </c>
      <c r="V134">
        <f t="shared" si="7"/>
        <v>6846740.3748438107</v>
      </c>
      <c r="W134" s="22">
        <v>0.50343679226792726</v>
      </c>
    </row>
    <row r="135" spans="1:23">
      <c r="A135" s="3" t="s">
        <v>370</v>
      </c>
      <c r="B135" s="1" t="s">
        <v>168</v>
      </c>
      <c r="C135" s="1" t="s">
        <v>409</v>
      </c>
      <c r="D135" s="1" t="s">
        <v>409</v>
      </c>
      <c r="E135" s="1" t="s">
        <v>420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1" t="s">
        <v>459</v>
      </c>
      <c r="Q135" s="4"/>
      <c r="R135">
        <v>76</v>
      </c>
      <c r="S135">
        <v>39</v>
      </c>
      <c r="T135">
        <v>37</v>
      </c>
      <c r="U135">
        <f t="shared" si="6"/>
        <v>41.977832512315274</v>
      </c>
      <c r="V135">
        <f t="shared" si="7"/>
        <v>34.022167487684726</v>
      </c>
      <c r="W135" s="22">
        <v>0.44766009852216743</v>
      </c>
    </row>
    <row r="136" spans="1:23">
      <c r="A136" s="3" t="s">
        <v>263</v>
      </c>
      <c r="B136" s="1" t="s">
        <v>61</v>
      </c>
      <c r="C136" s="1" t="s">
        <v>407</v>
      </c>
      <c r="D136" s="1" t="s">
        <v>414</v>
      </c>
      <c r="E136" s="1" t="s">
        <v>419</v>
      </c>
      <c r="F136" s="2">
        <v>90.448921203613281</v>
      </c>
      <c r="G136" s="2">
        <v>91.166923522949205</v>
      </c>
      <c r="H136" s="2">
        <v>89.728172302246094</v>
      </c>
      <c r="I136" s="2">
        <v>91.836051940917969</v>
      </c>
      <c r="J136" s="2">
        <v>89.432731628417969</v>
      </c>
      <c r="K136" s="2">
        <v>74.011100769042969</v>
      </c>
      <c r="L136" s="2">
        <v>91.415519714355469</v>
      </c>
      <c r="M136" s="2">
        <v>92.439140319824219</v>
      </c>
      <c r="N136" s="2">
        <v>97.228446960449219</v>
      </c>
      <c r="O136" s="2">
        <v>99.476158142089844</v>
      </c>
      <c r="P136" s="1" t="s">
        <v>447</v>
      </c>
      <c r="Q136" s="4">
        <v>2019</v>
      </c>
      <c r="R136">
        <v>96385</v>
      </c>
      <c r="S136">
        <v>46789</v>
      </c>
      <c r="T136">
        <v>49596</v>
      </c>
      <c r="U136">
        <f t="shared" si="6"/>
        <v>40517.136453736581</v>
      </c>
      <c r="V136">
        <f t="shared" si="7"/>
        <v>55867.863546263419</v>
      </c>
      <c r="W136" s="22">
        <v>0.57963234472442204</v>
      </c>
    </row>
    <row r="137" spans="1:23">
      <c r="A137" s="3" t="s">
        <v>372</v>
      </c>
      <c r="B137" s="1" t="s">
        <v>170</v>
      </c>
      <c r="C137" s="1" t="s">
        <v>407</v>
      </c>
      <c r="D137" s="1" t="s">
        <v>416</v>
      </c>
      <c r="E137" s="1" t="s">
        <v>419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1" t="s">
        <v>459</v>
      </c>
      <c r="Q137" s="4"/>
      <c r="R137">
        <v>191677</v>
      </c>
      <c r="S137">
        <v>93900</v>
      </c>
      <c r="T137">
        <v>97777</v>
      </c>
      <c r="U137">
        <f t="shared" si="6"/>
        <v>34026.286218775</v>
      </c>
      <c r="V137">
        <f t="shared" si="7"/>
        <v>157650.713781225</v>
      </c>
      <c r="W137" s="22">
        <v>0.82248112074596846</v>
      </c>
    </row>
    <row r="138" spans="1:23">
      <c r="A138" s="3" t="s">
        <v>375</v>
      </c>
      <c r="B138" s="1" t="s">
        <v>173</v>
      </c>
      <c r="C138" s="1" t="s">
        <v>410</v>
      </c>
      <c r="D138" s="1" t="s">
        <v>410</v>
      </c>
      <c r="E138" s="1" t="s">
        <v>420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1" t="s">
        <v>459</v>
      </c>
      <c r="Q138" s="4"/>
      <c r="R138">
        <v>82993</v>
      </c>
      <c r="S138">
        <v>48238</v>
      </c>
      <c r="T138">
        <v>34755</v>
      </c>
      <c r="U138">
        <f t="shared" si="6"/>
        <v>12831.239276795241</v>
      </c>
      <c r="V138">
        <f t="shared" si="7"/>
        <v>70161.760723204759</v>
      </c>
      <c r="W138" s="22">
        <v>0.84539371661712148</v>
      </c>
    </row>
    <row r="139" spans="1:23">
      <c r="A139" s="3" t="s">
        <v>275</v>
      </c>
      <c r="B139" s="1" t="s">
        <v>73</v>
      </c>
      <c r="C139" s="1" t="s">
        <v>405</v>
      </c>
      <c r="D139" s="1" t="s">
        <v>405</v>
      </c>
      <c r="E139" s="1" t="s">
        <v>420</v>
      </c>
      <c r="F139" s="2">
        <v>32.614940643310547</v>
      </c>
      <c r="G139" s="2">
        <v>29.396190643310547</v>
      </c>
      <c r="H139" s="2">
        <v>35.865299224853516</v>
      </c>
      <c r="I139" s="2">
        <v>25.041179656982422</v>
      </c>
      <c r="J139" s="2">
        <v>46.747230529785156</v>
      </c>
      <c r="K139" s="2">
        <v>9.1253156661987305</v>
      </c>
      <c r="L139" s="2">
        <v>17.971469879150391</v>
      </c>
      <c r="M139" s="2">
        <v>31.145719528198242</v>
      </c>
      <c r="N139" s="2">
        <v>44.493019104003906</v>
      </c>
      <c r="O139" s="2">
        <v>68.766532897949219</v>
      </c>
      <c r="P139" s="1" t="s">
        <v>424</v>
      </c>
      <c r="Q139" s="4">
        <v>2018</v>
      </c>
      <c r="R139">
        <v>18100000</v>
      </c>
      <c r="S139">
        <v>8701645</v>
      </c>
      <c r="T139">
        <v>9415340</v>
      </c>
      <c r="U139">
        <f t="shared" si="6"/>
        <v>11463450.80098024</v>
      </c>
      <c r="V139">
        <f t="shared" si="7"/>
        <v>6636549.199019759</v>
      </c>
      <c r="W139" s="22">
        <v>0.36666017674142315</v>
      </c>
    </row>
    <row r="140" spans="1:23">
      <c r="A140" s="3" t="s">
        <v>376</v>
      </c>
      <c r="B140" s="1" t="s">
        <v>174</v>
      </c>
      <c r="C140" s="1" t="s">
        <v>409</v>
      </c>
      <c r="D140" s="1" t="s">
        <v>409</v>
      </c>
      <c r="E140" s="1" t="s">
        <v>420</v>
      </c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1" t="s">
        <v>459</v>
      </c>
      <c r="Q140" s="4"/>
      <c r="R140">
        <v>943</v>
      </c>
      <c r="S140">
        <v>459</v>
      </c>
      <c r="T140">
        <v>484</v>
      </c>
      <c r="U140">
        <f t="shared" si="6"/>
        <v>189.25259515570906</v>
      </c>
      <c r="V140">
        <f t="shared" si="7"/>
        <v>753.74740484429094</v>
      </c>
      <c r="W140" s="22">
        <v>0.79930795847750891</v>
      </c>
    </row>
    <row r="141" spans="1:23">
      <c r="A141" s="3" t="s">
        <v>276</v>
      </c>
      <c r="B141" s="1" t="s">
        <v>74</v>
      </c>
      <c r="C141" s="1" t="s">
        <v>408</v>
      </c>
      <c r="D141" s="1" t="s">
        <v>408</v>
      </c>
      <c r="E141" s="1" t="s">
        <v>420</v>
      </c>
      <c r="F141" s="2">
        <v>62</v>
      </c>
      <c r="G141" s="2">
        <v>70.199996948242188</v>
      </c>
      <c r="H141" s="2">
        <v>55.400001525878906</v>
      </c>
      <c r="I141" s="2">
        <v>45</v>
      </c>
      <c r="J141" s="2">
        <v>71.800003051757813</v>
      </c>
      <c r="K141" s="2">
        <v>31.200000762939453</v>
      </c>
      <c r="L141" s="2">
        <v>52.099998474121094</v>
      </c>
      <c r="M141" s="2">
        <v>64.900001525878906</v>
      </c>
      <c r="N141" s="2">
        <v>79.699996948242188</v>
      </c>
      <c r="O141" s="2">
        <v>91</v>
      </c>
      <c r="P141" s="1" t="s">
        <v>454</v>
      </c>
      <c r="Q141" s="4">
        <v>2013</v>
      </c>
      <c r="R141">
        <v>217381</v>
      </c>
      <c r="S141">
        <v>106633</v>
      </c>
      <c r="T141">
        <v>110748</v>
      </c>
      <c r="U141">
        <f t="shared" si="6"/>
        <v>70194.813172143127</v>
      </c>
      <c r="V141">
        <f t="shared" si="7"/>
        <v>147186.18682785687</v>
      </c>
      <c r="W141" s="22">
        <v>0.67708855340557306</v>
      </c>
    </row>
    <row r="142" spans="1:23">
      <c r="A142" s="3" t="s">
        <v>377</v>
      </c>
      <c r="B142" s="1" t="s">
        <v>175</v>
      </c>
      <c r="C142" s="1" t="s">
        <v>409</v>
      </c>
      <c r="D142" s="1" t="s">
        <v>409</v>
      </c>
      <c r="E142" s="1" t="s">
        <v>420</v>
      </c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1" t="s">
        <v>459</v>
      </c>
      <c r="Q142" s="4"/>
      <c r="R142">
        <v>756103</v>
      </c>
      <c r="S142">
        <v>366060</v>
      </c>
      <c r="T142">
        <v>390043</v>
      </c>
      <c r="U142">
        <f t="shared" si="6"/>
        <v>656533.95014578872</v>
      </c>
      <c r="V142">
        <f t="shared" si="7"/>
        <v>99569.049854211276</v>
      </c>
      <c r="W142" s="22">
        <v>0.13168715089638749</v>
      </c>
    </row>
    <row r="143" spans="1:23">
      <c r="A143" s="3" t="s">
        <v>280</v>
      </c>
      <c r="B143" s="1" t="s">
        <v>78</v>
      </c>
      <c r="C143" s="1" t="s">
        <v>408</v>
      </c>
      <c r="D143" s="1" t="s">
        <v>408</v>
      </c>
      <c r="E143" s="1" t="s">
        <v>420</v>
      </c>
      <c r="F143" s="2">
        <v>63</v>
      </c>
      <c r="G143" s="2">
        <v>65</v>
      </c>
      <c r="H143" s="2">
        <v>61.400001525878906</v>
      </c>
      <c r="I143" s="2">
        <v>52.299999237060547</v>
      </c>
      <c r="J143" s="2">
        <v>69.800003051757813</v>
      </c>
      <c r="K143" s="2">
        <v>47</v>
      </c>
      <c r="L143" s="2">
        <v>55.099998474121094</v>
      </c>
      <c r="M143" s="2">
        <v>63.700000762939453</v>
      </c>
      <c r="N143" s="2">
        <v>75</v>
      </c>
      <c r="O143" s="2">
        <v>82.300003051757813</v>
      </c>
      <c r="P143" s="1" t="s">
        <v>456</v>
      </c>
      <c r="Q143" s="4">
        <v>2017</v>
      </c>
      <c r="R143">
        <v>396335</v>
      </c>
      <c r="S143">
        <v>193811</v>
      </c>
      <c r="T143">
        <v>202524</v>
      </c>
      <c r="U143">
        <f t="shared" si="6"/>
        <v>152253.68732263791</v>
      </c>
      <c r="V143">
        <f t="shared" si="7"/>
        <v>244081.31267736209</v>
      </c>
      <c r="W143" s="22">
        <v>0.61584597039716926</v>
      </c>
    </row>
    <row r="144" spans="1:23">
      <c r="A144" s="3" t="s">
        <v>277</v>
      </c>
      <c r="B144" s="1" t="s">
        <v>75</v>
      </c>
      <c r="C144" s="1" t="s">
        <v>408</v>
      </c>
      <c r="D144" s="1" t="s">
        <v>408</v>
      </c>
      <c r="E144" s="1" t="s">
        <v>420</v>
      </c>
      <c r="F144" s="2">
        <v>65.900001525878906</v>
      </c>
      <c r="G144" s="2">
        <v>66.800003051757813</v>
      </c>
      <c r="H144" s="2">
        <v>65.099998474121094</v>
      </c>
      <c r="I144" s="2">
        <v>52.099998474121094</v>
      </c>
      <c r="J144" s="2">
        <v>71.599998474121094</v>
      </c>
      <c r="K144" s="2">
        <v>41.799999237060547</v>
      </c>
      <c r="L144" s="2">
        <v>58.700000762939453</v>
      </c>
      <c r="M144" s="2">
        <v>66.5</v>
      </c>
      <c r="N144" s="2">
        <v>75.900001525878906</v>
      </c>
      <c r="O144" s="2">
        <v>87.300003051757813</v>
      </c>
      <c r="P144" s="1" t="s">
        <v>439</v>
      </c>
      <c r="Q144" s="4">
        <v>2012</v>
      </c>
      <c r="R144">
        <v>1022275</v>
      </c>
      <c r="S144">
        <v>521918</v>
      </c>
      <c r="T144">
        <v>500357</v>
      </c>
      <c r="U144">
        <f t="shared" si="6"/>
        <v>225852.55082166696</v>
      </c>
      <c r="V144">
        <f t="shared" si="7"/>
        <v>796422.44917833304</v>
      </c>
      <c r="W144" s="22">
        <v>0.77906869401905854</v>
      </c>
    </row>
    <row r="145" spans="1:23">
      <c r="A145" s="3" t="s">
        <v>278</v>
      </c>
      <c r="B145" s="1" t="s">
        <v>76</v>
      </c>
      <c r="C145" s="1" t="s">
        <v>409</v>
      </c>
      <c r="D145" s="1" t="s">
        <v>409</v>
      </c>
      <c r="E145" s="1" t="s">
        <v>420</v>
      </c>
      <c r="F145" s="2">
        <v>40.974380493164063</v>
      </c>
      <c r="G145" s="2">
        <v>53.474349975585938</v>
      </c>
      <c r="H145" s="2">
        <v>31.42034912109375</v>
      </c>
      <c r="I145" s="2">
        <v>39.110118865966797</v>
      </c>
      <c r="J145" s="2">
        <v>43.583209991455078</v>
      </c>
      <c r="K145" s="2">
        <v>18.948600769042969</v>
      </c>
      <c r="L145" s="2">
        <v>39.325519561767578</v>
      </c>
      <c r="M145" s="2">
        <v>42.305580139160156</v>
      </c>
      <c r="N145" s="2">
        <v>48.075450897216797</v>
      </c>
      <c r="O145" s="2">
        <v>59.754520416259766</v>
      </c>
      <c r="P145" s="1" t="s">
        <v>455</v>
      </c>
      <c r="Q145" s="4">
        <v>2017</v>
      </c>
      <c r="R145">
        <v>4174283</v>
      </c>
      <c r="S145">
        <v>2012919</v>
      </c>
      <c r="T145">
        <v>2161364</v>
      </c>
      <c r="U145">
        <f t="shared" si="6"/>
        <v>2216237.9861382474</v>
      </c>
      <c r="V145">
        <f t="shared" si="7"/>
        <v>1958045.0138617526</v>
      </c>
      <c r="W145" s="22">
        <v>0.4690733747236957</v>
      </c>
    </row>
    <row r="146" spans="1:23">
      <c r="A146" s="3" t="s">
        <v>378</v>
      </c>
      <c r="B146" s="1" t="s">
        <v>176</v>
      </c>
      <c r="C146" s="1" t="s">
        <v>407</v>
      </c>
      <c r="D146" s="1" t="s">
        <v>416</v>
      </c>
      <c r="E146" s="1" t="s">
        <v>419</v>
      </c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1" t="s">
        <v>459</v>
      </c>
      <c r="Q146" s="4"/>
      <c r="R146">
        <v>1022159</v>
      </c>
      <c r="S146">
        <v>502633</v>
      </c>
      <c r="T146">
        <v>519526</v>
      </c>
      <c r="U146">
        <f t="shared" si="6"/>
        <v>408273.4571654062</v>
      </c>
      <c r="V146">
        <f t="shared" si="7"/>
        <v>613885.5428345938</v>
      </c>
      <c r="W146" s="22">
        <v>0.60057734935033957</v>
      </c>
    </row>
    <row r="147" spans="1:23">
      <c r="A147" s="3" t="s">
        <v>379</v>
      </c>
      <c r="B147" s="1" t="s">
        <v>177</v>
      </c>
      <c r="C147" s="1" t="s">
        <v>407</v>
      </c>
      <c r="D147" s="1" t="s">
        <v>416</v>
      </c>
      <c r="E147" s="1" t="s">
        <v>419</v>
      </c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1" t="s">
        <v>459</v>
      </c>
      <c r="Q147" s="4"/>
      <c r="R147">
        <v>312142</v>
      </c>
      <c r="S147">
        <v>152158</v>
      </c>
      <c r="T147">
        <v>159984</v>
      </c>
      <c r="U147">
        <f t="shared" si="6"/>
        <v>108591.04469742873</v>
      </c>
      <c r="V147">
        <f t="shared" si="7"/>
        <v>203550.95530257127</v>
      </c>
      <c r="W147" s="22">
        <v>0.65211011431518751</v>
      </c>
    </row>
    <row r="148" spans="1:23">
      <c r="A148" s="3" t="s">
        <v>380</v>
      </c>
      <c r="B148" s="1" t="s">
        <v>178</v>
      </c>
      <c r="C148" s="1" t="s">
        <v>410</v>
      </c>
      <c r="D148" s="1" t="s">
        <v>410</v>
      </c>
      <c r="E148" s="1" t="s">
        <v>420</v>
      </c>
      <c r="F148" s="2">
        <v>87.665458679199219</v>
      </c>
      <c r="G148" s="2">
        <v>87.991928100585938</v>
      </c>
      <c r="H148" s="2">
        <v>87.362442016601563</v>
      </c>
      <c r="I148" s="2"/>
      <c r="J148" s="2"/>
      <c r="K148" s="2">
        <v>38.463829040527344</v>
      </c>
      <c r="L148" s="2">
        <v>52.473331451416016</v>
      </c>
      <c r="M148" s="2">
        <v>64.291358947753906</v>
      </c>
      <c r="N148" s="2">
        <v>75.827552795410156</v>
      </c>
      <c r="O148" s="2">
        <v>88.653289794921875</v>
      </c>
      <c r="P148" s="1" t="s">
        <v>429</v>
      </c>
      <c r="Q148" s="4">
        <v>2012</v>
      </c>
      <c r="R148">
        <v>56775</v>
      </c>
      <c r="S148">
        <v>29625</v>
      </c>
      <c r="T148">
        <v>27150</v>
      </c>
      <c r="U148">
        <f t="shared" si="6"/>
        <v>490.94692318568559</v>
      </c>
      <c r="V148">
        <f t="shared" si="7"/>
        <v>56284.053076814314</v>
      </c>
      <c r="W148" s="22">
        <v>0.99135276225124291</v>
      </c>
    </row>
    <row r="149" spans="1:23">
      <c r="A149" s="3" t="s">
        <v>353</v>
      </c>
      <c r="B149" s="1" t="s">
        <v>151</v>
      </c>
      <c r="C149" s="1" t="s">
        <v>409</v>
      </c>
      <c r="D149" s="1" t="s">
        <v>409</v>
      </c>
      <c r="E149" s="1" t="s">
        <v>420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1" t="s">
        <v>459</v>
      </c>
      <c r="Q149" s="4"/>
      <c r="R149">
        <v>1415898</v>
      </c>
      <c r="S149">
        <v>679494</v>
      </c>
      <c r="T149">
        <v>736404</v>
      </c>
      <c r="U149">
        <f t="shared" si="6"/>
        <v>262516.42084354092</v>
      </c>
      <c r="V149">
        <f t="shared" si="7"/>
        <v>1153381.5791564591</v>
      </c>
      <c r="W149" s="22">
        <v>0.81459369188773423</v>
      </c>
    </row>
    <row r="150" spans="1:23">
      <c r="A150" s="3" t="s">
        <v>260</v>
      </c>
      <c r="B150" s="1" t="s">
        <v>58</v>
      </c>
      <c r="C150" s="1" t="s">
        <v>407</v>
      </c>
      <c r="D150" s="1" t="s">
        <v>414</v>
      </c>
      <c r="E150" s="1" t="s">
        <v>419</v>
      </c>
      <c r="F150" s="2">
        <v>67.599998474121094</v>
      </c>
      <c r="G150" s="2">
        <v>73</v>
      </c>
      <c r="H150" s="2">
        <v>61.700000762939453</v>
      </c>
      <c r="I150" s="2">
        <v>58.700000762939453</v>
      </c>
      <c r="J150" s="2">
        <v>83.5</v>
      </c>
      <c r="K150" s="2">
        <v>23.299999237060547</v>
      </c>
      <c r="L150" s="2">
        <v>48.900001525878906</v>
      </c>
      <c r="M150" s="2">
        <v>70.900001525878906</v>
      </c>
      <c r="N150" s="2">
        <v>83.5</v>
      </c>
      <c r="O150" s="2">
        <v>90.400001525878906</v>
      </c>
      <c r="P150" s="1" t="s">
        <v>429</v>
      </c>
      <c r="Q150" s="4">
        <v>2012</v>
      </c>
      <c r="R150">
        <v>54765</v>
      </c>
      <c r="S150">
        <v>26665</v>
      </c>
      <c r="T150">
        <v>28100</v>
      </c>
      <c r="U150">
        <f t="shared" si="6"/>
        <v>31419.493755977695</v>
      </c>
      <c r="V150">
        <f t="shared" si="7"/>
        <v>23345.506244022305</v>
      </c>
      <c r="W150" s="22">
        <v>0.4262851500780116</v>
      </c>
    </row>
    <row r="151" spans="1:23">
      <c r="A151" s="3" t="s">
        <v>381</v>
      </c>
      <c r="B151" s="1" t="s">
        <v>179</v>
      </c>
      <c r="C151" s="1" t="s">
        <v>407</v>
      </c>
      <c r="D151" s="1" t="s">
        <v>414</v>
      </c>
      <c r="E151" s="1" t="s">
        <v>419</v>
      </c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1" t="s">
        <v>459</v>
      </c>
      <c r="Q151" s="4"/>
      <c r="R151">
        <v>797500</v>
      </c>
      <c r="S151">
        <v>387673</v>
      </c>
      <c r="T151">
        <v>409827</v>
      </c>
      <c r="U151">
        <f t="shared" si="6"/>
        <v>366868.09834656015</v>
      </c>
      <c r="V151">
        <f t="shared" si="7"/>
        <v>430631.90165343985</v>
      </c>
      <c r="W151" s="22">
        <v>0.53997730614851391</v>
      </c>
    </row>
    <row r="152" spans="1:23">
      <c r="A152" s="3" t="s">
        <v>382</v>
      </c>
      <c r="B152" s="1" t="s">
        <v>180</v>
      </c>
      <c r="C152" s="1" t="s">
        <v>407</v>
      </c>
      <c r="D152" s="1" t="s">
        <v>414</v>
      </c>
      <c r="E152" s="1" t="s">
        <v>419</v>
      </c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1" t="s">
        <v>459</v>
      </c>
      <c r="Q152" s="4"/>
      <c r="R152">
        <v>2882215</v>
      </c>
      <c r="S152">
        <v>1408218</v>
      </c>
      <c r="T152">
        <v>1473997</v>
      </c>
      <c r="U152">
        <f t="shared" si="6"/>
        <v>736903.85410086857</v>
      </c>
      <c r="V152">
        <f t="shared" si="7"/>
        <v>2145311.1458991314</v>
      </c>
      <c r="W152" s="22">
        <v>0.74432724342185841</v>
      </c>
    </row>
    <row r="153" spans="1:23">
      <c r="A153" s="3" t="s">
        <v>282</v>
      </c>
      <c r="B153" s="1" t="s">
        <v>80</v>
      </c>
      <c r="C153" s="1" t="s">
        <v>406</v>
      </c>
      <c r="D153" s="1" t="s">
        <v>413</v>
      </c>
      <c r="E153" s="1" t="s">
        <v>418</v>
      </c>
      <c r="F153" s="2">
        <v>14.800000190734863</v>
      </c>
      <c r="G153" s="2">
        <v>17.200000762939453</v>
      </c>
      <c r="H153" s="2">
        <v>12.5</v>
      </c>
      <c r="I153" s="2">
        <v>12.899999618530273</v>
      </c>
      <c r="J153" s="2">
        <v>23.100000381469727</v>
      </c>
      <c r="K153" s="2">
        <v>5.5</v>
      </c>
      <c r="L153" s="2">
        <v>6.5999999046325684</v>
      </c>
      <c r="M153" s="2">
        <v>12.5</v>
      </c>
      <c r="N153" s="2">
        <v>17</v>
      </c>
      <c r="O153" s="2">
        <v>25.399999618530273</v>
      </c>
      <c r="P153" s="1" t="s">
        <v>448</v>
      </c>
      <c r="Q153" s="4">
        <v>2015</v>
      </c>
      <c r="R153">
        <v>832064</v>
      </c>
      <c r="S153">
        <v>418368</v>
      </c>
      <c r="T153">
        <v>413696</v>
      </c>
      <c r="U153">
        <f t="shared" si="6"/>
        <v>688858.59374413057</v>
      </c>
      <c r="V153">
        <f t="shared" si="7"/>
        <v>143205.40625586943</v>
      </c>
      <c r="W153" s="22">
        <v>0.17210864339265902</v>
      </c>
    </row>
    <row r="154" spans="1:23">
      <c r="A154" s="3" t="s">
        <v>352</v>
      </c>
      <c r="B154" s="1" t="s">
        <v>150</v>
      </c>
      <c r="C154" s="1" t="s">
        <v>408</v>
      </c>
      <c r="D154" s="1" t="s">
        <v>408</v>
      </c>
      <c r="E154" s="1" t="s">
        <v>420</v>
      </c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1" t="s">
        <v>459</v>
      </c>
      <c r="Q154" s="4"/>
      <c r="R154">
        <v>1455</v>
      </c>
      <c r="S154">
        <v>725</v>
      </c>
      <c r="T154">
        <v>730</v>
      </c>
      <c r="U154">
        <f t="shared" si="6"/>
        <v>1007.2195165622202</v>
      </c>
      <c r="V154">
        <f t="shared" si="7"/>
        <v>447.78048343777976</v>
      </c>
      <c r="W154" s="22">
        <v>0.30775290957923007</v>
      </c>
    </row>
    <row r="155" spans="1:23">
      <c r="A155" s="3" t="s">
        <v>257</v>
      </c>
      <c r="B155" s="1" t="s">
        <v>55</v>
      </c>
      <c r="C155" s="1" t="s">
        <v>408</v>
      </c>
      <c r="D155" s="1" t="s">
        <v>408</v>
      </c>
      <c r="E155" s="1" t="s">
        <v>420</v>
      </c>
      <c r="F155" s="2">
        <v>83.900001525878906</v>
      </c>
      <c r="G155" s="2">
        <v>90.199996948242188</v>
      </c>
      <c r="H155" s="2">
        <v>78.699996948242188</v>
      </c>
      <c r="I155" s="2">
        <v>84.800003051757813</v>
      </c>
      <c r="J155" s="2">
        <v>80.699996948242188</v>
      </c>
      <c r="K155" s="2">
        <v>80.900001525878906</v>
      </c>
      <c r="L155" s="2">
        <v>74.199996948242188</v>
      </c>
      <c r="M155" s="2">
        <v>97.400001525878906</v>
      </c>
      <c r="N155" s="2">
        <v>80.599998474121094</v>
      </c>
      <c r="O155" s="2">
        <v>89.199996948242188</v>
      </c>
      <c r="P155" s="1" t="s">
        <v>429</v>
      </c>
      <c r="Q155" s="4">
        <v>2012</v>
      </c>
      <c r="R155">
        <v>4957</v>
      </c>
      <c r="S155">
        <v>2460</v>
      </c>
      <c r="T155">
        <v>2497</v>
      </c>
      <c r="U155">
        <f t="shared" si="6"/>
        <v>4031.1647102695542</v>
      </c>
      <c r="V155">
        <f t="shared" si="7"/>
        <v>925.83528973044577</v>
      </c>
      <c r="W155" s="22">
        <v>0.18677330839831466</v>
      </c>
    </row>
    <row r="156" spans="1:23">
      <c r="A156" s="3" t="s">
        <v>400</v>
      </c>
      <c r="B156" s="1" t="s">
        <v>198</v>
      </c>
      <c r="C156" s="1" t="s">
        <v>408</v>
      </c>
      <c r="D156" s="1" t="s">
        <v>408</v>
      </c>
      <c r="E156" s="1" t="s">
        <v>420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1" t="s">
        <v>459</v>
      </c>
      <c r="Q156" s="4"/>
      <c r="R156">
        <v>3549</v>
      </c>
      <c r="S156">
        <v>1718</v>
      </c>
      <c r="T156">
        <v>1831</v>
      </c>
      <c r="U156">
        <f t="shared" si="6"/>
        <v>1696.4992921960072</v>
      </c>
      <c r="V156">
        <f t="shared" si="7"/>
        <v>1852.5007078039928</v>
      </c>
      <c r="W156" s="22">
        <v>0.52197822141560801</v>
      </c>
    </row>
    <row r="157" spans="1:23">
      <c r="A157" s="3" t="s">
        <v>404</v>
      </c>
      <c r="B157" s="1" t="s">
        <v>202</v>
      </c>
      <c r="C157" s="1" t="s">
        <v>409</v>
      </c>
      <c r="D157" s="1" t="s">
        <v>409</v>
      </c>
      <c r="E157" s="1" t="s">
        <v>420</v>
      </c>
      <c r="F157" s="2">
        <v>73.094291687011719</v>
      </c>
      <c r="G157" s="2">
        <v>80.307113647460938</v>
      </c>
      <c r="H157" s="2">
        <v>66.299957275390625</v>
      </c>
      <c r="I157" s="2">
        <v>71.700286865234375</v>
      </c>
      <c r="J157" s="2">
        <v>78.570053100585938</v>
      </c>
      <c r="K157" s="2">
        <v>62.270648956298828</v>
      </c>
      <c r="L157" s="2">
        <v>66.615280151367188</v>
      </c>
      <c r="M157" s="2">
        <v>76.637336730957031</v>
      </c>
      <c r="N157" s="2">
        <v>75.639106750488281</v>
      </c>
      <c r="O157" s="2">
        <v>84.756622314453125</v>
      </c>
      <c r="P157" s="1" t="s">
        <v>502</v>
      </c>
      <c r="Q157" s="4">
        <v>2020</v>
      </c>
      <c r="R157">
        <v>21119</v>
      </c>
      <c r="S157">
        <v>10167</v>
      </c>
      <c r="T157">
        <v>10952</v>
      </c>
      <c r="U157">
        <f t="shared" si="6"/>
        <v>17266.207294064086</v>
      </c>
      <c r="V157">
        <f t="shared" si="7"/>
        <v>3852.7927059359117</v>
      </c>
      <c r="W157" s="22">
        <v>0.18243253496547715</v>
      </c>
    </row>
    <row r="158" spans="1:23">
      <c r="A158" s="3" t="s">
        <v>386</v>
      </c>
      <c r="B158" s="1" t="s">
        <v>184</v>
      </c>
      <c r="C158" s="1" t="s">
        <v>407</v>
      </c>
      <c r="D158" s="1" t="s">
        <v>416</v>
      </c>
      <c r="E158" s="1" t="s">
        <v>419</v>
      </c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1" t="s">
        <v>459</v>
      </c>
      <c r="Q158" s="4"/>
      <c r="R158">
        <v>1699</v>
      </c>
      <c r="S158">
        <v>764</v>
      </c>
      <c r="T158">
        <v>935</v>
      </c>
      <c r="U158">
        <f t="shared" si="6"/>
        <v>47.136782191495286</v>
      </c>
      <c r="V158">
        <f t="shared" si="7"/>
        <v>1651.8632178085047</v>
      </c>
      <c r="W158" s="22">
        <v>0.97225616115862545</v>
      </c>
    </row>
    <row r="159" spans="1:23">
      <c r="A159" s="3" t="s">
        <v>289</v>
      </c>
      <c r="B159" s="1" t="s">
        <v>87</v>
      </c>
      <c r="C159" s="1" t="s">
        <v>406</v>
      </c>
      <c r="D159" s="1" t="s">
        <v>415</v>
      </c>
      <c r="E159" s="1" t="s">
        <v>418</v>
      </c>
      <c r="F159" s="2">
        <v>29.836000442504883</v>
      </c>
      <c r="G159" s="2">
        <v>34.263629913330078</v>
      </c>
      <c r="H159" s="2">
        <v>25.236719131469727</v>
      </c>
      <c r="I159" s="2">
        <v>25.443609237670898</v>
      </c>
      <c r="J159" s="2">
        <v>32.088371276855469</v>
      </c>
      <c r="K159" s="2">
        <v>12.834219932556152</v>
      </c>
      <c r="L159" s="2">
        <v>25.013660430908203</v>
      </c>
      <c r="M159" s="2">
        <v>27.462930679321289</v>
      </c>
      <c r="N159" s="2">
        <v>37.434589385986328</v>
      </c>
      <c r="O159" s="2">
        <v>47.616008758544922</v>
      </c>
      <c r="P159" s="1" t="s">
        <v>428</v>
      </c>
      <c r="Q159" s="4">
        <v>2019</v>
      </c>
      <c r="R159">
        <v>15709</v>
      </c>
      <c r="S159">
        <v>7775</v>
      </c>
      <c r="T159">
        <v>7934</v>
      </c>
      <c r="U159">
        <f t="shared" si="6"/>
        <v>4272.3593176833401</v>
      </c>
      <c r="V159">
        <f t="shared" si="7"/>
        <v>11436.64068231666</v>
      </c>
      <c r="W159" s="22">
        <v>0.72803110842935004</v>
      </c>
    </row>
    <row r="160" spans="1:23">
      <c r="A160" s="3" t="s">
        <v>383</v>
      </c>
      <c r="B160" s="1" t="s">
        <v>181</v>
      </c>
      <c r="C160" s="1" t="s">
        <v>410</v>
      </c>
      <c r="D160" s="1" t="s">
        <v>410</v>
      </c>
      <c r="E160" s="1" t="s">
        <v>420</v>
      </c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1" t="s">
        <v>459</v>
      </c>
      <c r="Q160" s="4"/>
      <c r="R160">
        <v>1353144</v>
      </c>
      <c r="S160">
        <v>667050</v>
      </c>
      <c r="T160">
        <v>686094</v>
      </c>
      <c r="U160">
        <f t="shared" si="6"/>
        <v>218620.61249478208</v>
      </c>
      <c r="V160">
        <f t="shared" si="7"/>
        <v>1134523.3875052179</v>
      </c>
      <c r="W160" s="22">
        <v>0.8384350723243188</v>
      </c>
    </row>
    <row r="161" spans="1:23">
      <c r="A161" s="3" t="s">
        <v>284</v>
      </c>
      <c r="B161" s="1" t="s">
        <v>82</v>
      </c>
      <c r="C161" s="1" t="s">
        <v>406</v>
      </c>
      <c r="D161" s="1" t="s">
        <v>415</v>
      </c>
      <c r="E161" s="1" t="s">
        <v>418</v>
      </c>
      <c r="F161" s="2">
        <v>17.339670181274414</v>
      </c>
      <c r="G161" s="2">
        <v>17.845069885253906</v>
      </c>
      <c r="H161" s="2">
        <v>16.789440155029297</v>
      </c>
      <c r="I161" s="2">
        <v>6.8305158615112305</v>
      </c>
      <c r="J161" s="2">
        <v>28.14164924621582</v>
      </c>
      <c r="K161" s="2">
        <v>2.9933180809020996</v>
      </c>
      <c r="L161" s="2">
        <v>8.8053655624389648</v>
      </c>
      <c r="M161" s="2">
        <v>12.499890327453613</v>
      </c>
      <c r="N161" s="2">
        <v>18.833339691162109</v>
      </c>
      <c r="O161" s="2">
        <v>39.286128997802734</v>
      </c>
      <c r="P161" s="1" t="s">
        <v>457</v>
      </c>
      <c r="Q161" s="4">
        <v>2019</v>
      </c>
      <c r="R161">
        <v>1055647</v>
      </c>
      <c r="S161">
        <v>523158</v>
      </c>
      <c r="T161">
        <v>532489</v>
      </c>
      <c r="U161">
        <f t="shared" si="6"/>
        <v>557462.88664438482</v>
      </c>
      <c r="V161">
        <f t="shared" si="7"/>
        <v>498184.11335561518</v>
      </c>
      <c r="W161" s="22">
        <v>0.47192301342741955</v>
      </c>
    </row>
    <row r="162" spans="1:23">
      <c r="A162" s="3" t="s">
        <v>287</v>
      </c>
      <c r="B162" s="1" t="s">
        <v>85</v>
      </c>
      <c r="C162" s="1" t="s">
        <v>407</v>
      </c>
      <c r="D162" s="1" t="s">
        <v>414</v>
      </c>
      <c r="E162" s="1" t="s">
        <v>419</v>
      </c>
      <c r="F162" s="2">
        <v>94.081596374511719</v>
      </c>
      <c r="G162" s="2">
        <v>93.348762512207031</v>
      </c>
      <c r="H162" s="2">
        <v>94.704071044921875</v>
      </c>
      <c r="I162" s="2">
        <v>90.760917663574219</v>
      </c>
      <c r="J162" s="2">
        <v>96.55316162109375</v>
      </c>
      <c r="K162" s="2">
        <v>78.60394287109375</v>
      </c>
      <c r="L162" s="2">
        <v>99.340446472167969</v>
      </c>
      <c r="M162" s="2">
        <v>92.128303527832031</v>
      </c>
      <c r="N162" s="2">
        <v>100</v>
      </c>
      <c r="O162" s="2">
        <v>98.226211547851563</v>
      </c>
      <c r="P162" s="1" t="s">
        <v>428</v>
      </c>
      <c r="Q162" s="4">
        <v>2019</v>
      </c>
      <c r="R162">
        <v>287671</v>
      </c>
      <c r="S162">
        <v>139715</v>
      </c>
      <c r="T162">
        <v>147956</v>
      </c>
      <c r="U162">
        <f t="shared" si="6"/>
        <v>126311.21254819233</v>
      </c>
      <c r="V162">
        <f t="shared" si="7"/>
        <v>161359.78745180767</v>
      </c>
      <c r="W162" s="22">
        <v>0.56091781045641609</v>
      </c>
    </row>
    <row r="163" spans="1:23">
      <c r="A163" s="3" t="s">
        <v>391</v>
      </c>
      <c r="B163" s="1" t="s">
        <v>189</v>
      </c>
      <c r="C163" s="1" t="s">
        <v>406</v>
      </c>
      <c r="D163" s="1" t="s">
        <v>413</v>
      </c>
      <c r="E163" s="1" t="s">
        <v>420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1" t="s">
        <v>459</v>
      </c>
      <c r="Q163" s="4"/>
      <c r="R163">
        <v>5297</v>
      </c>
      <c r="S163">
        <v>2594</v>
      </c>
      <c r="T163">
        <v>2703</v>
      </c>
      <c r="U163">
        <f t="shared" si="6"/>
        <v>2294.1152097443169</v>
      </c>
      <c r="V163">
        <f t="shared" si="7"/>
        <v>3002.8847902556831</v>
      </c>
      <c r="W163" s="22">
        <v>0.56690292434504119</v>
      </c>
    </row>
    <row r="164" spans="1:23">
      <c r="A164" s="3" t="s">
        <v>285</v>
      </c>
      <c r="B164" s="1" t="s">
        <v>83</v>
      </c>
      <c r="C164" s="1" t="s">
        <v>406</v>
      </c>
      <c r="D164" s="1" t="s">
        <v>415</v>
      </c>
      <c r="E164" s="1" t="s">
        <v>418</v>
      </c>
      <c r="F164" s="2">
        <v>28.600000381469727</v>
      </c>
      <c r="G164" s="2">
        <v>27.5</v>
      </c>
      <c r="H164" s="2">
        <v>29.899999618530273</v>
      </c>
      <c r="I164" s="2">
        <v>9.1999998092651367</v>
      </c>
      <c r="J164" s="2">
        <v>44.900001525878906</v>
      </c>
      <c r="K164" s="2">
        <v>4</v>
      </c>
      <c r="L164" s="2">
        <v>7.5999999046325684</v>
      </c>
      <c r="M164" s="2">
        <v>17.399999618530273</v>
      </c>
      <c r="N164" s="2">
        <v>36.200000762939453</v>
      </c>
      <c r="O164" s="2">
        <v>56.099998474121094</v>
      </c>
      <c r="P164" s="1" t="s">
        <v>451</v>
      </c>
      <c r="Q164" s="4">
        <v>2017</v>
      </c>
      <c r="R164">
        <v>709801</v>
      </c>
      <c r="S164">
        <v>353703</v>
      </c>
      <c r="T164">
        <v>356098</v>
      </c>
      <c r="U164">
        <f t="shared" si="6"/>
        <v>411296.95068661089</v>
      </c>
      <c r="V164">
        <f t="shared" si="7"/>
        <v>298504.04931338911</v>
      </c>
      <c r="W164" s="22">
        <v>0.42054610984401136</v>
      </c>
    </row>
    <row r="165" spans="1:23">
      <c r="A165" s="3" t="s">
        <v>384</v>
      </c>
      <c r="B165" s="1" t="s">
        <v>182</v>
      </c>
      <c r="C165" s="1" t="s">
        <v>409</v>
      </c>
      <c r="D165" s="1" t="s">
        <v>409</v>
      </c>
      <c r="E165" s="1" t="s">
        <v>420</v>
      </c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1" t="s">
        <v>459</v>
      </c>
      <c r="Q165" s="4"/>
      <c r="R165">
        <v>77915</v>
      </c>
      <c r="S165">
        <v>38081</v>
      </c>
      <c r="T165">
        <v>39834</v>
      </c>
      <c r="U165">
        <f t="shared" si="6"/>
        <v>0</v>
      </c>
      <c r="V165">
        <f t="shared" si="7"/>
        <v>77915</v>
      </c>
      <c r="W165" s="22">
        <v>1</v>
      </c>
    </row>
    <row r="166" spans="1:23">
      <c r="A166" s="3" t="s">
        <v>388</v>
      </c>
      <c r="B166" s="1" t="s">
        <v>186</v>
      </c>
      <c r="C166" s="1" t="s">
        <v>407</v>
      </c>
      <c r="D166" s="1" t="s">
        <v>416</v>
      </c>
      <c r="E166" s="1" t="s">
        <v>419</v>
      </c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1" t="s">
        <v>459</v>
      </c>
      <c r="Q166" s="4"/>
      <c r="R166">
        <v>209724</v>
      </c>
      <c r="S166">
        <v>102259</v>
      </c>
      <c r="T166">
        <v>107465</v>
      </c>
      <c r="U166">
        <f t="shared" si="6"/>
        <v>97048.266549182576</v>
      </c>
      <c r="V166">
        <f t="shared" si="7"/>
        <v>112675.73345081742</v>
      </c>
      <c r="W166" s="22">
        <v>0.5372572211612282</v>
      </c>
    </row>
    <row r="167" spans="1:23">
      <c r="A167" s="3" t="s">
        <v>389</v>
      </c>
      <c r="B167" s="1" t="s">
        <v>187</v>
      </c>
      <c r="C167" s="1" t="s">
        <v>407</v>
      </c>
      <c r="D167" s="1" t="s">
        <v>416</v>
      </c>
      <c r="E167" s="1" t="s">
        <v>419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1" t="s">
        <v>459</v>
      </c>
      <c r="Q167" s="4"/>
      <c r="R167">
        <v>73618</v>
      </c>
      <c r="S167">
        <v>35712</v>
      </c>
      <c r="T167">
        <v>37906</v>
      </c>
      <c r="U167">
        <f t="shared" si="6"/>
        <v>33466.254810066981</v>
      </c>
      <c r="V167">
        <f t="shared" si="7"/>
        <v>40151.745189933019</v>
      </c>
      <c r="W167" s="22">
        <v>0.54540662867685918</v>
      </c>
    </row>
    <row r="168" spans="1:23">
      <c r="A168" s="3" t="s">
        <v>385</v>
      </c>
      <c r="B168" s="1" t="s">
        <v>183</v>
      </c>
      <c r="C168" s="1" t="s">
        <v>409</v>
      </c>
      <c r="D168" s="1" t="s">
        <v>409</v>
      </c>
      <c r="E168" s="1" t="s">
        <v>418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1" t="s">
        <v>459</v>
      </c>
      <c r="Q168" s="4"/>
      <c r="R168">
        <v>57724</v>
      </c>
      <c r="S168">
        <v>27927</v>
      </c>
      <c r="T168">
        <v>29797</v>
      </c>
      <c r="U168">
        <f t="shared" si="6"/>
        <v>44015.312900601813</v>
      </c>
      <c r="V168">
        <f t="shared" si="7"/>
        <v>13708.687099398183</v>
      </c>
      <c r="W168" s="22">
        <v>0.23748678364975023</v>
      </c>
    </row>
    <row r="169" spans="1:23">
      <c r="A169" s="3" t="s">
        <v>387</v>
      </c>
      <c r="B169" s="1" t="s">
        <v>185</v>
      </c>
      <c r="C169" s="1" t="s">
        <v>406</v>
      </c>
      <c r="D169" s="1" t="s">
        <v>413</v>
      </c>
      <c r="E169" s="1" t="s">
        <v>418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1" t="s">
        <v>459</v>
      </c>
      <c r="Q169" s="4"/>
      <c r="R169">
        <v>1525307</v>
      </c>
      <c r="S169">
        <v>759241</v>
      </c>
      <c r="T169">
        <v>766066</v>
      </c>
      <c r="U169">
        <f t="shared" si="6"/>
        <v>839366.06092903251</v>
      </c>
      <c r="V169">
        <f t="shared" si="7"/>
        <v>685940.93907096749</v>
      </c>
      <c r="W169" s="22">
        <v>0.44970680595510776</v>
      </c>
    </row>
    <row r="170" spans="1:23">
      <c r="A170" s="3" t="s">
        <v>307</v>
      </c>
      <c r="B170" s="1" t="s">
        <v>105</v>
      </c>
      <c r="C170" s="1" t="s">
        <v>406</v>
      </c>
      <c r="D170" s="1" t="s">
        <v>413</v>
      </c>
      <c r="E170" s="1" t="s">
        <v>420</v>
      </c>
      <c r="F170" s="2">
        <v>69.730506896972656</v>
      </c>
      <c r="G170" s="2">
        <v>72.273513793945313</v>
      </c>
      <c r="H170" s="2">
        <v>67.230148315429688</v>
      </c>
      <c r="I170" s="2">
        <v>67.771316528320313</v>
      </c>
      <c r="J170" s="2">
        <v>71.093177795410156</v>
      </c>
      <c r="K170" s="2">
        <v>56.593669891357422</v>
      </c>
      <c r="L170" s="2">
        <v>70.053962707519531</v>
      </c>
      <c r="M170" s="2">
        <v>70.736160278320313</v>
      </c>
      <c r="N170" s="2">
        <v>72.725021362304688</v>
      </c>
      <c r="O170" s="2">
        <v>82.812248229980469</v>
      </c>
      <c r="P170" s="1" t="s">
        <v>445</v>
      </c>
      <c r="Q170" s="4">
        <v>2016</v>
      </c>
      <c r="R170">
        <v>2989636</v>
      </c>
      <c r="S170">
        <v>1485148</v>
      </c>
      <c r="T170">
        <v>1504488</v>
      </c>
      <c r="U170">
        <f t="shared" si="6"/>
        <v>1005860.5974312779</v>
      </c>
      <c r="V170">
        <f t="shared" si="7"/>
        <v>1983775.4025687221</v>
      </c>
      <c r="W170" s="22">
        <v>0.66355081440306518</v>
      </c>
    </row>
    <row r="171" spans="1:23">
      <c r="A171" s="3" t="s">
        <v>288</v>
      </c>
      <c r="B171" s="1" t="s">
        <v>86</v>
      </c>
      <c r="C171" s="1" t="s">
        <v>406</v>
      </c>
      <c r="D171" s="1" t="s">
        <v>413</v>
      </c>
      <c r="E171" s="1" t="s">
        <v>418</v>
      </c>
      <c r="F171" s="2">
        <v>4.5</v>
      </c>
      <c r="G171" s="2">
        <v>2.7999999523162842</v>
      </c>
      <c r="H171" s="2">
        <v>6.4000000953674316</v>
      </c>
      <c r="I171" s="2">
        <v>3.2999999523162842</v>
      </c>
      <c r="J171" s="2">
        <v>7.8000001907348633</v>
      </c>
      <c r="K171" s="2">
        <v>1.6000000238418579</v>
      </c>
      <c r="L171" s="2">
        <v>0.69999998807907104</v>
      </c>
      <c r="M171" s="2">
        <v>2.7000000476837158</v>
      </c>
      <c r="N171" s="2">
        <v>4.3000001907348633</v>
      </c>
      <c r="O171" s="2">
        <v>10.5</v>
      </c>
      <c r="P171" s="1" t="s">
        <v>432</v>
      </c>
      <c r="Q171" s="4">
        <v>2010</v>
      </c>
      <c r="R171">
        <v>1021171</v>
      </c>
      <c r="S171">
        <v>505141</v>
      </c>
      <c r="T171">
        <v>516030</v>
      </c>
      <c r="U171">
        <f t="shared" si="6"/>
        <v>820868.96014119615</v>
      </c>
      <c r="V171">
        <f t="shared" si="7"/>
        <v>200302.03985880388</v>
      </c>
      <c r="W171" s="22">
        <v>0.19614936172179182</v>
      </c>
    </row>
    <row r="172" spans="1:23">
      <c r="A172" s="3" t="s">
        <v>334</v>
      </c>
      <c r="B172" s="1" t="s">
        <v>132</v>
      </c>
      <c r="C172" s="1" t="s">
        <v>407</v>
      </c>
      <c r="D172" s="1" t="s">
        <v>416</v>
      </c>
      <c r="E172" s="1" t="s">
        <v>419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1" t="s">
        <v>459</v>
      </c>
      <c r="Q172" s="4"/>
      <c r="R172">
        <v>1359884</v>
      </c>
      <c r="S172">
        <v>659862</v>
      </c>
      <c r="T172">
        <v>700022</v>
      </c>
      <c r="U172">
        <f t="shared" si="6"/>
        <v>267606.45554242935</v>
      </c>
      <c r="V172">
        <f t="shared" si="7"/>
        <v>1092277.5444575706</v>
      </c>
      <c r="W172" s="22">
        <v>0.8032137626867959</v>
      </c>
    </row>
    <row r="173" spans="1:23">
      <c r="A173" s="3" t="s">
        <v>258</v>
      </c>
      <c r="B173" s="1" t="s">
        <v>56</v>
      </c>
      <c r="C173" s="1" t="s">
        <v>405</v>
      </c>
      <c r="D173" s="1" t="s">
        <v>405</v>
      </c>
      <c r="E173" s="1" t="s">
        <v>420</v>
      </c>
      <c r="F173" s="2">
        <v>72.663619995117188</v>
      </c>
      <c r="G173" s="2">
        <v>76.970008850097656</v>
      </c>
      <c r="H173" s="2">
        <v>68.269363403320313</v>
      </c>
      <c r="I173" s="2">
        <v>72.779022216796875</v>
      </c>
      <c r="J173" s="2">
        <v>72.057952880859375</v>
      </c>
      <c r="K173" s="2">
        <v>56.374919891357422</v>
      </c>
      <c r="L173" s="2">
        <v>71.991081237792969</v>
      </c>
      <c r="M173" s="2">
        <v>71.971549987792969</v>
      </c>
      <c r="N173" s="2">
        <v>80.459846496582031</v>
      </c>
      <c r="O173" s="2">
        <v>85.170097351074219</v>
      </c>
      <c r="P173" s="1" t="s">
        <v>445</v>
      </c>
      <c r="Q173" s="4">
        <v>2016</v>
      </c>
      <c r="R173">
        <v>1358749</v>
      </c>
      <c r="S173">
        <v>679786</v>
      </c>
      <c r="T173">
        <v>678963</v>
      </c>
      <c r="U173">
        <f t="shared" si="6"/>
        <v>1107712.2145895085</v>
      </c>
      <c r="V173">
        <f t="shared" si="7"/>
        <v>251036.78541049152</v>
      </c>
      <c r="W173" s="22">
        <v>0.18475581980961275</v>
      </c>
    </row>
    <row r="174" spans="1:23">
      <c r="A174" s="3" t="s">
        <v>281</v>
      </c>
      <c r="B174" s="1" t="s">
        <v>79</v>
      </c>
      <c r="C174" s="1" t="s">
        <v>410</v>
      </c>
      <c r="D174" s="1" t="s">
        <v>410</v>
      </c>
      <c r="E174" s="1" t="s">
        <v>420</v>
      </c>
      <c r="F174" s="2">
        <v>71.336883544921875</v>
      </c>
      <c r="G174" s="2">
        <v>80.541816711425781</v>
      </c>
      <c r="H174" s="2">
        <v>63.762470245361328</v>
      </c>
      <c r="I174" s="2">
        <v>65.876373291015625</v>
      </c>
      <c r="J174" s="2">
        <v>72.347198486328125</v>
      </c>
      <c r="K174" s="2">
        <v>55.289119720458984</v>
      </c>
      <c r="L174" s="2">
        <v>73.802146911621094</v>
      </c>
      <c r="M174" s="2">
        <v>66.753700256347656</v>
      </c>
      <c r="N174" s="2">
        <v>73.426116943359375</v>
      </c>
      <c r="O174" s="2">
        <v>83.188026428222656</v>
      </c>
      <c r="P174" s="1" t="s">
        <v>502</v>
      </c>
      <c r="Q174" s="4">
        <v>2020</v>
      </c>
      <c r="R174">
        <v>309632</v>
      </c>
      <c r="S174">
        <v>152171</v>
      </c>
      <c r="T174">
        <v>157461</v>
      </c>
      <c r="U174">
        <f t="shared" si="6"/>
        <v>73802.431968486257</v>
      </c>
      <c r="V174">
        <f t="shared" si="7"/>
        <v>235829.56803151374</v>
      </c>
      <c r="W174" s="22">
        <v>0.76164468798933493</v>
      </c>
    </row>
    <row r="175" spans="1:23">
      <c r="A175" s="3" t="s">
        <v>283</v>
      </c>
      <c r="B175" s="1" t="s">
        <v>81</v>
      </c>
      <c r="C175" s="1" t="s">
        <v>406</v>
      </c>
      <c r="D175" s="1" t="s">
        <v>413</v>
      </c>
      <c r="E175" s="1" t="s">
        <v>418</v>
      </c>
      <c r="F175" s="2">
        <v>29.100000381469727</v>
      </c>
      <c r="G175" s="2">
        <v>30.299999237060547</v>
      </c>
      <c r="H175" s="2">
        <v>27.799999237060547</v>
      </c>
      <c r="I175" s="2">
        <v>22.600000381469727</v>
      </c>
      <c r="J175" s="2">
        <v>43.200000762939453</v>
      </c>
      <c r="K175" s="2">
        <v>9.3999996185302734</v>
      </c>
      <c r="L175" s="2">
        <v>16</v>
      </c>
      <c r="M175" s="2">
        <v>15.5</v>
      </c>
      <c r="N175" s="2">
        <v>39.099998474121094</v>
      </c>
      <c r="O175" s="2">
        <v>69</v>
      </c>
      <c r="P175" s="1" t="s">
        <v>441</v>
      </c>
      <c r="Q175" s="4">
        <v>2014</v>
      </c>
      <c r="R175">
        <v>2951211</v>
      </c>
      <c r="S175">
        <v>1457626</v>
      </c>
      <c r="T175">
        <v>1493585</v>
      </c>
      <c r="U175">
        <f t="shared" si="6"/>
        <v>1928867.1191032343</v>
      </c>
      <c r="V175">
        <f t="shared" si="7"/>
        <v>1022343.8808967659</v>
      </c>
      <c r="W175" s="22">
        <v>0.34641504145137908</v>
      </c>
    </row>
    <row r="176" spans="1:23">
      <c r="A176" s="3" t="s">
        <v>290</v>
      </c>
      <c r="B176" s="1" t="s">
        <v>88</v>
      </c>
      <c r="C176" s="1" t="s">
        <v>408</v>
      </c>
      <c r="D176" s="1" t="s">
        <v>408</v>
      </c>
      <c r="E176" s="1" t="s">
        <v>420</v>
      </c>
      <c r="F176" s="2">
        <v>30.5</v>
      </c>
      <c r="G176" s="2">
        <v>38.799999237060547</v>
      </c>
      <c r="H176" s="2">
        <v>22.399999618530273</v>
      </c>
      <c r="I176" s="2">
        <v>19.799999237060547</v>
      </c>
      <c r="J176" s="2">
        <v>34.5</v>
      </c>
      <c r="K176" s="2">
        <v>8.3999996185302734</v>
      </c>
      <c r="L176" s="2">
        <v>16.399999618530273</v>
      </c>
      <c r="M176" s="2">
        <v>31.600000381469727</v>
      </c>
      <c r="N176" s="2">
        <v>42.299999237060547</v>
      </c>
      <c r="O176" s="2">
        <v>58.900001525878906</v>
      </c>
      <c r="P176" s="1" t="s">
        <v>440</v>
      </c>
      <c r="Q176" s="4">
        <v>2018</v>
      </c>
      <c r="R176">
        <v>30420</v>
      </c>
      <c r="S176">
        <v>14645</v>
      </c>
      <c r="T176">
        <v>15775</v>
      </c>
      <c r="U176">
        <f t="shared" si="6"/>
        <v>10324.689345962794</v>
      </c>
      <c r="V176">
        <f t="shared" si="7"/>
        <v>20095.310654037206</v>
      </c>
      <c r="W176" s="22">
        <v>0.66059535351864584</v>
      </c>
    </row>
    <row r="177" spans="1:23">
      <c r="A177" s="3" t="s">
        <v>390</v>
      </c>
      <c r="B177" s="1" t="s">
        <v>188</v>
      </c>
      <c r="C177" s="1" t="s">
        <v>407</v>
      </c>
      <c r="D177" s="1" t="s">
        <v>416</v>
      </c>
      <c r="E177" s="1" t="s">
        <v>419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1" t="s">
        <v>459</v>
      </c>
      <c r="Q177" s="4"/>
      <c r="R177">
        <v>324588</v>
      </c>
      <c r="S177">
        <v>158681</v>
      </c>
      <c r="T177">
        <v>165907</v>
      </c>
      <c r="U177">
        <f t="shared" si="6"/>
        <v>40797.183027572988</v>
      </c>
      <c r="V177">
        <f t="shared" si="7"/>
        <v>283790.81697242701</v>
      </c>
      <c r="W177" s="22">
        <v>0.87431087092691973</v>
      </c>
    </row>
    <row r="178" spans="1:23">
      <c r="A178" s="3" t="s">
        <v>324</v>
      </c>
      <c r="B178" s="1" t="s">
        <v>122</v>
      </c>
      <c r="C178" s="1" t="s">
        <v>407</v>
      </c>
      <c r="D178" s="1" t="s">
        <v>416</v>
      </c>
      <c r="E178" s="1" t="s">
        <v>419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1" t="s">
        <v>459</v>
      </c>
      <c r="Q178" s="4"/>
      <c r="R178">
        <v>342784</v>
      </c>
      <c r="S178">
        <v>168099</v>
      </c>
      <c r="T178">
        <v>174685</v>
      </c>
      <c r="U178">
        <f t="shared" si="6"/>
        <v>89818.43862138188</v>
      </c>
      <c r="V178">
        <f t="shared" si="7"/>
        <v>252965.56137861812</v>
      </c>
      <c r="W178" s="22">
        <v>0.73797365506738388</v>
      </c>
    </row>
    <row r="179" spans="1:23">
      <c r="A179" s="3" t="s">
        <v>392</v>
      </c>
      <c r="B179" s="1" t="s">
        <v>190</v>
      </c>
      <c r="C179" s="1" t="s">
        <v>410</v>
      </c>
      <c r="D179" s="1" t="s">
        <v>410</v>
      </c>
      <c r="E179" s="1" t="s">
        <v>420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1" t="s">
        <v>459</v>
      </c>
      <c r="Q179" s="4"/>
      <c r="R179">
        <v>951544</v>
      </c>
      <c r="S179">
        <v>466105</v>
      </c>
      <c r="T179">
        <v>485439</v>
      </c>
      <c r="U179">
        <f t="shared" si="6"/>
        <v>436166.84021964727</v>
      </c>
      <c r="V179">
        <f t="shared" si="7"/>
        <v>515377.15978035273</v>
      </c>
      <c r="W179" s="22">
        <v>0.54162199517873344</v>
      </c>
    </row>
    <row r="180" spans="1:23">
      <c r="A180" s="3" t="s">
        <v>295</v>
      </c>
      <c r="B180" s="1" t="s">
        <v>93</v>
      </c>
      <c r="C180" s="1" t="s">
        <v>407</v>
      </c>
      <c r="D180" s="1" t="s">
        <v>414</v>
      </c>
      <c r="E180" s="1" t="s">
        <v>420</v>
      </c>
      <c r="F180" s="2">
        <v>80.459358215332031</v>
      </c>
      <c r="G180" s="2">
        <v>73.622787475585938</v>
      </c>
      <c r="H180" s="2">
        <v>87.399429321289063</v>
      </c>
      <c r="I180" s="2">
        <v>80.057716369628906</v>
      </c>
      <c r="J180" s="2">
        <v>81.673858642578125</v>
      </c>
      <c r="K180" s="2">
        <v>79.603202819824219</v>
      </c>
      <c r="L180" s="2">
        <v>77.749649047851563</v>
      </c>
      <c r="M180" s="2">
        <v>77.4769287109375</v>
      </c>
      <c r="N180" s="2">
        <v>83.414337158203125</v>
      </c>
      <c r="O180" s="2">
        <v>84.413986206054688</v>
      </c>
      <c r="P180" s="1" t="s">
        <v>455</v>
      </c>
      <c r="Q180" s="4">
        <v>2017</v>
      </c>
      <c r="R180">
        <v>321651</v>
      </c>
      <c r="S180">
        <v>156688</v>
      </c>
      <c r="T180">
        <v>164963</v>
      </c>
      <c r="U180">
        <f t="shared" si="6"/>
        <v>234373.00386759458</v>
      </c>
      <c r="V180">
        <f t="shared" si="7"/>
        <v>87277.996132405417</v>
      </c>
      <c r="W180" s="22">
        <v>0.27134377363168594</v>
      </c>
    </row>
    <row r="181" spans="1:23">
      <c r="A181" s="3" t="s">
        <v>294</v>
      </c>
      <c r="B181" s="1" t="s">
        <v>92</v>
      </c>
      <c r="C181" s="1" t="s">
        <v>409</v>
      </c>
      <c r="D181" s="1" t="s">
        <v>409</v>
      </c>
      <c r="E181" s="1" t="s">
        <v>420</v>
      </c>
      <c r="F181" s="2">
        <v>69.589973449707031</v>
      </c>
      <c r="G181" s="2">
        <v>76.608146667480469</v>
      </c>
      <c r="H181" s="2">
        <v>62.339519500732422</v>
      </c>
      <c r="I181" s="2">
        <v>68.405326843261719</v>
      </c>
      <c r="J181" s="2">
        <v>71.200721740722656</v>
      </c>
      <c r="K181" s="2">
        <v>52.858959197998047</v>
      </c>
      <c r="L181" s="2">
        <v>63.921619415283203</v>
      </c>
      <c r="M181" s="2">
        <v>65.740432739257813</v>
      </c>
      <c r="N181" s="2">
        <v>77.521446228027344</v>
      </c>
      <c r="O181" s="2">
        <v>87.274551391601563</v>
      </c>
      <c r="P181" s="1" t="s">
        <v>428</v>
      </c>
      <c r="Q181" s="4">
        <v>2019</v>
      </c>
      <c r="R181">
        <v>2577813</v>
      </c>
      <c r="S181">
        <v>1254848</v>
      </c>
      <c r="T181">
        <v>1322965</v>
      </c>
      <c r="U181">
        <f t="shared" si="6"/>
        <v>1290229.5713328295</v>
      </c>
      <c r="V181">
        <f t="shared" si="7"/>
        <v>1287583.4286671705</v>
      </c>
      <c r="W181" s="22">
        <v>0.49948674658214942</v>
      </c>
    </row>
    <row r="182" spans="1:23">
      <c r="A182" s="3" t="s">
        <v>297</v>
      </c>
      <c r="B182" s="1" t="s">
        <v>95</v>
      </c>
      <c r="C182" s="1" t="s">
        <v>409</v>
      </c>
      <c r="D182" s="1" t="s">
        <v>409</v>
      </c>
      <c r="E182" s="1" t="s">
        <v>418</v>
      </c>
      <c r="F182" s="2">
        <v>37.7005615234375</v>
      </c>
      <c r="G182" s="2">
        <v>43.597660064697266</v>
      </c>
      <c r="H182" s="2">
        <v>32.377861022949219</v>
      </c>
      <c r="I182" s="2">
        <v>25.918300628662109</v>
      </c>
      <c r="J182" s="2">
        <v>62.064571380615234</v>
      </c>
      <c r="K182" s="2">
        <v>12.001609802246094</v>
      </c>
      <c r="L182" s="2">
        <v>19.584260940551758</v>
      </c>
      <c r="M182" s="2">
        <v>28.80109977722168</v>
      </c>
      <c r="N182" s="2">
        <v>47.384368896484375</v>
      </c>
      <c r="O182" s="2">
        <v>69.24072265625</v>
      </c>
      <c r="P182" s="1" t="s">
        <v>445</v>
      </c>
      <c r="Q182" s="4">
        <v>2016</v>
      </c>
      <c r="R182">
        <v>93589</v>
      </c>
      <c r="S182">
        <v>46173</v>
      </c>
      <c r="T182">
        <v>47416</v>
      </c>
      <c r="U182">
        <f t="shared" si="6"/>
        <v>64971.459009707774</v>
      </c>
      <c r="V182">
        <f t="shared" si="7"/>
        <v>28617.540990292226</v>
      </c>
      <c r="W182" s="22">
        <v>0.30577889485187604</v>
      </c>
    </row>
    <row r="183" spans="1:23">
      <c r="A183" s="3" t="s">
        <v>293</v>
      </c>
      <c r="B183" s="1" t="s">
        <v>91</v>
      </c>
      <c r="C183" s="1" t="s">
        <v>406</v>
      </c>
      <c r="D183" s="1" t="s">
        <v>415</v>
      </c>
      <c r="E183" s="1" t="s">
        <v>418</v>
      </c>
      <c r="F183" s="2">
        <v>23.749410629272461</v>
      </c>
      <c r="G183" s="2">
        <v>20.379070281982422</v>
      </c>
      <c r="H183" s="2">
        <v>26.690359115600586</v>
      </c>
      <c r="I183" s="2">
        <v>13.147950172424316</v>
      </c>
      <c r="J183" s="2">
        <v>36.655448913574219</v>
      </c>
      <c r="K183" s="2">
        <v>7.2402939796447754</v>
      </c>
      <c r="L183" s="2">
        <v>7.4732098579406738</v>
      </c>
      <c r="M183" s="2">
        <v>16.320890426635742</v>
      </c>
      <c r="N183" s="2">
        <v>28.739770889282227</v>
      </c>
      <c r="O183" s="2">
        <v>48.247249603271484</v>
      </c>
      <c r="P183" s="1" t="s">
        <v>451</v>
      </c>
      <c r="Q183" s="4">
        <v>2017</v>
      </c>
      <c r="R183">
        <v>535130</v>
      </c>
      <c r="S183">
        <v>266484</v>
      </c>
      <c r="T183">
        <v>268646</v>
      </c>
      <c r="U183">
        <f t="shared" si="6"/>
        <v>311971.95983794623</v>
      </c>
      <c r="V183">
        <f t="shared" si="7"/>
        <v>223158.04016205377</v>
      </c>
      <c r="W183" s="22">
        <v>0.41701650096622089</v>
      </c>
    </row>
    <row r="184" spans="1:23">
      <c r="A184" s="3" t="s">
        <v>394</v>
      </c>
      <c r="B184" s="1" t="s">
        <v>192</v>
      </c>
      <c r="C184" s="1" t="s">
        <v>409</v>
      </c>
      <c r="D184" s="1" t="s">
        <v>409</v>
      </c>
      <c r="E184" s="1" t="s">
        <v>421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1" t="s">
        <v>459</v>
      </c>
      <c r="Q184" s="4"/>
      <c r="R184">
        <v>68</v>
      </c>
      <c r="S184">
        <v>33</v>
      </c>
      <c r="T184">
        <v>35</v>
      </c>
      <c r="U184">
        <f t="shared" si="6"/>
        <v>68</v>
      </c>
      <c r="V184">
        <f t="shared" si="7"/>
        <v>0</v>
      </c>
      <c r="W184" s="22">
        <v>0</v>
      </c>
    </row>
    <row r="185" spans="1:23">
      <c r="A185" s="3" t="s">
        <v>298</v>
      </c>
      <c r="B185" s="1" t="s">
        <v>96</v>
      </c>
      <c r="C185" s="1" t="s">
        <v>409</v>
      </c>
      <c r="D185" s="1" t="s">
        <v>409</v>
      </c>
      <c r="E185" s="1" t="s">
        <v>420</v>
      </c>
      <c r="F185" s="2">
        <v>55</v>
      </c>
      <c r="G185" s="2">
        <v>64.166671752929688</v>
      </c>
      <c r="H185" s="2">
        <v>45.135818481445313</v>
      </c>
      <c r="I185" s="2">
        <v>53.700519561767578</v>
      </c>
      <c r="J185" s="2">
        <v>61.712059020996094</v>
      </c>
      <c r="K185" s="2">
        <v>44.476829528808594</v>
      </c>
      <c r="L185" s="2">
        <v>44.652938842773438</v>
      </c>
      <c r="M185" s="2">
        <v>57.487831115722656</v>
      </c>
      <c r="N185" s="2">
        <v>61.032581329345703</v>
      </c>
      <c r="O185" s="2">
        <v>71.479263305664063</v>
      </c>
      <c r="P185" s="1" t="s">
        <v>428</v>
      </c>
      <c r="Q185" s="4">
        <v>2019</v>
      </c>
      <c r="R185">
        <v>4577</v>
      </c>
      <c r="S185">
        <v>2206</v>
      </c>
      <c r="T185">
        <v>2371</v>
      </c>
      <c r="U185">
        <f t="shared" si="6"/>
        <v>3518.2790345662706</v>
      </c>
      <c r="V185">
        <f t="shared" si="7"/>
        <v>1058.7209654337296</v>
      </c>
      <c r="W185" s="22">
        <v>0.23131329810656098</v>
      </c>
    </row>
    <row r="186" spans="1:23">
      <c r="A186" s="3" t="s">
        <v>395</v>
      </c>
      <c r="B186" s="1" t="s">
        <v>193</v>
      </c>
      <c r="C186" s="1" t="s">
        <v>408</v>
      </c>
      <c r="D186" s="1" t="s">
        <v>408</v>
      </c>
      <c r="E186" s="1" t="s">
        <v>420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1" t="s">
        <v>459</v>
      </c>
      <c r="Q186" s="4"/>
      <c r="R186">
        <v>36689</v>
      </c>
      <c r="S186">
        <v>18107</v>
      </c>
      <c r="T186">
        <v>18582</v>
      </c>
      <c r="U186">
        <f t="shared" si="6"/>
        <v>17176.255959137343</v>
      </c>
      <c r="V186">
        <f t="shared" si="7"/>
        <v>19512.744040862657</v>
      </c>
      <c r="W186" s="22">
        <v>0.53184180655953162</v>
      </c>
    </row>
    <row r="187" spans="1:23">
      <c r="A187" s="3" t="s">
        <v>299</v>
      </c>
      <c r="B187" s="1" t="s">
        <v>97</v>
      </c>
      <c r="C187" s="1" t="s">
        <v>410</v>
      </c>
      <c r="D187" s="1" t="s">
        <v>410</v>
      </c>
      <c r="E187" s="1" t="s">
        <v>420</v>
      </c>
      <c r="F187" s="2">
        <v>59.299999237060547</v>
      </c>
      <c r="G187" s="2">
        <v>68.599998474121094</v>
      </c>
      <c r="H187" s="2">
        <v>50.200000762939453</v>
      </c>
      <c r="I187" s="2">
        <v>43.900001525878906</v>
      </c>
      <c r="J187" s="2">
        <v>66.900001525878906</v>
      </c>
      <c r="K187" s="2">
        <v>37.200000762939453</v>
      </c>
      <c r="L187" s="2">
        <v>47</v>
      </c>
      <c r="M187" s="2">
        <v>59.299999237060547</v>
      </c>
      <c r="N187" s="2">
        <v>72.099998474121094</v>
      </c>
      <c r="O187" s="2">
        <v>85.300003051757813</v>
      </c>
      <c r="P187" s="1" t="s">
        <v>440</v>
      </c>
      <c r="Q187" s="4">
        <v>2018</v>
      </c>
      <c r="R187">
        <v>629305</v>
      </c>
      <c r="S187">
        <v>302729</v>
      </c>
      <c r="T187">
        <v>326576</v>
      </c>
      <c r="U187">
        <f t="shared" si="6"/>
        <v>195430.20973355405</v>
      </c>
      <c r="V187">
        <f t="shared" si="7"/>
        <v>433874.79026644595</v>
      </c>
      <c r="W187" s="22">
        <v>0.68945072781313665</v>
      </c>
    </row>
    <row r="188" spans="1:23">
      <c r="A188" s="3" t="s">
        <v>300</v>
      </c>
      <c r="B188" s="1" t="s">
        <v>98</v>
      </c>
      <c r="C188" s="1" t="s">
        <v>407</v>
      </c>
      <c r="D188" s="1" t="s">
        <v>414</v>
      </c>
      <c r="E188" s="1" t="s">
        <v>420</v>
      </c>
      <c r="F188" s="2">
        <v>90</v>
      </c>
      <c r="G188" s="2">
        <v>91.166923522949205</v>
      </c>
      <c r="H188" s="2">
        <v>89.728172302246094</v>
      </c>
      <c r="I188" s="2">
        <v>91.836051940917969</v>
      </c>
      <c r="J188" s="2">
        <v>89.432731628417969</v>
      </c>
      <c r="K188" s="2">
        <v>74.011100769042969</v>
      </c>
      <c r="L188" s="2">
        <v>91.415519714355469</v>
      </c>
      <c r="M188" s="2">
        <v>92.439140319824219</v>
      </c>
      <c r="N188" s="2">
        <v>97.228446960449219</v>
      </c>
      <c r="O188" s="2">
        <v>99.476158142089844</v>
      </c>
      <c r="P188" s="1" t="s">
        <v>447</v>
      </c>
      <c r="Q188" s="4">
        <v>2019</v>
      </c>
      <c r="R188">
        <v>5445437</v>
      </c>
      <c r="S188">
        <v>2659793</v>
      </c>
      <c r="T188">
        <v>2785644</v>
      </c>
      <c r="U188">
        <f t="shared" si="6"/>
        <v>1353579.3464202378</v>
      </c>
      <c r="V188">
        <f t="shared" si="7"/>
        <v>4091857.6535797622</v>
      </c>
      <c r="W188" s="22">
        <v>0.75142870142098095</v>
      </c>
    </row>
    <row r="189" spans="1:23">
      <c r="A189" s="3" t="s">
        <v>296</v>
      </c>
      <c r="B189" s="1" t="s">
        <v>94</v>
      </c>
      <c r="C189" s="1" t="s">
        <v>407</v>
      </c>
      <c r="D189" s="1" t="s">
        <v>414</v>
      </c>
      <c r="E189" s="1" t="s">
        <v>420</v>
      </c>
      <c r="F189" s="2">
        <v>95.499130249023438</v>
      </c>
      <c r="G189" s="2">
        <v>95.265373229980469</v>
      </c>
      <c r="H189" s="2">
        <v>95.717330932617188</v>
      </c>
      <c r="I189" s="2">
        <v>95.536590576171875</v>
      </c>
      <c r="J189" s="2">
        <v>95.449226379394531</v>
      </c>
      <c r="K189" s="2">
        <v>96.224327087402344</v>
      </c>
      <c r="L189" s="2">
        <v>97.152557373046875</v>
      </c>
      <c r="M189" s="2">
        <v>93.743316650390625</v>
      </c>
      <c r="N189" s="2">
        <v>95.970283508300781</v>
      </c>
      <c r="O189" s="2">
        <v>94.437530517578125</v>
      </c>
      <c r="P189" s="1" t="s">
        <v>428</v>
      </c>
      <c r="Q189" s="4">
        <v>2019</v>
      </c>
      <c r="R189">
        <v>196509</v>
      </c>
      <c r="S189">
        <v>97163</v>
      </c>
      <c r="T189">
        <v>99346</v>
      </c>
      <c r="U189">
        <f t="shared" si="6"/>
        <v>95123.435048755302</v>
      </c>
      <c r="V189">
        <f t="shared" si="7"/>
        <v>101385.5649512447</v>
      </c>
      <c r="W189" s="22">
        <v>0.5159334430038558</v>
      </c>
    </row>
    <row r="190" spans="1:23">
      <c r="A190" s="3" t="s">
        <v>393</v>
      </c>
      <c r="B190" s="1" t="s">
        <v>191</v>
      </c>
      <c r="C190" s="1" t="s">
        <v>408</v>
      </c>
      <c r="D190" s="1" t="s">
        <v>408</v>
      </c>
      <c r="E190" s="1" t="s">
        <v>421</v>
      </c>
      <c r="F190" s="2">
        <v>74.747611999511719</v>
      </c>
      <c r="G190" s="2">
        <v>75.36444091796875</v>
      </c>
      <c r="H190" s="2">
        <v>74.419746398925781</v>
      </c>
      <c r="I190" s="2">
        <v>86.248359680175781</v>
      </c>
      <c r="J190" s="2">
        <v>74.19097900390625</v>
      </c>
      <c r="K190" s="2">
        <v>52.835639953613281</v>
      </c>
      <c r="L190" s="2">
        <v>78.311897277832031</v>
      </c>
      <c r="M190" s="2">
        <v>63.727401733398438</v>
      </c>
      <c r="N190" s="2">
        <v>60.822170257568359</v>
      </c>
      <c r="O190" s="2">
        <v>93.801399230957031</v>
      </c>
      <c r="P190" s="1" t="s">
        <v>502</v>
      </c>
      <c r="Q190" s="4">
        <v>2020</v>
      </c>
      <c r="R190">
        <v>1211</v>
      </c>
      <c r="S190">
        <v>594</v>
      </c>
      <c r="T190">
        <v>617</v>
      </c>
      <c r="U190">
        <f t="shared" si="6"/>
        <v>83.577621444262149</v>
      </c>
      <c r="V190">
        <f t="shared" si="7"/>
        <v>1127.4223785557379</v>
      </c>
      <c r="W190" s="22">
        <v>0.9309846230848372</v>
      </c>
    </row>
    <row r="191" spans="1:23">
      <c r="A191" s="3" t="s">
        <v>396</v>
      </c>
      <c r="B191" s="1" t="s">
        <v>194</v>
      </c>
      <c r="C191" s="1" t="s">
        <v>409</v>
      </c>
      <c r="D191" s="1" t="s">
        <v>409</v>
      </c>
      <c r="E191" s="1" t="s">
        <v>418</v>
      </c>
      <c r="F191" s="2">
        <v>43.435440063476563</v>
      </c>
      <c r="G191" s="2">
        <v>54.957149505615234</v>
      </c>
      <c r="H191" s="2">
        <v>32.231189727783203</v>
      </c>
      <c r="I191" s="2">
        <v>32.203388214111328</v>
      </c>
      <c r="J191" s="2">
        <v>48.958339691162109</v>
      </c>
      <c r="K191" s="2">
        <v>20.155239105224609</v>
      </c>
      <c r="L191" s="2">
        <v>35.861850738525391</v>
      </c>
      <c r="M191" s="2">
        <v>42.011711120605469</v>
      </c>
      <c r="N191" s="2">
        <v>37.078571319580078</v>
      </c>
      <c r="O191" s="2">
        <v>70.108749389648438</v>
      </c>
      <c r="P191" s="1" t="s">
        <v>502</v>
      </c>
      <c r="Q191" s="4">
        <v>2020</v>
      </c>
      <c r="R191">
        <v>707</v>
      </c>
      <c r="S191">
        <v>345</v>
      </c>
      <c r="T191">
        <v>362</v>
      </c>
      <c r="U191">
        <f t="shared" si="6"/>
        <v>265.90015061575264</v>
      </c>
      <c r="V191">
        <f t="shared" si="7"/>
        <v>441.09984938424736</v>
      </c>
      <c r="W191" s="22">
        <v>0.62390360591831306</v>
      </c>
    </row>
    <row r="192" spans="1:23">
      <c r="A192" s="3" t="s">
        <v>302</v>
      </c>
      <c r="B192" s="1" t="s">
        <v>100</v>
      </c>
      <c r="C192" s="1" t="s">
        <v>406</v>
      </c>
      <c r="D192" s="1" t="s">
        <v>413</v>
      </c>
      <c r="E192" s="1" t="s">
        <v>418</v>
      </c>
      <c r="F192" s="2">
        <v>7.8000001907348633</v>
      </c>
      <c r="G192" s="2">
        <v>7.0999999046325684</v>
      </c>
      <c r="H192" s="2">
        <v>8.6000003814697266</v>
      </c>
      <c r="I192" s="2">
        <v>4.6999998092651367</v>
      </c>
      <c r="J192" s="2">
        <v>17.299999237060547</v>
      </c>
      <c r="K192" s="2">
        <v>0.69999998807907104</v>
      </c>
      <c r="L192" s="2">
        <v>2.5999999046325684</v>
      </c>
      <c r="M192" s="2">
        <v>2.0999999046325684</v>
      </c>
      <c r="N192" s="2">
        <v>8.6999998092651367</v>
      </c>
      <c r="O192" s="2">
        <v>21</v>
      </c>
      <c r="P192" s="1" t="s">
        <v>445</v>
      </c>
      <c r="Q192" s="4">
        <v>2016</v>
      </c>
      <c r="R192">
        <v>2136325</v>
      </c>
      <c r="S192">
        <v>1062944</v>
      </c>
      <c r="T192">
        <v>1073381</v>
      </c>
      <c r="U192">
        <f t="shared" si="6"/>
        <v>1628425.474530333</v>
      </c>
      <c r="V192">
        <f t="shared" si="7"/>
        <v>507899.52546966705</v>
      </c>
      <c r="W192" s="22">
        <v>0.23774450304596306</v>
      </c>
    </row>
    <row r="193" spans="1:23">
      <c r="A193" s="3" t="s">
        <v>303</v>
      </c>
      <c r="B193" s="1" t="s">
        <v>101</v>
      </c>
      <c r="C193" s="1" t="s">
        <v>407</v>
      </c>
      <c r="D193" s="1" t="s">
        <v>414</v>
      </c>
      <c r="E193" s="1" t="s">
        <v>419</v>
      </c>
      <c r="F193" s="2">
        <v>64.900001525878906</v>
      </c>
      <c r="G193" s="2">
        <v>70.199996948242188</v>
      </c>
      <c r="H193" s="2">
        <v>60.400001525878906</v>
      </c>
      <c r="I193" s="2">
        <v>58.5</v>
      </c>
      <c r="J193" s="2">
        <v>67.400001525878906</v>
      </c>
      <c r="K193" s="2">
        <v>60.799999237060547</v>
      </c>
      <c r="L193" s="2">
        <v>62.900001525878906</v>
      </c>
      <c r="M193" s="2">
        <v>51</v>
      </c>
      <c r="N193" s="2">
        <v>66</v>
      </c>
      <c r="O193" s="2">
        <v>78.199996948242188</v>
      </c>
      <c r="P193" s="1" t="s">
        <v>429</v>
      </c>
      <c r="Q193" s="4">
        <v>2012</v>
      </c>
      <c r="R193">
        <v>866060</v>
      </c>
      <c r="S193">
        <v>422822</v>
      </c>
      <c r="T193">
        <v>443238</v>
      </c>
      <c r="U193">
        <f t="shared" si="6"/>
        <v>265426.13482349401</v>
      </c>
      <c r="V193">
        <f t="shared" si="7"/>
        <v>600633.86517650599</v>
      </c>
      <c r="W193" s="22">
        <v>0.69352454238332906</v>
      </c>
    </row>
    <row r="194" spans="1:23">
      <c r="A194" s="3" t="s">
        <v>312</v>
      </c>
      <c r="B194" s="1" t="s">
        <v>110</v>
      </c>
      <c r="C194" s="1" t="s">
        <v>410</v>
      </c>
      <c r="D194" s="1" t="s">
        <v>410</v>
      </c>
      <c r="E194" s="1" t="s">
        <v>420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1" t="s">
        <v>459</v>
      </c>
      <c r="Q194" s="4"/>
      <c r="R194">
        <v>298017</v>
      </c>
      <c r="S194">
        <v>149758</v>
      </c>
      <c r="T194">
        <v>148259</v>
      </c>
      <c r="U194">
        <f t="shared" si="6"/>
        <v>40165.267360294849</v>
      </c>
      <c r="V194">
        <f t="shared" si="7"/>
        <v>257851.73263970515</v>
      </c>
      <c r="W194" s="22">
        <v>0.8652249121348955</v>
      </c>
    </row>
    <row r="195" spans="1:23">
      <c r="A195" s="3" t="s">
        <v>340</v>
      </c>
      <c r="B195" s="1" t="s">
        <v>138</v>
      </c>
      <c r="C195" s="1" t="s">
        <v>407</v>
      </c>
      <c r="D195" s="1" t="s">
        <v>416</v>
      </c>
      <c r="E195" s="1" t="s">
        <v>419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1" t="s">
        <v>459</v>
      </c>
      <c r="Q195" s="4"/>
      <c r="R195">
        <v>2961761</v>
      </c>
      <c r="S195">
        <v>1449569</v>
      </c>
      <c r="T195">
        <v>1512192</v>
      </c>
      <c r="U195">
        <f t="shared" ref="U195:U205" si="8">R195-V195</f>
        <v>491700.21066576242</v>
      </c>
      <c r="V195">
        <f t="shared" ref="V195:V205" si="9">W195*R195</f>
        <v>2470060.7893342376</v>
      </c>
      <c r="W195" s="22">
        <v>0.83398383236670259</v>
      </c>
    </row>
    <row r="196" spans="1:23">
      <c r="A196" s="3" t="s">
        <v>301</v>
      </c>
      <c r="B196" s="1" t="s">
        <v>99</v>
      </c>
      <c r="C196" s="1" t="s">
        <v>406</v>
      </c>
      <c r="D196" s="1" t="s">
        <v>413</v>
      </c>
      <c r="E196" s="1" t="s">
        <v>418</v>
      </c>
      <c r="F196" s="2">
        <v>3.0999999046325684</v>
      </c>
      <c r="G196" s="2">
        <v>3</v>
      </c>
      <c r="H196" s="2">
        <v>3.2000000476837158</v>
      </c>
      <c r="I196" s="2">
        <v>1</v>
      </c>
      <c r="J196" s="2">
        <v>6.8000001907348633</v>
      </c>
      <c r="K196" s="2">
        <v>0</v>
      </c>
      <c r="L196" s="2">
        <v>0</v>
      </c>
      <c r="M196" s="2">
        <v>0.89999997615814209</v>
      </c>
      <c r="N196" s="2">
        <v>2.9000000953674316</v>
      </c>
      <c r="O196" s="2">
        <v>8.8000001907348633</v>
      </c>
      <c r="P196" s="1" t="s">
        <v>423</v>
      </c>
      <c r="Q196" s="4">
        <v>2016</v>
      </c>
      <c r="R196">
        <v>2516756</v>
      </c>
      <c r="S196">
        <v>1249732</v>
      </c>
      <c r="T196">
        <v>1267024</v>
      </c>
      <c r="U196">
        <f t="shared" si="8"/>
        <v>1666703.4596905757</v>
      </c>
      <c r="V196">
        <f t="shared" si="9"/>
        <v>850052.54030942428</v>
      </c>
      <c r="W196" s="22">
        <v>0.33775723205166663</v>
      </c>
    </row>
    <row r="197" spans="1:23">
      <c r="A197" s="3" t="s">
        <v>397</v>
      </c>
      <c r="B197" s="1" t="s">
        <v>195</v>
      </c>
      <c r="C197" s="1" t="s">
        <v>411</v>
      </c>
      <c r="D197" s="1" t="s">
        <v>411</v>
      </c>
      <c r="E197" s="1" t="s">
        <v>419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1" t="s">
        <v>459</v>
      </c>
      <c r="Q197" s="4"/>
      <c r="R197">
        <v>12500000</v>
      </c>
      <c r="S197">
        <v>6129353</v>
      </c>
      <c r="T197">
        <v>6380725</v>
      </c>
      <c r="U197">
        <f t="shared" si="8"/>
        <v>12500000</v>
      </c>
      <c r="V197">
        <f t="shared" si="9"/>
        <v>0</v>
      </c>
      <c r="W197" s="22">
        <v>0</v>
      </c>
    </row>
    <row r="198" spans="1:23">
      <c r="A198" s="3" t="s">
        <v>304</v>
      </c>
      <c r="B198" s="1" t="s">
        <v>102</v>
      </c>
      <c r="C198" s="1" t="s">
        <v>408</v>
      </c>
      <c r="D198" s="1" t="s">
        <v>408</v>
      </c>
      <c r="E198" s="1" t="s">
        <v>420</v>
      </c>
      <c r="F198" s="2">
        <v>42.400001525878906</v>
      </c>
      <c r="G198" s="2">
        <v>54.200000762939453</v>
      </c>
      <c r="H198" s="2">
        <v>32.700000762939453</v>
      </c>
      <c r="I198" s="2">
        <v>42.599998474121094</v>
      </c>
      <c r="J198" s="2">
        <v>42.299999237060547</v>
      </c>
      <c r="K198" s="2">
        <v>23</v>
      </c>
      <c r="L198" s="2">
        <v>37.900001525878906</v>
      </c>
      <c r="M198" s="2">
        <v>33.5</v>
      </c>
      <c r="N198" s="2">
        <v>57.799999237060547</v>
      </c>
      <c r="O198" s="2">
        <v>71.400001525878906</v>
      </c>
      <c r="P198" s="1" t="s">
        <v>442</v>
      </c>
      <c r="Q198" s="4">
        <v>2013</v>
      </c>
      <c r="R198">
        <v>143865</v>
      </c>
      <c r="S198">
        <v>70356</v>
      </c>
      <c r="T198">
        <v>73509</v>
      </c>
      <c r="U198">
        <f t="shared" si="8"/>
        <v>6712.730547843239</v>
      </c>
      <c r="V198">
        <f t="shared" si="9"/>
        <v>137152.26945215676</v>
      </c>
      <c r="W198" s="22">
        <v>0.95334007195743764</v>
      </c>
    </row>
    <row r="199" spans="1:23">
      <c r="A199" s="3" t="s">
        <v>398</v>
      </c>
      <c r="B199" s="1" t="s">
        <v>196</v>
      </c>
      <c r="C199" s="1" t="s">
        <v>407</v>
      </c>
      <c r="D199" s="1" t="s">
        <v>414</v>
      </c>
      <c r="E199" s="1" t="s">
        <v>420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1" t="s">
        <v>459</v>
      </c>
      <c r="Q199" s="4"/>
      <c r="R199">
        <v>1497948</v>
      </c>
      <c r="S199">
        <v>732226</v>
      </c>
      <c r="T199">
        <v>765722</v>
      </c>
      <c r="U199">
        <f t="shared" si="8"/>
        <v>741812.91441383155</v>
      </c>
      <c r="V199">
        <f t="shared" si="9"/>
        <v>756135.08558616845</v>
      </c>
      <c r="W199" s="22">
        <v>0.50478059691402399</v>
      </c>
    </row>
    <row r="200" spans="1:23">
      <c r="A200" s="3" t="s">
        <v>403</v>
      </c>
      <c r="B200" s="1" t="s">
        <v>201</v>
      </c>
      <c r="C200" s="1" t="s">
        <v>409</v>
      </c>
      <c r="D200" s="1" t="s">
        <v>409</v>
      </c>
      <c r="E200" s="1" t="s">
        <v>418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1" t="s">
        <v>459</v>
      </c>
      <c r="Q200" s="4"/>
      <c r="R200">
        <v>18588</v>
      </c>
      <c r="S200">
        <v>8901</v>
      </c>
      <c r="T200">
        <v>9687</v>
      </c>
      <c r="U200">
        <f t="shared" si="8"/>
        <v>13890.151277661396</v>
      </c>
      <c r="V200">
        <f t="shared" si="9"/>
        <v>4697.8487223386037</v>
      </c>
      <c r="W200" s="22">
        <v>0.25273556715830664</v>
      </c>
    </row>
    <row r="201" spans="1:23">
      <c r="A201" s="3" t="s">
        <v>401</v>
      </c>
      <c r="B201" s="1" t="s">
        <v>199</v>
      </c>
      <c r="C201" s="1" t="s">
        <v>408</v>
      </c>
      <c r="D201" s="1" t="s">
        <v>408</v>
      </c>
      <c r="E201" s="1" t="s">
        <v>420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1" t="s">
        <v>459</v>
      </c>
      <c r="Q201" s="4"/>
      <c r="R201">
        <v>1034975</v>
      </c>
      <c r="S201">
        <v>505929</v>
      </c>
      <c r="T201">
        <v>529046</v>
      </c>
      <c r="U201">
        <f t="shared" si="8"/>
        <v>122047.71733128896</v>
      </c>
      <c r="V201">
        <f t="shared" si="9"/>
        <v>912927.28266871104</v>
      </c>
      <c r="W201" s="22">
        <v>0.88207665177295203</v>
      </c>
    </row>
    <row r="202" spans="1:23">
      <c r="A202" s="3" t="s">
        <v>305</v>
      </c>
      <c r="B202" s="1" t="s">
        <v>103</v>
      </c>
      <c r="C202" s="1" t="s">
        <v>409</v>
      </c>
      <c r="D202" s="1" t="s">
        <v>409</v>
      </c>
      <c r="E202" s="1" t="s">
        <v>420</v>
      </c>
      <c r="F202" s="2">
        <v>70.699996948242188</v>
      </c>
      <c r="G202" s="2">
        <v>74.300003051757813</v>
      </c>
      <c r="H202" s="2">
        <v>67.099998474121094</v>
      </c>
      <c r="I202" s="2">
        <v>67.400001525878906</v>
      </c>
      <c r="J202" s="2">
        <v>79.099998474121094</v>
      </c>
      <c r="K202" s="2">
        <v>40.400001525878906</v>
      </c>
      <c r="L202" s="2">
        <v>67.300003051757813</v>
      </c>
      <c r="M202" s="2">
        <v>74.300003051757813</v>
      </c>
      <c r="N202" s="2">
        <v>85.400001525878906</v>
      </c>
      <c r="O202" s="2">
        <v>93.300003051757813</v>
      </c>
      <c r="P202" s="1" t="s">
        <v>441</v>
      </c>
      <c r="Q202" s="4">
        <v>2014</v>
      </c>
      <c r="R202">
        <v>3929129</v>
      </c>
      <c r="S202">
        <v>1890165</v>
      </c>
      <c r="T202">
        <v>2038964</v>
      </c>
      <c r="U202">
        <f t="shared" si="8"/>
        <v>2517812.6832161881</v>
      </c>
      <c r="V202">
        <f t="shared" si="9"/>
        <v>1411316.3167838119</v>
      </c>
      <c r="W202" s="22">
        <v>0.35919317405557616</v>
      </c>
    </row>
    <row r="203" spans="1:23">
      <c r="A203" s="3" t="s">
        <v>306</v>
      </c>
      <c r="B203" s="1" t="s">
        <v>104</v>
      </c>
      <c r="C203" s="1" t="s">
        <v>410</v>
      </c>
      <c r="D203" s="1" t="s">
        <v>410</v>
      </c>
      <c r="E203" s="1" t="s">
        <v>418</v>
      </c>
      <c r="F203" s="2">
        <v>29.299999237060547</v>
      </c>
      <c r="G203" s="2">
        <v>25.200000762939453</v>
      </c>
      <c r="H203" s="2">
        <v>33.599998474121094</v>
      </c>
      <c r="I203" s="2">
        <v>21.5</v>
      </c>
      <c r="J203" s="2">
        <v>46.799999237060547</v>
      </c>
      <c r="K203" s="2">
        <v>8.8999996185302734</v>
      </c>
      <c r="L203" s="2">
        <v>18.5</v>
      </c>
      <c r="M203" s="2">
        <v>26.799999237060547</v>
      </c>
      <c r="N203" s="2">
        <v>33.599998474121094</v>
      </c>
      <c r="O203" s="2">
        <v>55.400001525878906</v>
      </c>
      <c r="P203" s="1" t="s">
        <v>446</v>
      </c>
      <c r="Q203" s="4">
        <v>2013</v>
      </c>
      <c r="R203">
        <v>1959731</v>
      </c>
      <c r="S203">
        <v>962903</v>
      </c>
      <c r="T203">
        <v>996828</v>
      </c>
      <c r="U203">
        <f t="shared" si="8"/>
        <v>1241638.1230612849</v>
      </c>
      <c r="V203">
        <f t="shared" si="9"/>
        <v>718092.87693871523</v>
      </c>
      <c r="W203" s="22">
        <v>0.36642420665831954</v>
      </c>
    </row>
    <row r="204" spans="1:23">
      <c r="A204" s="3" t="s">
        <v>308</v>
      </c>
      <c r="B204" s="1" t="s">
        <v>106</v>
      </c>
      <c r="C204" s="1" t="s">
        <v>406</v>
      </c>
      <c r="D204" s="1" t="s">
        <v>413</v>
      </c>
      <c r="E204" s="1" t="s">
        <v>418</v>
      </c>
      <c r="F204" s="2">
        <v>29.145580291748047</v>
      </c>
      <c r="G204" s="2">
        <v>28.568859100341797</v>
      </c>
      <c r="H204" s="2">
        <v>29.752609252929688</v>
      </c>
      <c r="I204" s="2">
        <v>15.390959739685059</v>
      </c>
      <c r="J204" s="2">
        <v>47.575901031494141</v>
      </c>
      <c r="K204" s="2">
        <v>5.0573477745056152</v>
      </c>
      <c r="L204" s="2">
        <v>10.051349639892578</v>
      </c>
      <c r="M204" s="2">
        <v>20.465290069580078</v>
      </c>
      <c r="N204" s="2">
        <v>34.172191619873047</v>
      </c>
      <c r="O204" s="2">
        <v>64.847526550292969</v>
      </c>
      <c r="P204" s="1" t="s">
        <v>436</v>
      </c>
      <c r="Q204" s="4">
        <v>2018</v>
      </c>
      <c r="R204">
        <v>1313477</v>
      </c>
      <c r="S204">
        <v>655216</v>
      </c>
      <c r="T204">
        <v>658261</v>
      </c>
      <c r="U204">
        <f t="shared" si="8"/>
        <v>741839.67116335593</v>
      </c>
      <c r="V204">
        <f t="shared" si="9"/>
        <v>571637.32883664407</v>
      </c>
      <c r="W204" s="22">
        <v>0.43520924145351925</v>
      </c>
    </row>
    <row r="205" spans="1:23" ht="15" thickBot="1">
      <c r="A205" s="5" t="s">
        <v>309</v>
      </c>
      <c r="B205" s="6" t="s">
        <v>107</v>
      </c>
      <c r="C205" s="6" t="s">
        <v>406</v>
      </c>
      <c r="D205" s="6" t="s">
        <v>413</v>
      </c>
      <c r="E205" s="6" t="s">
        <v>420</v>
      </c>
      <c r="F205" s="7">
        <v>36.900001525878906</v>
      </c>
      <c r="G205" s="7">
        <v>36.400001525878906</v>
      </c>
      <c r="H205" s="7">
        <v>37.299999237060547</v>
      </c>
      <c r="I205" s="7">
        <v>32.099998474121094</v>
      </c>
      <c r="J205" s="7">
        <v>48.599998474121094</v>
      </c>
      <c r="K205" s="7">
        <v>23.100000381469727</v>
      </c>
      <c r="L205" s="7">
        <v>31.100000381469727</v>
      </c>
      <c r="M205" s="7">
        <v>36.200000762939453</v>
      </c>
      <c r="N205" s="7">
        <v>39.5</v>
      </c>
      <c r="O205" s="7">
        <v>55</v>
      </c>
      <c r="P205" s="6" t="s">
        <v>428</v>
      </c>
      <c r="Q205" s="8">
        <v>2019</v>
      </c>
      <c r="R205">
        <v>1364918</v>
      </c>
      <c r="S205">
        <v>684305</v>
      </c>
      <c r="T205">
        <v>680613</v>
      </c>
      <c r="U205">
        <f t="shared" si="8"/>
        <v>925297.95576760743</v>
      </c>
      <c r="V205">
        <f t="shared" si="9"/>
        <v>439620.04423239257</v>
      </c>
      <c r="W205" s="23">
        <v>0.32208531518552219</v>
      </c>
    </row>
    <row r="208" spans="1:23" ht="13.5" hidden="1" customHeight="1">
      <c r="B208" s="78" t="s">
        <v>494</v>
      </c>
      <c r="C208" s="79"/>
      <c r="D208" s="79"/>
      <c r="E208" s="79"/>
      <c r="F208" s="79"/>
      <c r="G208" s="79"/>
      <c r="H208" s="80"/>
    </row>
    <row r="209" spans="2:24" ht="15.6" hidden="1">
      <c r="B209" s="9" t="s">
        <v>478</v>
      </c>
      <c r="C209" s="10" t="s">
        <v>409</v>
      </c>
      <c r="D209" s="10"/>
      <c r="E209" s="10"/>
      <c r="F209" s="11">
        <f t="shared" ref="F209:F221" si="10">H209/G209</f>
        <v>0.90036549144931111</v>
      </c>
      <c r="G209" s="12">
        <f>SUMIF($C$3:$C$205,C209,$R$3:$R$205)</f>
        <v>87289867</v>
      </c>
      <c r="H209" s="13" cm="1">
        <f t="array" ref="H209">SUMPRODUCT(($C$3:$C$205=C209)*($F$3:$F$205&lt;&gt;""),($R$3:$R$205))</f>
        <v>78592784</v>
      </c>
    </row>
    <row r="210" spans="2:24" ht="15.6" hidden="1">
      <c r="B210" s="9" t="s">
        <v>479</v>
      </c>
      <c r="C210" s="10" t="s">
        <v>407</v>
      </c>
      <c r="D210" s="10"/>
      <c r="E210" s="10"/>
      <c r="F210" s="11">
        <f t="shared" si="10"/>
        <v>0.26542552793117719</v>
      </c>
      <c r="G210" s="12">
        <f t="shared" ref="G210" si="11">SUMIF($C$3:$C$205,C210,$R$3:$R$205)</f>
        <v>32579436</v>
      </c>
      <c r="H210" s="13" cm="1">
        <f t="array" ref="H210">SUMPRODUCT(($C$3:$C$205=C210)*($F$3:$F$205&lt;&gt;""),($R$3:$R$205))</f>
        <v>8647414</v>
      </c>
    </row>
    <row r="211" spans="2:24" ht="15.6" hidden="1">
      <c r="B211" s="9" t="s">
        <v>480</v>
      </c>
      <c r="C211" s="10"/>
      <c r="D211" s="10" t="s">
        <v>414</v>
      </c>
      <c r="E211" s="10"/>
      <c r="F211" s="11">
        <f t="shared" si="10"/>
        <v>0.59164179545622797</v>
      </c>
      <c r="G211" s="12">
        <f>SUMIF($D$3:$D$205,D211,$R$3:$R$205)</f>
        <v>14615962</v>
      </c>
      <c r="H211" s="13" cm="1">
        <f t="array" ref="H211">SUMPRODUCT(($D$3:$D$205=D211)*($F$3:$F$205&lt;&gt;""),($R$3:$R$205))</f>
        <v>8647414</v>
      </c>
    </row>
    <row r="212" spans="2:24" ht="15.6" hidden="1">
      <c r="B212" s="9" t="s">
        <v>481</v>
      </c>
      <c r="C212" s="10"/>
      <c r="D212" s="10" t="s">
        <v>416</v>
      </c>
      <c r="E212" s="10"/>
      <c r="F212" s="11">
        <f t="shared" si="10"/>
        <v>0</v>
      </c>
      <c r="G212" s="12">
        <f>SUMIF($D$3:$D$205,D212,$R$3:$R$205)</f>
        <v>17963474</v>
      </c>
      <c r="H212" s="13" cm="1">
        <f t="array" ref="H212">SUMPRODUCT(($D$3:$D$205=D212)*($F$3:$F$205&lt;&gt;""),($R$3:$R$205))</f>
        <v>0</v>
      </c>
    </row>
    <row r="213" spans="2:24" ht="15.6" hidden="1">
      <c r="B213" s="9" t="s">
        <v>482</v>
      </c>
      <c r="C213" s="10" t="s">
        <v>408</v>
      </c>
      <c r="D213" s="10"/>
      <c r="E213" s="10"/>
      <c r="F213" s="11">
        <f t="shared" si="10"/>
        <v>0.95431005073958064</v>
      </c>
      <c r="G213" s="12">
        <f>SUMIF($C$3:$C$205,C213,$R$3:$R$205)</f>
        <v>29925947</v>
      </c>
      <c r="H213" s="13" cm="1">
        <f t="array" ref="H213">SUMPRODUCT(($C$3:$C$205=C213)*($F$3:$F$205&lt;&gt;""),($R$3:$R$205))</f>
        <v>28558632</v>
      </c>
    </row>
    <row r="214" spans="2:24" ht="15.6" hidden="1">
      <c r="B214" s="9" t="s">
        <v>483</v>
      </c>
      <c r="C214" s="10" t="s">
        <v>410</v>
      </c>
      <c r="D214" s="10"/>
      <c r="E214" s="10"/>
      <c r="F214" s="11">
        <f t="shared" si="10"/>
        <v>0.56096657272217754</v>
      </c>
      <c r="G214" s="12">
        <f>SUMIF($C$3:$C$205,C214,$R$3:$R$205)</f>
        <v>23132455</v>
      </c>
      <c r="H214" s="13" cm="1">
        <f t="array" ref="H214">SUMPRODUCT(($C$3:$C$205=C214)*($F$3:$F$205&lt;&gt;""),($R$3:$R$205))</f>
        <v>12976534</v>
      </c>
    </row>
    <row r="215" spans="2:24" ht="15.6" hidden="1">
      <c r="B215" s="9" t="s">
        <v>484</v>
      </c>
      <c r="C215" s="10" t="s">
        <v>411</v>
      </c>
      <c r="D215" s="10"/>
      <c r="E215" s="10"/>
      <c r="F215" s="11">
        <f t="shared" si="10"/>
        <v>0</v>
      </c>
      <c r="G215" s="12">
        <f>SUMIF($C$3:$C$205,C215,$R$3:$R$205)</f>
        <v>13666235</v>
      </c>
      <c r="H215" s="13" cm="1">
        <f t="array" ref="H215">SUMPRODUCT(($C$3:$C$205=C215)*($F$3:$F$205&lt;&gt;""),($R$3:$R$205))</f>
        <v>0</v>
      </c>
    </row>
    <row r="216" spans="2:24" ht="15.6" hidden="1">
      <c r="B216" s="9" t="s">
        <v>485</v>
      </c>
      <c r="C216" s="10" t="s">
        <v>405</v>
      </c>
      <c r="D216" s="10"/>
      <c r="E216" s="10"/>
      <c r="F216" s="11">
        <f t="shared" si="10"/>
        <v>1</v>
      </c>
      <c r="G216" s="12">
        <f>SUMIF($C$3:$C$205,C216,$R$3:$R$205)</f>
        <v>138088838</v>
      </c>
      <c r="H216" s="13" cm="1">
        <f t="array" ref="H216">SUMPRODUCT(($C$3:$C$205=C216)*($F$3:$F$205&lt;&gt;""),($R$3:$R$205))</f>
        <v>138088838</v>
      </c>
    </row>
    <row r="217" spans="2:24" ht="15.6" hidden="1">
      <c r="B217" s="9" t="s">
        <v>486</v>
      </c>
      <c r="C217" s="10" t="s">
        <v>406</v>
      </c>
      <c r="D217" s="10"/>
      <c r="E217" s="10"/>
      <c r="F217" s="11">
        <f t="shared" si="10"/>
        <v>0.97002372717625451</v>
      </c>
      <c r="G217" s="12">
        <f>SUMIF($C$3:$C$205,C217,$R$3:$R$205)</f>
        <v>73746660</v>
      </c>
      <c r="H217" s="13" cm="1">
        <f t="array" ref="H217">SUMPRODUCT(($C$3:$C$205=C217)*($F$3:$F$205&lt;&gt;""),($R$3:$R$205))</f>
        <v>71536010</v>
      </c>
    </row>
    <row r="218" spans="2:24" ht="15.6" hidden="1">
      <c r="B218" s="9" t="s">
        <v>487</v>
      </c>
      <c r="C218" s="10"/>
      <c r="D218" s="10" t="s">
        <v>413</v>
      </c>
      <c r="E218" s="10"/>
      <c r="F218" s="11">
        <f t="shared" si="10"/>
        <v>0.93913709060835271</v>
      </c>
      <c r="G218" s="12">
        <f>SUMIF($D$3:$D$205,D218,$R$3:$R$205)</f>
        <v>35059185</v>
      </c>
      <c r="H218" s="13" cm="1">
        <f t="array" ref="H218">SUMPRODUCT(($D$3:$D$205=D218)*($F$3:$F$205&lt;&gt;""),($R$3:$R$205))</f>
        <v>32925381</v>
      </c>
    </row>
    <row r="219" spans="2:24" ht="15.6" hidden="1">
      <c r="B219" s="9" t="s">
        <v>488</v>
      </c>
      <c r="C219" s="10"/>
      <c r="D219" s="10" t="s">
        <v>415</v>
      </c>
      <c r="E219" s="10"/>
      <c r="F219" s="11">
        <f t="shared" si="10"/>
        <v>0.99801367238363325</v>
      </c>
      <c r="G219" s="12">
        <f>SUMIF($D$3:$D$205,D219,$R$3:$R$205)</f>
        <v>38687475</v>
      </c>
      <c r="H219" s="13" cm="1">
        <f t="array" ref="H219">SUMPRODUCT(($D$3:$D$205=D219)*($F$3:$F$205&lt;&gt;""),($R$3:$R$205))</f>
        <v>38610629</v>
      </c>
    </row>
    <row r="220" spans="2:24" ht="15.6" hidden="1">
      <c r="B220" s="9" t="s">
        <v>489</v>
      </c>
      <c r="C220" s="10"/>
      <c r="D220" s="10"/>
      <c r="E220" s="10" t="s">
        <v>490</v>
      </c>
      <c r="F220" s="11">
        <f t="shared" si="10"/>
        <v>0.9707637271401387</v>
      </c>
      <c r="G220" s="12">
        <f>SUMIF($E$3:$E$205,"Least Developed",$R$3:$R$205)</f>
        <v>67894222</v>
      </c>
      <c r="H220" s="13" cm="1">
        <f t="array" ref="H220">SUMPRODUCT(($E$3:$E$205="Least Developed")*($F$3:$F$205&lt;&gt;""),($R$3:$R$205))</f>
        <v>65909248</v>
      </c>
    </row>
    <row r="221" spans="2:24" ht="16.2" hidden="1" thickBot="1">
      <c r="B221" s="14" t="s">
        <v>491</v>
      </c>
      <c r="C221" s="15"/>
      <c r="D221" s="15"/>
      <c r="E221" s="15"/>
      <c r="F221" s="16">
        <f t="shared" si="10"/>
        <v>0.84933536462232995</v>
      </c>
      <c r="G221" s="17">
        <f>SUM(R3:R205)</f>
        <v>398429438</v>
      </c>
      <c r="H221" s="18">
        <f>SUMIF(F3:F205,"&lt;&gt;",R3:R205)</f>
        <v>338400212</v>
      </c>
    </row>
    <row r="224" spans="2:24" ht="15" thickBot="1">
      <c r="X224" s="64"/>
    </row>
    <row r="225" spans="2:24">
      <c r="B225" s="78" t="s">
        <v>477</v>
      </c>
      <c r="C225" s="79"/>
      <c r="D225" s="79"/>
      <c r="E225" s="79"/>
      <c r="F225" s="79"/>
      <c r="G225" s="79"/>
      <c r="H225" s="79"/>
      <c r="I225" s="79"/>
      <c r="J225" s="79"/>
      <c r="K225" s="79"/>
      <c r="L225" s="79"/>
      <c r="M225" s="79"/>
      <c r="N225" s="79"/>
      <c r="O225" s="80"/>
      <c r="X225" s="64"/>
    </row>
    <row r="226" spans="2:24">
      <c r="B226" s="49"/>
      <c r="C226" s="50"/>
      <c r="D226" s="50"/>
      <c r="E226" s="50"/>
      <c r="F226" s="50" t="s">
        <v>463</v>
      </c>
      <c r="G226" s="50" t="s">
        <v>475</v>
      </c>
      <c r="H226" s="50" t="s">
        <v>476</v>
      </c>
      <c r="I226" s="50" t="s">
        <v>492</v>
      </c>
      <c r="J226" s="50" t="s">
        <v>493</v>
      </c>
      <c r="K226" s="50" t="s">
        <v>468</v>
      </c>
      <c r="L226" s="50" t="s">
        <v>469</v>
      </c>
      <c r="M226" s="50" t="s">
        <v>470</v>
      </c>
      <c r="N226" s="50" t="s">
        <v>471</v>
      </c>
      <c r="O226" s="51" t="s">
        <v>472</v>
      </c>
      <c r="X226" s="64"/>
    </row>
    <row r="227" spans="2:24" ht="15.6">
      <c r="B227" s="52" t="s">
        <v>478</v>
      </c>
      <c r="C227" s="10" t="s">
        <v>409</v>
      </c>
      <c r="D227" s="10"/>
      <c r="E227" s="10"/>
      <c r="F227" s="58" cm="1">
        <f t="array" ref="F227">IF($F209&gt;0.5,SUMPRODUCT(($C$3:$C$205=$C227)*($F$3:$F$205),($R$3:$R$205))/SUMIFS($R$3:$R$205,$C$3:$C$205,$C227,$F$3:$F$205,"&lt;&gt;"),"–")</f>
        <v>60.24371508745984</v>
      </c>
      <c r="G227" s="58" cm="1">
        <f t="array" ref="G227">IF($F209&gt;0.5,SUMPRODUCT(($C$3:$C$205=$C227)*($G$3:$G$205),($S$3:$S$205))/SUMIFS($S$3:$S$205,$C$3:$C$205,$C227,$G$3:$G$205,"&lt;&gt;"),"–")</f>
        <v>63.626083927130566</v>
      </c>
      <c r="H227" s="58" cm="1">
        <f t="array" ref="H227">IF($F209&gt;0.5,SUMPRODUCT(($C$3:$C$205=$C227)*(H$3:H$205),(T$3:T$205))/SUMIFS(T$3:T$205,$C$3:$C$205,$C227,H$3:H$205,"&lt;&gt;"),"–")</f>
        <v>57.287527750094647</v>
      </c>
      <c r="I227" s="58" cm="1">
        <f t="array" ref="I227">IF($F209&gt;0.5,SUMPRODUCT(($C$3:$C$205=$C227)*(I$3:I$205),(U$3:U$205))/SUMIFS(U$3:U$205,$C$3:$C$205,$C227,I$3:I$205,"&lt;&gt;"),"–")</f>
        <v>48.870430010261082</v>
      </c>
      <c r="J227" s="58" cm="1">
        <f t="array" ref="J227">IF($F209&gt;0.5,SUMPRODUCT(($C$3:$C$205=$C227)*(J$3:J$205),(V$3:V$205))/SUMIFS(V$3:V$205,$C$3:$C$205,$C227,J$3:J$205,"&lt;&gt;"),"–")</f>
        <v>73.067304077893411</v>
      </c>
      <c r="K227" s="58" cm="1">
        <f t="array" ref="K227">IF($F209&gt;0.5,SUMPRODUCT(($C$3:$C$205=$C227)*(K$3:K$205),($R$3:$R$205))/SUMIFS($R$3:$R$205,$C$3:$C$205,$C227,K$3:K$205,"&lt;&gt;"),"–")</f>
        <v>38.103641669304722</v>
      </c>
      <c r="L227" s="58" cm="1">
        <f t="array" ref="L227">IF($F209&gt;0.5,SUMPRODUCT(($C$3:$C$205=$C227)*(L$3:L$205),($R$3:$R$205))/SUMIFS($R$3:$R$205,$C$3:$C$205,$C227,L$3:L$205,"&lt;&gt;"),"–")</f>
        <v>53.775758653319215</v>
      </c>
      <c r="M227" s="58" cm="1">
        <f t="array" ref="M227">IF($F209&gt;0.5,SUMPRODUCT(($C$3:$C$205=$C227)*(M$3:M$205),($R$3:$R$205))/SUMIFS($R$3:$R$205,$C$3:$C$205,$C227,M$3:M$205,"&lt;&gt;"),"–")</f>
        <v>60.207464598362854</v>
      </c>
      <c r="N227" s="58" cm="1">
        <f t="array" ref="N227">IF($F209&gt;0.5,SUMPRODUCT(($C$3:$C$205=$C227)*(N$3:N$205),($R$3:$R$205))/SUMIFS($R$3:$R$205,$C$3:$C$205,$C227,N$3:N$205,"&lt;&gt;"),"–")</f>
        <v>70.27591492680574</v>
      </c>
      <c r="O227" s="59" cm="1">
        <f t="array" ref="O227">IF($F209&gt;0.5,SUMPRODUCT(($C$3:$C$205=$C227)*(O$3:O$205),($R$3:$R$205))/SUMIFS($R$3:$R$205,$C$3:$C$205,$C227,O$3:O$205,"&lt;&gt;"),"–")</f>
        <v>80.51047291038806</v>
      </c>
    </row>
    <row r="228" spans="2:24" ht="15.6">
      <c r="B228" s="52" t="s">
        <v>479</v>
      </c>
      <c r="C228" s="10" t="s">
        <v>407</v>
      </c>
      <c r="D228" s="10"/>
      <c r="E228" s="10"/>
      <c r="F228" s="58" t="str" cm="1">
        <f t="array" ref="F228">IF($F210&gt;0.5,SUMPRODUCT(($C$3:$C$205=$C228)*($F$3:$F$205),($R$3:$R$205))/SUMIFS($R$3:$R$205,$C$3:$C$205,$C228,$F$3:$F$205,"&lt;&gt;"),"–")</f>
        <v>–</v>
      </c>
      <c r="G228" s="58" t="str" cm="1">
        <f t="array" ref="G228">IF($F210&gt;0.5,SUMPRODUCT(($C$3:$C$205=$C228)*($G$3:$G$205),($S$3:$S$205))/SUMIFS($S$3:$S$205,$C$3:$C$205,$C228,$G$3:$G$205,"&lt;&gt;"),"–")</f>
        <v>–</v>
      </c>
      <c r="H228" s="58" t="str" cm="1">
        <f t="array" ref="H228">IF($F210&gt;0.5,SUMPRODUCT(($C$3:$C$205=$C228)*(H$3:H$205),(T$3:T$205))/SUMIFS(T$3:T$205,$C$3:$C$205,$C228,H$3:H$205,"&lt;&gt;"),"–")</f>
        <v>–</v>
      </c>
      <c r="I228" s="58" t="str" cm="1">
        <f t="array" ref="I228">IF($F210&gt;0.5,SUMPRODUCT(($C$3:$C$205=$C228)*(I$3:I$205),(U$3:U$205))/SUMIFS(U$3:U$205,$C$3:$C$205,$C228,I$3:I$205,"&lt;&gt;"),"–")</f>
        <v>–</v>
      </c>
      <c r="J228" s="58" t="str" cm="1">
        <f t="array" ref="J228">IF($F210&gt;0.5,SUMPRODUCT(($C$3:$C$205=$C228)*(J$3:J$205),(V$3:V$205))/SUMIFS(V$3:V$205,$C$3:$C$205,$C228,J$3:J$205,"&lt;&gt;"),"–")</f>
        <v>–</v>
      </c>
      <c r="K228" s="58" t="str" cm="1">
        <f t="array" ref="K228">IF($F210&gt;0.5,SUMPRODUCT(($C$3:$C$205=$C228)*(K$3:K$205),($R$3:$R$205))/SUMIFS($R$3:$R$205,$C$3:$C$205,$C228,K$3:K$205,"&lt;&gt;"),"–")</f>
        <v>–</v>
      </c>
      <c r="L228" s="58" t="str" cm="1">
        <f t="array" ref="L228">IF($F210&gt;0.5,SUMPRODUCT(($C$3:$C$205=$C228)*(L$3:L$205),($R$3:$R$205))/SUMIFS($R$3:$R$205,$C$3:$C$205,$C228,L$3:L$205,"&lt;&gt;"),"–")</f>
        <v>–</v>
      </c>
      <c r="M228" s="58" t="str" cm="1">
        <f t="array" ref="M228">IF($F210&gt;0.5,SUMPRODUCT(($C$3:$C$205=$C228)*(M$3:M$205),($R$3:$R$205))/SUMIFS($R$3:$R$205,$C$3:$C$205,$C228,M$3:M$205,"&lt;&gt;"),"–")</f>
        <v>–</v>
      </c>
      <c r="N228" s="58" t="str" cm="1">
        <f t="array" ref="N228">IF($F210&gt;0.5,SUMPRODUCT(($C$3:$C$205=$C228)*(N$3:N$205),($R$3:$R$205))/SUMIFS($R$3:$R$205,$C$3:$C$205,$C228,N$3:N$205,"&lt;&gt;"),"–")</f>
        <v>–</v>
      </c>
      <c r="O228" s="59" t="str" cm="1">
        <f t="array" ref="O228">IF($F210&gt;0.5,SUMPRODUCT(($C$3:$C$205=$C228)*(O$3:O$205),($R$3:$R$205))/SUMIFS($R$3:$R$205,$C$3:$C$205,$C228,O$3:O$205,"&lt;&gt;"),"–")</f>
        <v>–</v>
      </c>
    </row>
    <row r="229" spans="2:24" ht="15.6">
      <c r="B229" s="52" t="s">
        <v>480</v>
      </c>
      <c r="C229" s="10"/>
      <c r="D229" s="10" t="s">
        <v>414</v>
      </c>
      <c r="E229" s="10"/>
      <c r="F229" s="58" cm="1">
        <f t="array" ref="F229">IF($F211&gt;0.5,SUMPRODUCT(($D$3:$D$205=$D229)*($F$3:$F$205),($R$3:$R$205))/SUMIFS($R$3:$R$205,$D$3:$D$205,$D229,$F$3:$F$205,"&lt;&gt;"),"–")</f>
        <v>87.138403655387023</v>
      </c>
      <c r="G229" s="58" cm="1">
        <f t="array" ref="G229">IF($F211&gt;0.5,SUMPRODUCT(($D$3:$D$205=$D229)*($G$3:$G$205),($S$3:$S$205))/SUMIFS($S$3:$S$205,$D$3:$D$205,$D229,$G$3:$G$205,"&lt;&gt;"),"–")</f>
        <v>88.283386327006653</v>
      </c>
      <c r="H229" s="58" cm="1">
        <f t="array" ref="H229">IF($F211&gt;0.5,SUMPRODUCT(($D$3:$D$205=$D229)*(H$3:H$205),(T$3:T$205))/SUMIFS(T$3:T$205,$D$3:$D$205,$D229,H$3:H$205,"&lt;&gt;"),"–")</f>
        <v>86.656602239082247</v>
      </c>
      <c r="I229" s="58" cm="1">
        <f t="array" ref="I229">IF($F211&gt;0.5,SUMPRODUCT(($D$3:$D$205=$D229)*(I$3:I$205),(U$3:U$205))/SUMIFS(U$3:U$205,$D$3:$D$205,$D229,I$3:I$205,"&lt;&gt;"),"–")</f>
        <v>86.578003606368341</v>
      </c>
      <c r="J229" s="58" cm="1">
        <f t="array" ref="J229">IF($F211&gt;0.5,SUMPRODUCT(($D$3:$D$205=$D229)*(J$3:J$205),(V$3:V$205))/SUMIFS(V$3:V$205,$D$3:$D$205,$D229,J$3:J$205,"&lt;&gt;"),"–")</f>
        <v>87.423076258741617</v>
      </c>
      <c r="K229" s="58" cm="1">
        <f t="array" ref="K229">IF($F211&gt;0.5,SUMPRODUCT(($D$3:$D$205=$D229)*(K$3:K$205),($R$3:$R$205))/SUMIFS($R$3:$R$205,$D$3:$D$205,$D229,K$3:K$205,"&lt;&gt;"),"–")</f>
        <v>74.909691135215823</v>
      </c>
      <c r="L229" s="58" cm="1">
        <f t="array" ref="L229">IF($F211&gt;0.5,SUMPRODUCT(($D$3:$D$205=$D229)*(L$3:L$205),($R$3:$R$205))/SUMIFS($R$3:$R$205,$D$3:$D$205,$D229,L$3:L$205,"&lt;&gt;"),"–")</f>
        <v>87.701235592171614</v>
      </c>
      <c r="M229" s="58" cm="1">
        <f t="array" ref="M229">IF($F211&gt;0.5,SUMPRODUCT(($D$3:$D$205=$D229)*(M$3:M$205),($R$3:$R$205))/SUMIFS($R$3:$R$205,$D$3:$D$205,$D229,M$3:M$205,"&lt;&gt;"),"–")</f>
        <v>87.180296264202099</v>
      </c>
      <c r="N229" s="58" cm="1">
        <f t="array" ref="N229">IF($F211&gt;0.5,SUMPRODUCT(($D$3:$D$205=$D229)*(N$3:N$205),($R$3:$R$205))/SUMIFS($R$3:$R$205,$D$3:$D$205,$D229,N$3:N$205,"&lt;&gt;"),"–")</f>
        <v>92.560541872696589</v>
      </c>
      <c r="O229" s="59" cm="1">
        <f t="array" ref="O229">IF($F211&gt;0.5,SUMPRODUCT(($D$3:$D$205=$D229)*(O$3:O$205),($R$3:$R$205))/SUMIFS($R$3:$R$205,$D$3:$D$205,$D229,O$3:O$205,"&lt;&gt;"),"–")</f>
        <v>95.501904832618308</v>
      </c>
    </row>
    <row r="230" spans="2:24" ht="15.6">
      <c r="B230" s="52" t="s">
        <v>481</v>
      </c>
      <c r="C230" s="10"/>
      <c r="D230" s="10" t="s">
        <v>416</v>
      </c>
      <c r="E230" s="10"/>
      <c r="F230" s="58" t="str" cm="1">
        <f t="array" ref="F230">IF($F212&gt;0.5,SUMPRODUCT(($D$3:$D$205=$D230)*($F$3:$F$205),($R$3:$R$205))/SUMIFS($R$3:$R$205,$D$3:$D$205,$D230,$F$3:$F$205,"&lt;&gt;"),"–")</f>
        <v>–</v>
      </c>
      <c r="G230" s="58" t="str" cm="1">
        <f t="array" ref="G230">IF($F212&gt;0.5,SUMPRODUCT(($D$3:$D$205=$D230)*($G$3:$G$205),($S$3:$S$205))/SUMIFS($S$3:$S$205,$D$3:$D$205,$D230,$G$3:$G$205,"&lt;&gt;"),"–")</f>
        <v>–</v>
      </c>
      <c r="H230" s="58" t="str" cm="1">
        <f t="array" ref="H230">IF($F212&gt;0.5,SUMPRODUCT(($D$3:$D$205=$D230)*(H$3:H$205),(T$3:T$205))/SUMIFS(T$3:T$205,$D$3:$D$205,$D230,H$3:H$205,"&lt;&gt;"),"–")</f>
        <v>–</v>
      </c>
      <c r="I230" s="58" t="str" cm="1">
        <f t="array" ref="I230">IF($F212&gt;0.5,SUMPRODUCT(($D$3:$D$205=$D230)*(I$3:I$205),(U$3:U$205))/SUMIFS(U$3:U$205,$D$3:$D$205,$D230,I$3:I$205,"&lt;&gt;"),"–")</f>
        <v>–</v>
      </c>
      <c r="J230" s="58" t="str" cm="1">
        <f t="array" ref="J230">IF($F212&gt;0.5,SUMPRODUCT(($D$3:$D$205=$D230)*(J$3:J$205),(V$3:V$205))/SUMIFS(V$3:V$205,$D$3:$D$205,$D230,J$3:J$205,"&lt;&gt;"),"–")</f>
        <v>–</v>
      </c>
      <c r="K230" s="58" t="str" cm="1">
        <f t="array" ref="K230">IF($F212&gt;0.5,SUMPRODUCT(($D$3:$D$205=$D230)*(K$3:K$205),($R$3:$R$205))/SUMIFS($R$3:$R$205,$D$3:$D$205,$D230,K$3:K$205,"&lt;&gt;"),"–")</f>
        <v>–</v>
      </c>
      <c r="L230" s="58" t="str" cm="1">
        <f t="array" ref="L230">IF($F212&gt;0.5,SUMPRODUCT(($D$3:$D$205=$D230)*(L$3:L$205),($R$3:$R$205))/SUMIFS($R$3:$R$205,$D$3:$D$205,$D230,L$3:L$205,"&lt;&gt;"),"–")</f>
        <v>–</v>
      </c>
      <c r="M230" s="58" t="str" cm="1">
        <f t="array" ref="M230">IF($F212&gt;0.5,SUMPRODUCT(($D$3:$D$205=$D230)*(M$3:M$205),($R$3:$R$205))/SUMIFS($R$3:$R$205,$D$3:$D$205,$D230,M$3:M$205,"&lt;&gt;"),"–")</f>
        <v>–</v>
      </c>
      <c r="N230" s="58" t="str" cm="1">
        <f t="array" ref="N230">IF($F212&gt;0.5,SUMPRODUCT(($D$3:$D$205=$D230)*(N$3:N$205),($R$3:$R$205))/SUMIFS($R$3:$R$205,$D$3:$D$205,$D230,N$3:N$205,"&lt;&gt;"),"–")</f>
        <v>–</v>
      </c>
      <c r="O230" s="59" t="str" cm="1">
        <f t="array" ref="O230">IF($F212&gt;0.5,SUMPRODUCT(($D$3:$D$205=$D230)*(O$3:O$205),($R$3:$R$205))/SUMIFS($R$3:$R$205,$D$3:$D$205,$D230,O$3:O$205,"&lt;&gt;"),"–")</f>
        <v>–</v>
      </c>
    </row>
    <row r="231" spans="2:24" ht="15.6">
      <c r="B231" s="52" t="s">
        <v>482</v>
      </c>
      <c r="C231" s="10" t="s">
        <v>408</v>
      </c>
      <c r="D231" s="10"/>
      <c r="E231" s="10"/>
      <c r="F231" s="58" cm="1">
        <f t="array" ref="F231">IF($F213&gt;0.5,SUMPRODUCT(($C$3:$C$205=$C231)*($F$3:$F$205),($R$3:$R$205))/SUMIFS($R$3:$R$205,$C$3:$C$205,$C231,$F$3:$F$205,"&lt;&gt;"),"–")</f>
        <v>62.624506065784686</v>
      </c>
      <c r="G231" s="58" cm="1">
        <f t="array" ref="G231">IF($F213&gt;0.5,SUMPRODUCT(($C$3:$C$205=$C231)*($G$3:$G$205),($S$3:$S$205))/SUMIFS($S$3:$S$205,$C$3:$C$205,$C231,$G$3:$G$205,"&lt;&gt;"),"–")</f>
        <v>66.198381489046412</v>
      </c>
      <c r="H231" s="58" cm="1">
        <f t="array" ref="H231">IF($F213&gt;0.5,SUMPRODUCT(($C$3:$C$205=$C231)*(H$3:H$205),(T$3:T$205))/SUMIFS(T$3:T$205,$C$3:$C$205,$C231,H$3:H$205,"&lt;&gt;"),"–")</f>
        <v>59.34232067866283</v>
      </c>
      <c r="I231" s="58" cm="1">
        <f t="array" ref="I231">IF($F213&gt;0.5,SUMPRODUCT(($C$3:$C$205=$C231)*(I$3:I$205),(U$3:U$205))/SUMIFS(U$3:U$205,$C$3:$C$205,$C231,I$3:I$205,"&lt;&gt;"),"–")</f>
        <v>47.929966743729729</v>
      </c>
      <c r="J231" s="58" cm="1">
        <f t="array" ref="J231">IF($F213&gt;0.5,SUMPRODUCT(($C$3:$C$205=$C231)*(J$3:J$205),(V$3:V$205))/SUMIFS(V$3:V$205,$C$3:$C$205,$C231,J$3:J$205,"&lt;&gt;"),"–")</f>
        <v>67.256187148373229</v>
      </c>
      <c r="K231" s="58" cm="1">
        <f t="array" ref="K231">IF($F213&gt;0.5,SUMPRODUCT(($C$3:$C$205=$C231)*(K$3:K$205),($R$3:$R$205))/SUMIFS($R$3:$R$205,$C$3:$C$205,$C231,K$3:K$205,"&lt;&gt;"),"–")</f>
        <v>42.273046652099836</v>
      </c>
      <c r="L231" s="58" cm="1">
        <f t="array" ref="L231">IF($F213&gt;0.5,SUMPRODUCT(($C$3:$C$205=$C231)*(L$3:L$205),($R$3:$R$205))/SUMIFS($R$3:$R$205,$C$3:$C$205,$C231,L$3:L$205,"&lt;&gt;"),"–")</f>
        <v>54.507321002015445</v>
      </c>
      <c r="M231" s="58" cm="1">
        <f t="array" ref="M231">IF($F213&gt;0.5,SUMPRODUCT(($C$3:$C$205=$C231)*(M$3:M$205),($R$3:$R$205))/SUMIFS($R$3:$R$205,$C$3:$C$205,$C231,M$3:M$205,"&lt;&gt;"),"–")</f>
        <v>61.839020457807791</v>
      </c>
      <c r="N231" s="58" cm="1">
        <f t="array" ref="N231">IF($F213&gt;0.5,SUMPRODUCT(($C$3:$C$205=$C231)*(N$3:N$205),($R$3:$R$205))/SUMIFS($R$3:$R$205,$C$3:$C$205,$C231,N$3:N$205,"&lt;&gt;"),"–")</f>
        <v>70.189802810722114</v>
      </c>
      <c r="O231" s="59" cm="1">
        <f t="array" ref="O231">IF($F213&gt;0.5,SUMPRODUCT(($C$3:$C$205=$C231)*(O$3:O$205),($R$3:$R$205))/SUMIFS($R$3:$R$205,$C$3:$C$205,$C231,O$3:O$205,"&lt;&gt;"),"–")</f>
        <v>79.778236947299291</v>
      </c>
    </row>
    <row r="232" spans="2:24" ht="15.6">
      <c r="B232" s="52" t="s">
        <v>483</v>
      </c>
      <c r="C232" s="10" t="s">
        <v>410</v>
      </c>
      <c r="D232" s="10"/>
      <c r="E232" s="10"/>
      <c r="F232" s="58" cm="1">
        <f t="array" ref="F232">IF($F214&gt;0.5,SUMPRODUCT(($C$3:$C$205=$C232)*($F$3:$F$205),($R$3:$R$205))/SUMIFS($R$3:$R$205,$C$3:$C$205,$C232,$F$3:$F$205,"&lt;&gt;"),"–")</f>
        <v>53.385537572430039</v>
      </c>
      <c r="G232" s="58" cm="1">
        <f t="array" ref="G232">IF($F214&gt;0.5,SUMPRODUCT(($C$3:$C$205=$C232)*($G$3:$G$205),($S$3:$S$205))/SUMIFS($S$3:$S$205,$C$3:$C$205,$C232,$G$3:$G$205,"&lt;&gt;"),"–")</f>
        <v>54.933235461419336</v>
      </c>
      <c r="H232" s="58" cm="1">
        <f t="array" ref="H232">IF($F214&gt;0.5,SUMPRODUCT(($C$3:$C$205=$C232)*(H$3:H$205),(T$3:T$205))/SUMIFS(T$3:T$205,$C$3:$C$205,$C232,H$3:H$205,"&lt;&gt;"),"–")</f>
        <v>52.061490865249183</v>
      </c>
      <c r="I232" s="58" cm="1">
        <f t="array" ref="I232">IF($F214&gt;0.5,SUMPRODUCT(($C$3:$C$205=$C232)*(I$3:I$205),(U$3:U$205))/SUMIFS(U$3:U$205,$C$3:$C$205,$C232,I$3:I$205,"&lt;&gt;"),"–")</f>
        <v>48.454486925907247</v>
      </c>
      <c r="J232" s="58" cm="1">
        <f t="array" ref="J232">IF($F214&gt;0.5,SUMPRODUCT(($C$3:$C$205=$C232)*(J$3:J$205),(V$3:V$205))/SUMIFS(V$3:V$205,$C$3:$C$205,$C232,J$3:J$205,"&lt;&gt;"),"–")</f>
        <v>58.418796450544534</v>
      </c>
      <c r="K232" s="58" cm="1">
        <f t="array" ref="K232">IF($F214&gt;0.5,SUMPRODUCT(($C$3:$C$205=$C232)*(K$3:K$205),($R$3:$R$205))/SUMIFS($R$3:$R$205,$C$3:$C$205,$C232,K$3:K$205,"&lt;&gt;"),"–")</f>
        <v>36.754451226474039</v>
      </c>
      <c r="L232" s="58" cm="1">
        <f t="array" ref="L232">IF($F214&gt;0.5,SUMPRODUCT(($C$3:$C$205=$C232)*(L$3:L$205),($R$3:$R$205))/SUMIFS($R$3:$R$205,$C$3:$C$205,$C232,L$3:L$205,"&lt;&gt;"),"–")</f>
        <v>45.051395768281921</v>
      </c>
      <c r="M232" s="58" cm="1">
        <f t="array" ref="M232">IF($F214&gt;0.5,SUMPRODUCT(($C$3:$C$205=$C232)*(M$3:M$205),($R$3:$R$205))/SUMIFS($R$3:$R$205,$C$3:$C$205,$C232,M$3:M$205,"&lt;&gt;"),"–")</f>
        <v>52.523406572890437</v>
      </c>
      <c r="N232" s="58" cm="1">
        <f t="array" ref="N232">IF($F214&gt;0.5,SUMPRODUCT(($C$3:$C$205=$C232)*(N$3:N$205),($R$3:$R$205))/SUMIFS($R$3:$R$205,$C$3:$C$205,$C232,N$3:N$205,"&lt;&gt;"),"–")</f>
        <v>57.174708658566928</v>
      </c>
      <c r="O232" s="59" cm="1">
        <f t="array" ref="O232">IF($F214&gt;0.5,SUMPRODUCT(($C$3:$C$205=$C232)*(O$3:O$205),($R$3:$R$205))/SUMIFS($R$3:$R$205,$C$3:$C$205,$C232,O$3:O$205,"&lt;&gt;"),"–")</f>
        <v>75.148081855837958</v>
      </c>
    </row>
    <row r="233" spans="2:24" ht="15.6">
      <c r="B233" s="52" t="s">
        <v>484</v>
      </c>
      <c r="C233" s="10" t="s">
        <v>411</v>
      </c>
      <c r="D233" s="10"/>
      <c r="E233" s="10"/>
      <c r="F233" s="58" t="str" cm="1">
        <f t="array" ref="F233">IF($F215&gt;0.5,SUMPRODUCT(($C$3:$C$205=$C233)*($F$3:$F$205),($R$3:$R$205))/SUMIFS($R$3:$R$205,$C$3:$C$205,$C233,$F$3:$F$205,"&lt;&gt;"),"–")</f>
        <v>–</v>
      </c>
      <c r="G233" s="58" t="str" cm="1">
        <f t="array" ref="G233">IF($F215&gt;0.5,SUMPRODUCT(($C$3:$C$205=$C233)*($G$3:$G$205),($S$3:$S$205))/SUMIFS($S$3:$S$205,$C$3:$C$205,$C233,$G$3:$G$205,"&lt;&gt;"),"–")</f>
        <v>–</v>
      </c>
      <c r="H233" s="58" t="str" cm="1">
        <f t="array" ref="H233">IF($F215&gt;0.5,SUMPRODUCT(($C$3:$C$205=$C233)*(H$3:H$205),(T$3:T$205))/SUMIFS(T$3:T$205,$C$3:$C$205,$C233,H$3:H$205,"&lt;&gt;"),"–")</f>
        <v>–</v>
      </c>
      <c r="I233" s="58" t="str" cm="1">
        <f t="array" ref="I233">IF($F215&gt;0.5,SUMPRODUCT(($C$3:$C$205=$C233)*(I$3:I$205),(U$3:U$205))/SUMIFS(U$3:U$205,$C$3:$C$205,$C233,I$3:I$205,"&lt;&gt;"),"–")</f>
        <v>–</v>
      </c>
      <c r="J233" s="58" t="str" cm="1">
        <f t="array" ref="J233">IF($F215&gt;0.5,SUMPRODUCT(($C$3:$C$205=$C233)*(J$3:J$205),(V$3:V$205))/SUMIFS(V$3:V$205,$C$3:$C$205,$C233,J$3:J$205,"&lt;&gt;"),"–")</f>
        <v>–</v>
      </c>
      <c r="K233" s="58" t="str" cm="1">
        <f t="array" ref="K233">IF($F215&gt;0.5,SUMPRODUCT(($C$3:$C$205=$C233)*(K$3:K$205),($R$3:$R$205))/SUMIFS($R$3:$R$205,$C$3:$C$205,$C233,K$3:K$205,"&lt;&gt;"),"–")</f>
        <v>–</v>
      </c>
      <c r="L233" s="58" t="str" cm="1">
        <f t="array" ref="L233">IF($F215&gt;0.5,SUMPRODUCT(($C$3:$C$205=$C233)*(L$3:L$205),($R$3:$R$205))/SUMIFS($R$3:$R$205,$C$3:$C$205,$C233,L$3:L$205,"&lt;&gt;"),"–")</f>
        <v>–</v>
      </c>
      <c r="M233" s="58" t="str" cm="1">
        <f t="array" ref="M233">IF($F215&gt;0.5,SUMPRODUCT(($C$3:$C$205=$C233)*(M$3:M$205),($R$3:$R$205))/SUMIFS($R$3:$R$205,$C$3:$C$205,$C233,M$3:M$205,"&lt;&gt;"),"–")</f>
        <v>–</v>
      </c>
      <c r="N233" s="58" t="str" cm="1">
        <f t="array" ref="N233">IF($F215&gt;0.5,SUMPRODUCT(($C$3:$C$205=$C233)*(N$3:N$205),($R$3:$R$205))/SUMIFS($R$3:$R$205,$C$3:$C$205,$C233,N$3:N$205,"&lt;&gt;"),"–")</f>
        <v>–</v>
      </c>
      <c r="O233" s="59" t="str" cm="1">
        <f t="array" ref="O233">IF($F215&gt;0.5,SUMPRODUCT(($C$3:$C$205=$C233)*(O$3:O$205),($R$3:$R$205))/SUMIFS($R$3:$R$205,$C$3:$C$205,$C233,O$3:O$205,"&lt;&gt;"),"–")</f>
        <v>–</v>
      </c>
    </row>
    <row r="234" spans="2:24" ht="15.6">
      <c r="B234" s="52" t="s">
        <v>485</v>
      </c>
      <c r="C234" s="10" t="s">
        <v>405</v>
      </c>
      <c r="D234" s="10"/>
      <c r="E234" s="10"/>
      <c r="F234" s="58" cm="1">
        <f t="array" ref="F234">IF($F216&gt;0.5,SUMPRODUCT(($C$3:$C$205=$C234)*($F$3:$F$205),($R$3:$R$205))/SUMIFS($R$3:$R$205,$C$3:$C$205,$C234,$F$3:$F$205,"&lt;&gt;"),"–")</f>
        <v>57.729430449038126</v>
      </c>
      <c r="G234" s="58" cm="1">
        <f t="array" ref="G234">IF($F216&gt;0.5,SUMPRODUCT(($C$3:$C$205=$C234)*($G$3:$G$205),($S$3:$S$205))/SUMIFS($S$3:$S$205,$C$3:$C$205,$C234,$G$3:$G$205,"&lt;&gt;"),"–")</f>
        <v>55.977496039496998</v>
      </c>
      <c r="H234" s="58" cm="1">
        <f t="array" ref="H234">IF($F216&gt;0.5,SUMPRODUCT(($C$3:$C$205=$C234)*(H$3:H$205),(T$3:T$205))/SUMIFS(T$3:T$205,$C$3:$C$205,$C234,H$3:H$205,"&lt;&gt;"),"–")</f>
        <v>59.415841077196291</v>
      </c>
      <c r="I234" s="58" cm="1">
        <f t="array" ref="I234">IF($F216&gt;0.5,SUMPRODUCT(($C$3:$C$205=$C234)*(I$3:I$205),(U$3:U$205))/SUMIFS(U$3:U$205,$C$3:$C$205,$C234,I$3:I$205,"&lt;&gt;"),"–")</f>
        <v>53.698516239285404</v>
      </c>
      <c r="J234" s="58" cm="1">
        <f t="array" ref="J234">IF($F216&gt;0.5,SUMPRODUCT(($C$3:$C$205=$C234)*(J$3:J$205),(V$3:V$205))/SUMIFS(V$3:V$205,$C$3:$C$205,$C234,J$3:J$205,"&lt;&gt;"),"–")</f>
        <v>66.327512517611297</v>
      </c>
      <c r="K234" s="58" cm="1">
        <f t="array" ref="K234">IF($F216&gt;0.5,SUMPRODUCT(($C$3:$C$205=$C234)*(K$3:K$205),($R$3:$R$205))/SUMIFS($R$3:$R$205,$C$3:$C$205,$C234,K$3:K$205,"&lt;&gt;"),"–")</f>
        <v>34.149225936217867</v>
      </c>
      <c r="L234" s="58" cm="1">
        <f t="array" ref="L234">IF($F216&gt;0.5,SUMPRODUCT(($C$3:$C$205=$C234)*(L$3:L$205),($R$3:$R$205))/SUMIFS($R$3:$R$205,$C$3:$C$205,$C234,L$3:L$205,"&lt;&gt;"),"–")</f>
        <v>49.287398997288641</v>
      </c>
      <c r="M234" s="58" cm="1">
        <f t="array" ref="M234">IF($F216&gt;0.5,SUMPRODUCT(($C$3:$C$205=$C234)*(M$3:M$205),($R$3:$R$205))/SUMIFS($R$3:$R$205,$C$3:$C$205,$C234,M$3:M$205,"&lt;&gt;"),"–")</f>
        <v>59.218392022786183</v>
      </c>
      <c r="N234" s="58" cm="1">
        <f t="array" ref="N234">IF($F216&gt;0.5,SUMPRODUCT(($C$3:$C$205=$C234)*(N$3:N$205),($R$3:$R$205))/SUMIFS($R$3:$R$205,$C$3:$C$205,$C234,N$3:N$205,"&lt;&gt;"),"–")</f>
        <v>69.128408595025292</v>
      </c>
      <c r="O234" s="59" cm="1">
        <f t="array" ref="O234">IF($F216&gt;0.5,SUMPRODUCT(($C$3:$C$205=$C234)*(O$3:O$205),($R$3:$R$205))/SUMIFS($R$3:$R$205,$C$3:$C$205,$C234,O$3:O$205,"&lt;&gt;"),"–")</f>
        <v>83.311963378789571</v>
      </c>
    </row>
    <row r="235" spans="2:24" ht="15.6">
      <c r="B235" s="52" t="s">
        <v>486</v>
      </c>
      <c r="C235" s="10" t="s">
        <v>406</v>
      </c>
      <c r="D235" s="10"/>
      <c r="E235" s="10"/>
      <c r="F235" s="58" cm="1">
        <f t="array" ref="F235">IF($F217&gt;0.5,SUMPRODUCT(($C$3:$C$205=$C235)*($F$3:$F$205),($R$3:$R$205))/SUMIFS($R$3:$R$205,$C$3:$C$205,$C235,$F$3:$F$205,"&lt;&gt;"),"–")</f>
        <v>25.048909961827221</v>
      </c>
      <c r="G235" s="58" cm="1">
        <f t="array" ref="G235">IF($F217&gt;0.5,SUMPRODUCT(($C$3:$C$205=$C235)*($G$3:$G$205),($S$3:$S$205))/SUMIFS($S$3:$S$205,$C$3:$C$205,$C235,$G$3:$G$205,"&lt;&gt;"),"–")</f>
        <v>24.939256388919866</v>
      </c>
      <c r="H235" s="58" cm="1">
        <f t="array" ref="H235">IF($F217&gt;0.5,SUMPRODUCT(($C$3:$C$205=$C235)*(H$3:H$205),(T$3:T$205))/SUMIFS(T$3:T$205,$C$3:$C$205,$C235,H$3:H$205,"&lt;&gt;"),"–")</f>
        <v>25.207865653690892</v>
      </c>
      <c r="I235" s="58" cm="1">
        <f t="array" ref="I235">IF($F217&gt;0.5,SUMPRODUCT(($C$3:$C$205=$C235)*(I$3:I$205),(U$3:U$205))/SUMIFS(U$3:U$205,$C$3:$C$205,$C235,I$3:I$205,"&lt;&gt;"),"–")</f>
        <v>15.210922270855095</v>
      </c>
      <c r="J235" s="58" cm="1">
        <f t="array" ref="J235">IF($F217&gt;0.5,SUMPRODUCT(($C$3:$C$205=$C235)*(J$3:J$205),(V$3:V$205))/SUMIFS(V$3:V$205,$C$3:$C$205,$C235,J$3:J$205,"&lt;&gt;"),"–")</f>
        <v>39.848613842146612</v>
      </c>
      <c r="K235" s="58" cm="1">
        <f t="array" ref="K235">IF($F217&gt;0.5,SUMPRODUCT(($C$3:$C$205=$C235)*(K$3:K$205),($R$3:$R$205))/SUMIFS($R$3:$R$205,$C$3:$C$205,$C235,K$3:K$205,"&lt;&gt;"),"–")</f>
        <v>8.138548653789373</v>
      </c>
      <c r="L235" s="58" cm="1">
        <f t="array" ref="L235">IF($F217&gt;0.5,SUMPRODUCT(($C$3:$C$205=$C235)*(L$3:L$205),($R$3:$R$205))/SUMIFS($R$3:$R$205,$C$3:$C$205,$C235,L$3:L$205,"&lt;&gt;"),"–")</f>
        <v>14.570719033046959</v>
      </c>
      <c r="M235" s="58" cm="1">
        <f t="array" ref="M235">IF($F217&gt;0.5,SUMPRODUCT(($C$3:$C$205=$C235)*(M$3:M$205),($R$3:$R$205))/SUMIFS($R$3:$R$205,$C$3:$C$205,$C235,M$3:M$205,"&lt;&gt;"),"–")</f>
        <v>21.300395758266429</v>
      </c>
      <c r="N235" s="58" cm="1">
        <f t="array" ref="N235">IF($F217&gt;0.5,SUMPRODUCT(($C$3:$C$205=$C235)*(N$3:N$205),($R$3:$R$205))/SUMIFS($R$3:$R$205,$C$3:$C$205,$C235,N$3:N$205,"&lt;&gt;"),"–")</f>
        <v>31.135073595277447</v>
      </c>
      <c r="O235" s="59" cm="1">
        <f t="array" ref="O235">IF($F217&gt;0.5,SUMPRODUCT(($C$3:$C$205=$C235)*(O$3:O$205),($R$3:$R$205))/SUMIFS($R$3:$R$205,$C$3:$C$205,$C235,O$3:O$205,"&lt;&gt;"),"–")</f>
        <v>46.913882272091975</v>
      </c>
    </row>
    <row r="236" spans="2:24" ht="15.6">
      <c r="B236" s="52" t="s">
        <v>487</v>
      </c>
      <c r="C236" s="10"/>
      <c r="D236" s="10" t="s">
        <v>413</v>
      </c>
      <c r="E236" s="10"/>
      <c r="F236" s="58" cm="1">
        <f t="array" ref="F236">IF($F218&gt;0.5,SUMPRODUCT(($D$3:$D$205=$D236)*($F$3:$F$205),($R$3:$R$205))/SUMIFS($R$3:$R$205,$D$3:$D$205,$D236,$F$3:$F$205,"&lt;&gt;"),"–")</f>
        <v>23.553589330410965</v>
      </c>
      <c r="G236" s="58" cm="1">
        <f t="array" ref="G236">IF($F218&gt;0.5,SUMPRODUCT(($D$3:$D$205=$D236)*($G$3:$G$205),($S$3:$S$205))/SUMIFS($S$3:$S$205,$D$3:$D$205,$D236,$G$3:$G$205,"&lt;&gt;"),"–")</f>
        <v>24.163586309797264</v>
      </c>
      <c r="H236" s="58" cm="1">
        <f t="array" ref="H236">IF($F218&gt;0.5,SUMPRODUCT(($D$3:$D$205=$D236)*(H$3:H$205),(T$3:T$205))/SUMIFS(T$3:T$205,$D$3:$D$205,$D236,H$3:H$205,"&lt;&gt;"),"–")</f>
        <v>22.956933423358073</v>
      </c>
      <c r="I236" s="58" cm="1">
        <f t="array" ref="I236">IF($F218&gt;0.5,SUMPRODUCT(($D$3:$D$205=$D236)*(I$3:I$205),(U$3:U$205))/SUMIFS(U$3:U$205,$D$3:$D$205,$D236,I$3:I$205,"&lt;&gt;"),"–")</f>
        <v>15.408039161102609</v>
      </c>
      <c r="J236" s="58" cm="1">
        <f t="array" ref="J236">IF($F218&gt;0.5,SUMPRODUCT(($D$3:$D$205=$D236)*(J$3:J$205),(V$3:V$205))/SUMIFS(V$3:V$205,$D$3:$D$205,$D236,J$3:J$205,"&lt;&gt;"),"–")</f>
        <v>39.124855046819469</v>
      </c>
      <c r="K236" s="58" cm="1">
        <f t="array" ref="K236">IF($F218&gt;0.5,SUMPRODUCT(($D$3:$D$205=$D236)*(K$3:K$205),($R$3:$R$205))/SUMIFS($R$3:$R$205,$D$3:$D$205,$D236,K$3:K$205,"&lt;&gt;"),"–")</f>
        <v>10.540337182878822</v>
      </c>
      <c r="L236" s="58" cm="1">
        <f t="array" ref="L236">IF($F218&gt;0.5,SUMPRODUCT(($D$3:$D$205=$D236)*(L$3:L$205),($R$3:$R$205))/SUMIFS($R$3:$R$205,$D$3:$D$205,$D236,L$3:L$205,"&lt;&gt;"),"–")</f>
        <v>15.191126231762969</v>
      </c>
      <c r="M236" s="58" cm="1">
        <f t="array" ref="M236">IF($F218&gt;0.5,SUMPRODUCT(($D$3:$D$205=$D236)*(M$3:M$205),($R$3:$R$205))/SUMIFS($R$3:$R$205,$D$3:$D$205,$D236,M$3:M$205,"&lt;&gt;"),"–")</f>
        <v>18.611566299217937</v>
      </c>
      <c r="N236" s="58" cm="1">
        <f t="array" ref="N236">IF($F218&gt;0.5,SUMPRODUCT(($D$3:$D$205=$D236)*(N$3:N$205),($R$3:$R$205))/SUMIFS($R$3:$R$205,$D$3:$D$205,$D236,N$3:N$205,"&lt;&gt;"),"–")</f>
        <v>26.762891726448675</v>
      </c>
      <c r="O236" s="59" cm="1">
        <f t="array" ref="O236">IF($F218&gt;0.5,SUMPRODUCT(($D$3:$D$205=$D236)*(O$3:O$205),($R$3:$R$205))/SUMIFS($R$3:$R$205,$D$3:$D$205,$D236,O$3:O$205,"&lt;&gt;"),"–")</f>
        <v>43.768948306307848</v>
      </c>
    </row>
    <row r="237" spans="2:24" ht="15.6">
      <c r="B237" s="52" t="s">
        <v>488</v>
      </c>
      <c r="C237" s="10"/>
      <c r="D237" s="10" t="s">
        <v>415</v>
      </c>
      <c r="E237" s="10"/>
      <c r="F237" s="58" cm="1">
        <f t="array" ref="F237">IF($F219&gt;0.5,SUMPRODUCT(($D$3:$D$205=$D237)*($F$3:$F$205),($R$3:$R$205))/SUMIFS($R$3:$R$205,$D$3:$D$205,$D237,$F$3:$F$205,"&lt;&gt;"),"–")</f>
        <v>26.324051102535925</v>
      </c>
      <c r="G237" s="58" cm="1">
        <f t="array" ref="G237">IF($F219&gt;0.5,SUMPRODUCT(($D$3:$D$205=$D237)*($G$3:$G$205),($S$3:$S$205))/SUMIFS($S$3:$S$205,$D$3:$D$205,$D237,$G$3:$G$205,"&lt;&gt;"),"–")</f>
        <v>25.605670823402527</v>
      </c>
      <c r="H237" s="58" cm="1">
        <f t="array" ref="H237">IF($F219&gt;0.5,SUMPRODUCT(($D$3:$D$205=$D237)*(H$3:H$205),(T$3:T$205))/SUMIFS(T$3:T$205,$D$3:$D$205,$D237,H$3:H$205,"&lt;&gt;"),"–")</f>
        <v>27.111352292362376</v>
      </c>
      <c r="I237" s="58" cm="1">
        <f t="array" ref="I237">IF($F219&gt;0.5,SUMPRODUCT(($D$3:$D$205=$D237)*(I$3:I$205),(U$3:U$205))/SUMIFS(U$3:U$205,$D$3:$D$205,$D237,I$3:I$205,"&lt;&gt;"),"–")</f>
        <v>15.005456093665472</v>
      </c>
      <c r="J237" s="58" cm="1">
        <f t="array" ref="J237">IF($F219&gt;0.5,SUMPRODUCT(($D$3:$D$205=$D237)*(J$3:J$205),(V$3:V$205))/SUMIFS(V$3:V$205,$D$3:$D$205,$D237,J$3:J$205,"&lt;&gt;"),"–")</f>
        <v>40.305534583193818</v>
      </c>
      <c r="K237" s="58" cm="1">
        <f t="array" ref="K237">IF($F219&gt;0.5,SUMPRODUCT(($D$3:$D$205=$D237)*(K$3:K$205),($R$3:$R$205))/SUMIFS($R$3:$R$205,$D$3:$D$205,$D237,K$3:K$205,"&lt;&gt;"),"–")</f>
        <v>6.0904130898310731</v>
      </c>
      <c r="L237" s="58" cm="1">
        <f t="array" ref="L237">IF($F219&gt;0.5,SUMPRODUCT(($D$3:$D$205=$D237)*(L$3:L$205),($R$3:$R$205))/SUMIFS($R$3:$R$205,$D$3:$D$205,$D237,L$3:L$205,"&lt;&gt;"),"–")</f>
        <v>14.041664109003451</v>
      </c>
      <c r="M237" s="58" cm="1">
        <f t="array" ref="M237">IF($F219&gt;0.5,SUMPRODUCT(($D$3:$D$205=$D237)*(M$3:M$205),($R$3:$R$205))/SUMIFS($R$3:$R$205,$D$3:$D$205,$D237,M$3:M$205,"&lt;&gt;"),"–")</f>
        <v>23.593306717660425</v>
      </c>
      <c r="N237" s="58" cm="1">
        <f t="array" ref="N237">IF($F219&gt;0.5,SUMPRODUCT(($D$3:$D$205=$D237)*(N$3:N$205),($R$3:$R$205))/SUMIFS($R$3:$R$205,$D$3:$D$205,$D237,N$3:N$205,"&lt;&gt;"),"–")</f>
        <v>34.863470608247091</v>
      </c>
      <c r="O237" s="59" cm="1">
        <f t="array" ref="O237">IF($F219&gt;0.5,SUMPRODUCT(($D$3:$D$205=$D237)*(O$3:O$205),($R$3:$R$205))/SUMIFS($R$3:$R$205,$D$3:$D$205,$D237,O$3:O$205,"&lt;&gt;"),"–")</f>
        <v>49.595738323783934</v>
      </c>
    </row>
    <row r="238" spans="2:24" ht="15.6">
      <c r="B238" s="52" t="s">
        <v>489</v>
      </c>
      <c r="C238" s="10"/>
      <c r="D238" s="10"/>
      <c r="E238" s="10" t="s">
        <v>490</v>
      </c>
      <c r="F238" s="58" cm="1">
        <f t="array" ref="F238">IF(F220&gt;0.5,SUMPRODUCT(($E$3:$E$205="Least Developed")*($F$3:$F$205),($R$3:$R$205))/SUMIFS($R$3:$R$205,$E$3:$E$205,"Least Developed",$F$3:$F$205,"&lt;&gt;"),"–")</f>
        <v>26.103536815168702</v>
      </c>
      <c r="G238" s="58" cm="1">
        <f t="array" ref="G238">IF(F220&gt;0.5,SUMPRODUCT(($E$3:$E$205="Least Developed")*($G$3:$G$205),($S$3:$S$205))/SUMIFS($S$3:$S$205,$E$3:$E$205,"Least Developed",$G$3:$G$205,"&lt;&gt;"),"–")</f>
        <v>26.451352804648451</v>
      </c>
      <c r="H238" s="58" cm="1">
        <f t="array" ref="H238">IF(F220&gt;0.5,SUMPRODUCT(($E$3:$E$205="Least Developed")*($H$3:$H$205),($T$3:$T$205))/SUMIFS($T$3:$T$205,$E$3:$E$205,"Least Developed",$H$3:$H$205,"&lt;&gt;"),"–")</f>
        <v>25.816445937325785</v>
      </c>
      <c r="I238" s="58"/>
      <c r="J238" s="58"/>
      <c r="K238" s="60"/>
      <c r="L238" s="60"/>
      <c r="M238" s="60"/>
      <c r="N238" s="60"/>
      <c r="O238" s="61"/>
    </row>
    <row r="239" spans="2:24" ht="16.2" thickBot="1">
      <c r="B239" s="53" t="s">
        <v>491</v>
      </c>
      <c r="C239" s="15"/>
      <c r="D239" s="15"/>
      <c r="E239" s="15"/>
      <c r="F239" s="62">
        <f>(SUMPRODUCT(F3:$F$205,R3:R205))/(SUMIF(F3:F205,"&lt;&gt;",R3:R205))</f>
        <v>52.40292712314497</v>
      </c>
      <c r="G239" s="62">
        <f>(SUMPRODUCT($G3:G$205,S3:S205))/(SUMIF(G3:G205,"&lt;&gt;",S3:S205))</f>
        <v>52.635817760258746</v>
      </c>
      <c r="H239" s="62">
        <f>(SUMPRODUCT(H3:H205,T3:T205))/(SUMIF(H3:H205,"&lt;&gt;",T3:T205))</f>
        <v>52.294362424005605</v>
      </c>
      <c r="I239" s="62">
        <f t="shared" ref="I239:J239" si="12">(SUMPRODUCT(I3:I205,U3:U205))/(SUMIF(I3:I205,"&lt;&gt;",U3:U205))</f>
        <v>43.98084520213596</v>
      </c>
      <c r="J239" s="62">
        <f t="shared" si="12"/>
        <v>63.78564890703305</v>
      </c>
      <c r="K239" s="62">
        <f>(SUMPRODUCT(K3:K205,$R$3:$R$205))/(SUMIF(K3:K205,"&lt;&gt;",$R$3:$R$205))</f>
        <v>29.843205299029254</v>
      </c>
      <c r="L239" s="62">
        <f t="shared" ref="L239:O239" si="13">(SUMPRODUCT(L3:L205,$R$3:$R$205))/(SUMIF(L3:L205,"&lt;&gt;",$R$3:$R$205))</f>
        <v>42.176036551344076</v>
      </c>
      <c r="M239" s="62">
        <f t="shared" si="13"/>
        <v>50.313350275397994</v>
      </c>
      <c r="N239" s="62">
        <f t="shared" si="13"/>
        <v>59.728148139880695</v>
      </c>
      <c r="O239" s="63">
        <f t="shared" si="13"/>
        <v>73.435164747316264</v>
      </c>
    </row>
  </sheetData>
  <autoFilter ref="A1:X205" xr:uid="{00000000-0001-0000-0200-000000000000}">
    <filterColumn colId="6" showButton="0"/>
    <filterColumn colId="8" showButton="0"/>
    <filterColumn colId="10" showButton="0"/>
    <filterColumn colId="11" showButton="0"/>
    <filterColumn colId="12" showButton="0"/>
    <filterColumn colId="13" showButton="0"/>
    <filterColumn colId="15" showButton="0"/>
    <filterColumn colId="17" showButton="0"/>
    <filterColumn colId="18" showButton="0"/>
    <filterColumn colId="19" showButton="0"/>
    <filterColumn colId="20" showButton="0"/>
    <filterColumn colId="21" showButton="0"/>
  </autoFilter>
  <mergeCells count="13">
    <mergeCell ref="B225:O225"/>
    <mergeCell ref="R1:W1"/>
    <mergeCell ref="A1:A2"/>
    <mergeCell ref="B1:B2"/>
    <mergeCell ref="C1:C2"/>
    <mergeCell ref="D1:D2"/>
    <mergeCell ref="E1:E2"/>
    <mergeCell ref="G1:H1"/>
    <mergeCell ref="I1:J1"/>
    <mergeCell ref="K1:O1"/>
    <mergeCell ref="P1:Q1"/>
    <mergeCell ref="F1:F2"/>
    <mergeCell ref="B208:H208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Cover Page</vt:lpstr>
      <vt:lpstr>One year before</vt:lpstr>
      <vt:lpstr>Primary</vt:lpstr>
      <vt:lpstr>Lower secondary</vt:lpstr>
      <vt:lpstr>Upper secondary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HATİCE YAVUZSAN</cp:lastModifiedBy>
  <dcterms:created xsi:type="dcterms:W3CDTF">2021-02-22T16:33:25Z</dcterms:created>
  <dcterms:modified xsi:type="dcterms:W3CDTF">2025-02-03T14:08:02Z</dcterms:modified>
</cp:coreProperties>
</file>