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e Wenxin\Desktop\"/>
    </mc:Choice>
  </mc:AlternateContent>
  <xr:revisionPtr revIDLastSave="0" documentId="13_ncr:1_{8C70B842-8869-430A-ACD5-A9776F9C46E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K2" i="1"/>
  <c r="L2" i="1"/>
  <c r="I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<sst xmlns="http://schemas.openxmlformats.org/spreadsheetml/2006/main" count="16" uniqueCount="16">
  <si>
    <t>UR</t>
    <phoneticPr fontId="2" type="noConversion"/>
  </si>
  <si>
    <t>uUR</t>
    <phoneticPr fontId="2" type="noConversion"/>
  </si>
  <si>
    <t>f</t>
    <phoneticPr fontId="2" type="noConversion"/>
  </si>
  <si>
    <t>UR/Um</t>
    <phoneticPr fontId="2" type="noConversion"/>
  </si>
  <si>
    <t>u I/Im</t>
    <phoneticPr fontId="2" type="noConversion"/>
  </si>
  <si>
    <t>f/f0</t>
    <phoneticPr fontId="2" type="noConversion"/>
  </si>
  <si>
    <t>u f/f0</t>
    <phoneticPr fontId="2" type="noConversion"/>
  </si>
  <si>
    <t>u phi theo</t>
    <phoneticPr fontId="2" type="noConversion"/>
  </si>
  <si>
    <t>phi theo</t>
    <phoneticPr fontId="2" type="noConversion"/>
  </si>
  <si>
    <t>2ΠfL-1/2ΠfC</t>
    <phoneticPr fontId="2" type="noConversion"/>
  </si>
  <si>
    <t>C</t>
    <phoneticPr fontId="2" type="noConversion"/>
  </si>
  <si>
    <t>dphi/df</t>
    <phoneticPr fontId="2" type="noConversion"/>
  </si>
  <si>
    <t>dphi/dC</t>
    <phoneticPr fontId="2" type="noConversion"/>
  </si>
  <si>
    <t>dphi/dR</t>
    <phoneticPr fontId="2" type="noConversion"/>
  </si>
  <si>
    <t>phi exp</t>
    <phoneticPr fontId="2" type="noConversion"/>
  </si>
  <si>
    <t>u phi 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</si>
</sst>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E+0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Cambria Math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20" workbookViewId="0">
      <selection activeCell="Q21" sqref="Q21"/>
    </sheetView>
  </sheetViews>
  <sheetFormatPr defaultRowHeight="14" x14ac:dyDescent="0.3"/>
  <cols>
    <col min="4" max="5" width="9.58203125" bestFit="1" customWidth="1"/>
    <col min="7" max="7" width="12.5" bestFit="1" customWidth="1"/>
    <col min="10" max="10" width="12.33203125" bestFit="1" customWidth="1"/>
    <col min="14" max="14" width="12.5" bestFit="1" customWidth="1"/>
  </cols>
  <sheetData>
    <row r="1" spans="1:16" ht="14.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7</v>
      </c>
      <c r="O1" t="s">
        <v>14</v>
      </c>
      <c r="P1" t="s">
        <v>15</v>
      </c>
    </row>
    <row r="2" spans="1:16" ht="86" thickBot="1" x14ac:dyDescent="0.35">
      <c r="A2" s="1">
        <v>0.52</v>
      </c>
      <c r="B2" s="2">
        <v>2E-3</v>
      </c>
      <c r="C2" s="2">
        <v>400</v>
      </c>
      <c r="D2" s="6">
        <f>A2/3.92</f>
        <v>0.1326530612244898</v>
      </c>
      <c r="E2" s="5">
        <f>SQRT((B2/3.92)^2+(A2*0.02/(3.92)^2)^2)</f>
        <v>8.4756607350973455E-4</v>
      </c>
      <c r="F2" s="6">
        <f>C2/2300</f>
        <v>0.17391304347826086</v>
      </c>
      <c r="G2" s="8">
        <f>SQRT((0.001/2300)^2+(C2*0.001/2300^2)^2)</f>
        <v>4.413087913016542E-7</v>
      </c>
      <c r="H2" s="7">
        <f>ATAN((2*3.14159*C2*0.01-1/(2*3.14159*C2*460.5*10^(-9)))/99.96)</f>
        <v>-1.4521996559087418</v>
      </c>
      <c r="I2">
        <f>2*3.14159*C2*0.01-1/(2*3.14159*C2*460.5*10^(-9))</f>
        <v>-838.90135993723254</v>
      </c>
      <c r="J2">
        <f>460.5*10^(-9)</f>
        <v>4.6050000000000003E-7</v>
      </c>
      <c r="K2">
        <f>99.96*(2*3.14159*0.01+1/(2*3.14159*C2^2*J2))/(99.96^2+I2^2)</f>
        <v>3.1131847801741568E-4</v>
      </c>
      <c r="L2">
        <f>99.96/(2*3.14159*C2*J2^2*(99.96^2+I2^2))</f>
        <v>262774.30101565941</v>
      </c>
      <c r="M2">
        <f>I2/(99.96^2+I2^2)</f>
        <v>-1.1753475393002806E-3</v>
      </c>
      <c r="N2" s="8">
        <f>SQRT(0.000001*K2^2+10^(-20)*L2^2+M2^2*0.0001)</f>
        <v>2.8787921699062634E-5</v>
      </c>
      <c r="O2" s="7">
        <f>ACOS(A2/3.92)</f>
        <v>1.4377511065592552</v>
      </c>
      <c r="P2" s="5">
        <f>SQRT(A2^2*0.02^2/(3.92^2*(3.92^2-A2^2))+B2^2/(3.92^2-A2^2))</f>
        <v>8.551231971821306E-4</v>
      </c>
    </row>
    <row r="3" spans="1:16" ht="86" thickBot="1" x14ac:dyDescent="0.35">
      <c r="A3" s="3">
        <v>0.92</v>
      </c>
      <c r="B3" s="4">
        <v>2E-3</v>
      </c>
      <c r="C3" s="4">
        <v>700</v>
      </c>
      <c r="D3" s="6">
        <f t="shared" ref="D3:D22" si="0">A3/3.92</f>
        <v>0.23469387755102042</v>
      </c>
      <c r="E3" s="5">
        <f t="shared" ref="E3:E22" si="1">SQRT((B3/3.92)^2+(A3*0.02/(3.92)^2)^2)</f>
        <v>1.3015826732195133E-3</v>
      </c>
      <c r="F3" s="6">
        <f t="shared" ref="F3:F22" si="2">C3/2300</f>
        <v>0.30434782608695654</v>
      </c>
      <c r="G3" s="8">
        <f t="shared" ref="G3:G22" si="3">SQRT((0.001/2300)^2+(C3*0.001/2300^2)^2)</f>
        <v>4.5447316749229901E-7</v>
      </c>
      <c r="H3" s="7">
        <f t="shared" ref="H3:H22" si="4">ATAN((2*3.14159*C3*0.01-1/(2*3.14159*C3*460.5*10^(-9)))/99.96)</f>
        <v>-1.3520951280302445</v>
      </c>
      <c r="I3">
        <f>2*3.14159*C3*0.01-1/(2*3.14159*C3*460.5*10^(-9))</f>
        <v>-449.75149996413296</v>
      </c>
      <c r="J3">
        <f t="shared" ref="J3:J22" si="5">460.5*10^(-9)</f>
        <v>4.6050000000000003E-7</v>
      </c>
      <c r="K3">
        <f>99.96*(2*3.14159*0.01+1/(2*3.14159*C3^2*J3))/(99.96^2+I3^2)</f>
        <v>3.6173939612544286E-4</v>
      </c>
      <c r="L3">
        <f t="shared" ref="L3:L22" si="6">99.96/(2*3.14159*C3*J3^2*(99.96^2+I3^2))</f>
        <v>504898.47997187002</v>
      </c>
      <c r="M3">
        <f t="shared" ref="M3:M22" si="7">I3/(99.96^2+I3^2)</f>
        <v>-2.1187867423597675E-3</v>
      </c>
      <c r="N3" s="8">
        <f t="shared" ref="N3:N22" si="8">SQRT(0.000001*K3^2+10^(-20)*L3^2+M3^2*0.0001)</f>
        <v>5.4756564283469332E-5</v>
      </c>
      <c r="O3" s="7">
        <f t="shared" ref="O3:O22" si="9">ACOS(A3/3.92)</f>
        <v>1.3338926890073284</v>
      </c>
      <c r="P3" s="5">
        <f t="shared" ref="P3:P22" si="10">SQRT(A3^2*0.02^2/(3.92^2*(3.92^2-A3^2))+B3^2/(3.92^2-A3^2))</f>
        <v>1.3389813174922217E-3</v>
      </c>
    </row>
    <row r="4" spans="1:16" ht="86" thickBot="1" x14ac:dyDescent="0.35">
      <c r="A4" s="3">
        <v>1.4</v>
      </c>
      <c r="B4" s="4">
        <v>0.02</v>
      </c>
      <c r="C4" s="4">
        <v>1000</v>
      </c>
      <c r="D4" s="6">
        <f t="shared" si="0"/>
        <v>0.35714285714285715</v>
      </c>
      <c r="E4" s="5">
        <f t="shared" si="1"/>
        <v>5.4176635376525168E-3</v>
      </c>
      <c r="F4" s="6">
        <f t="shared" si="2"/>
        <v>0.43478260869565216</v>
      </c>
      <c r="G4" s="8">
        <f t="shared" si="3"/>
        <v>4.7409966744742737E-7</v>
      </c>
      <c r="H4" s="7">
        <f t="shared" si="4"/>
        <v>-1.231017493906134</v>
      </c>
      <c r="I4">
        <f t="shared" ref="I4:I22" si="11">2*3.14159*C4*0.01-1/(2*3.14159*C4*460.5*10^(-9))</f>
        <v>-282.78183197489312</v>
      </c>
      <c r="J4">
        <f t="shared" si="5"/>
        <v>4.6050000000000003E-7</v>
      </c>
      <c r="K4">
        <f t="shared" ref="K4:K22" si="12">99.96*(2*3.14159*0.01+1/(2*3.14159*C4^2*J4))/(99.96^2+I4^2)</f>
        <v>4.5386071625213529E-4</v>
      </c>
      <c r="L4">
        <f t="shared" si="6"/>
        <v>833968.75569777691</v>
      </c>
      <c r="M4">
        <f t="shared" si="7"/>
        <v>-3.1435024784465522E-3</v>
      </c>
      <c r="N4" s="8">
        <f t="shared" si="8"/>
        <v>8.9125785424593593E-5</v>
      </c>
      <c r="O4" s="7">
        <f t="shared" si="9"/>
        <v>1.2055891055045298</v>
      </c>
      <c r="P4" s="5">
        <f t="shared" si="10"/>
        <v>5.8001871963202344E-3</v>
      </c>
    </row>
    <row r="5" spans="1:16" ht="86" thickBot="1" x14ac:dyDescent="0.35">
      <c r="A5" s="3">
        <v>1.96</v>
      </c>
      <c r="B5" s="4">
        <v>0.02</v>
      </c>
      <c r="C5" s="4">
        <v>1300</v>
      </c>
      <c r="D5" s="6">
        <f t="shared" si="0"/>
        <v>0.5</v>
      </c>
      <c r="E5" s="5">
        <f t="shared" si="1"/>
        <v>5.7042550446423212E-3</v>
      </c>
      <c r="F5" s="6">
        <f t="shared" si="2"/>
        <v>0.56521739130434778</v>
      </c>
      <c r="G5" s="8">
        <f t="shared" si="3"/>
        <v>4.9942702508971299E-7</v>
      </c>
      <c r="H5" s="7">
        <f t="shared" si="4"/>
        <v>-1.0735411678780837</v>
      </c>
      <c r="I5">
        <f t="shared" si="11"/>
        <v>-184.17529998068696</v>
      </c>
      <c r="J5">
        <f t="shared" si="5"/>
        <v>4.6050000000000003E-7</v>
      </c>
      <c r="K5">
        <f t="shared" si="12"/>
        <v>6.0855044218279767E-4</v>
      </c>
      <c r="L5">
        <f t="shared" si="6"/>
        <v>1314182.0748851355</v>
      </c>
      <c r="M5">
        <f t="shared" si="7"/>
        <v>-4.194138816842467E-3</v>
      </c>
      <c r="N5" s="8">
        <f t="shared" si="8"/>
        <v>1.3794997511644991E-4</v>
      </c>
      <c r="O5" s="7">
        <f t="shared" si="9"/>
        <v>1.0471975511965976</v>
      </c>
      <c r="P5" s="5">
        <f t="shared" si="10"/>
        <v>6.5867063711010495E-3</v>
      </c>
    </row>
    <row r="6" spans="1:16" ht="86" thickBot="1" x14ac:dyDescent="0.35">
      <c r="A6" s="3">
        <v>2.2000000000000002</v>
      </c>
      <c r="B6" s="4">
        <v>0.02</v>
      </c>
      <c r="C6" s="4">
        <v>1400</v>
      </c>
      <c r="D6" s="6">
        <f t="shared" si="0"/>
        <v>0.56122448979591844</v>
      </c>
      <c r="E6" s="5">
        <f t="shared" si="1"/>
        <v>5.8506259698012071E-3</v>
      </c>
      <c r="F6" s="6">
        <f t="shared" si="2"/>
        <v>0.60869565217391308</v>
      </c>
      <c r="G6" s="8">
        <f t="shared" si="3"/>
        <v>5.0899478328303441E-7</v>
      </c>
      <c r="H6" s="7">
        <f t="shared" si="4"/>
        <v>-1.0092788125106891</v>
      </c>
      <c r="I6">
        <f t="shared" si="11"/>
        <v>-158.90235998206649</v>
      </c>
      <c r="J6">
        <f t="shared" si="5"/>
        <v>4.6050000000000003E-7</v>
      </c>
      <c r="K6">
        <f t="shared" si="12"/>
        <v>6.7836638109782844E-4</v>
      </c>
      <c r="L6">
        <f t="shared" si="6"/>
        <v>1520545.3150395607</v>
      </c>
      <c r="M6">
        <f t="shared" si="7"/>
        <v>-4.5088965747746672E-3</v>
      </c>
      <c r="N6" s="8">
        <f t="shared" si="8"/>
        <v>1.5860030127347189E-4</v>
      </c>
      <c r="O6" s="7">
        <f t="shared" si="9"/>
        <v>0.97493181415682439</v>
      </c>
      <c r="P6" s="5">
        <f t="shared" si="10"/>
        <v>7.0688451329338148E-3</v>
      </c>
    </row>
    <row r="7" spans="1:16" ht="86" thickBot="1" x14ac:dyDescent="0.35">
      <c r="A7" s="3">
        <v>2.88</v>
      </c>
      <c r="B7" s="4">
        <v>0.02</v>
      </c>
      <c r="C7" s="4">
        <v>1700</v>
      </c>
      <c r="D7" s="6">
        <f t="shared" si="0"/>
        <v>0.73469387755102045</v>
      </c>
      <c r="E7" s="5">
        <f t="shared" si="1"/>
        <v>6.3310037957352199E-3</v>
      </c>
      <c r="F7" s="6">
        <f t="shared" si="2"/>
        <v>0.73913043478260865</v>
      </c>
      <c r="G7" s="8">
        <f t="shared" si="3"/>
        <v>5.4065594125047603E-7</v>
      </c>
      <c r="H7" s="7">
        <f t="shared" si="4"/>
        <v>-0.76772651098554612</v>
      </c>
      <c r="I7">
        <f t="shared" si="11"/>
        <v>-96.488076455819495</v>
      </c>
      <c r="J7">
        <f t="shared" si="5"/>
        <v>4.6050000000000003E-7</v>
      </c>
      <c r="K7">
        <f t="shared" si="12"/>
        <v>9.4471449159272826E-4</v>
      </c>
      <c r="L7">
        <f t="shared" si="6"/>
        <v>2286321.803382305</v>
      </c>
      <c r="M7">
        <f t="shared" si="7"/>
        <v>-4.9988770028758008E-3</v>
      </c>
      <c r="N7" s="8">
        <f t="shared" si="8"/>
        <v>2.3403513304773673E-4</v>
      </c>
      <c r="O7" s="7">
        <f t="shared" si="9"/>
        <v>0.7455809987648957</v>
      </c>
      <c r="P7" s="5">
        <f t="shared" si="10"/>
        <v>9.3322747202511935E-3</v>
      </c>
    </row>
    <row r="8" spans="1:16" ht="86" thickBot="1" x14ac:dyDescent="0.35">
      <c r="A8" s="3">
        <v>3.12</v>
      </c>
      <c r="B8" s="4">
        <v>0.02</v>
      </c>
      <c r="C8" s="4">
        <v>1800</v>
      </c>
      <c r="D8" s="6">
        <f t="shared" si="0"/>
        <v>0.79591836734693877</v>
      </c>
      <c r="E8" s="5">
        <f t="shared" si="1"/>
        <v>6.5208114584969501E-3</v>
      </c>
      <c r="F8" s="6">
        <f t="shared" si="2"/>
        <v>0.78260869565217395</v>
      </c>
      <c r="G8" s="8">
        <f t="shared" si="3"/>
        <v>5.5210139381891246E-7</v>
      </c>
      <c r="H8" s="7">
        <f t="shared" si="4"/>
        <v>-0.66825579234260701</v>
      </c>
      <c r="I8">
        <f t="shared" si="11"/>
        <v>-78.910333319385046</v>
      </c>
      <c r="J8">
        <f t="shared" si="5"/>
        <v>4.6050000000000003E-7</v>
      </c>
      <c r="K8">
        <f t="shared" si="12"/>
        <v>1.0446792059189652E-3</v>
      </c>
      <c r="L8">
        <f t="shared" si="6"/>
        <v>2569775.1230418799</v>
      </c>
      <c r="M8">
        <f t="shared" si="7"/>
        <v>-4.8653493164009009E-3</v>
      </c>
      <c r="N8" s="8">
        <f t="shared" si="8"/>
        <v>2.6154482518633902E-4</v>
      </c>
      <c r="O8" s="7">
        <f t="shared" si="9"/>
        <v>0.65027330665438121</v>
      </c>
      <c r="P8" s="5">
        <f t="shared" si="10"/>
        <v>1.0771008961745075E-2</v>
      </c>
    </row>
    <row r="9" spans="1:16" ht="86" thickBot="1" x14ac:dyDescent="0.35">
      <c r="A9" s="3">
        <v>3.36</v>
      </c>
      <c r="B9" s="4">
        <v>0.02</v>
      </c>
      <c r="C9" s="4">
        <v>1900</v>
      </c>
      <c r="D9" s="6">
        <f t="shared" si="0"/>
        <v>0.8571428571428571</v>
      </c>
      <c r="E9" s="5">
        <f t="shared" si="1"/>
        <v>6.719784589863621E-3</v>
      </c>
      <c r="F9" s="6">
        <f t="shared" si="2"/>
        <v>0.82608695652173914</v>
      </c>
      <c r="G9" s="8">
        <f t="shared" si="3"/>
        <v>5.6394835123539879E-7</v>
      </c>
      <c r="H9" s="7">
        <f t="shared" si="4"/>
        <v>-0.55893370058668057</v>
      </c>
      <c r="I9">
        <f t="shared" si="11"/>
        <v>-62.5214915657332</v>
      </c>
      <c r="J9">
        <f t="shared" si="5"/>
        <v>4.6050000000000003E-7</v>
      </c>
      <c r="K9">
        <f t="shared" si="12"/>
        <v>1.1402555320024512E-3</v>
      </c>
      <c r="L9">
        <f t="shared" si="6"/>
        <v>2840467.0368071473</v>
      </c>
      <c r="M9">
        <f t="shared" si="7"/>
        <v>-4.4976453590908913E-3</v>
      </c>
      <c r="N9" s="8">
        <f t="shared" si="8"/>
        <v>2.875877456223982E-4</v>
      </c>
      <c r="O9" s="7">
        <f t="shared" si="9"/>
        <v>0.54109952595714583</v>
      </c>
      <c r="P9" s="5">
        <f t="shared" si="10"/>
        <v>1.3046130407060173E-2</v>
      </c>
    </row>
    <row r="10" spans="1:16" ht="86" thickBot="1" x14ac:dyDescent="0.35">
      <c r="A10" s="3">
        <v>3.56</v>
      </c>
      <c r="B10" s="4">
        <v>0.02</v>
      </c>
      <c r="C10" s="4">
        <v>2000</v>
      </c>
      <c r="D10" s="6">
        <f t="shared" si="0"/>
        <v>0.90816326530612246</v>
      </c>
      <c r="E10" s="5">
        <f t="shared" si="1"/>
        <v>6.8920253513503373E-3</v>
      </c>
      <c r="F10" s="6">
        <f t="shared" si="2"/>
        <v>0.86956521739130432</v>
      </c>
      <c r="G10" s="8">
        <f t="shared" si="3"/>
        <v>5.7617204741505368E-7</v>
      </c>
      <c r="H10" s="7">
        <f t="shared" si="4"/>
        <v>-0.44068761066539519</v>
      </c>
      <c r="I10">
        <f t="shared" si="11"/>
        <v>-47.143215987446567</v>
      </c>
      <c r="J10">
        <f t="shared" si="5"/>
        <v>4.6050000000000003E-7</v>
      </c>
      <c r="K10">
        <f t="shared" si="12"/>
        <v>1.221300129082421E-3</v>
      </c>
      <c r="L10">
        <f t="shared" si="6"/>
        <v>3071017.8555772761</v>
      </c>
      <c r="M10">
        <f t="shared" si="7"/>
        <v>-3.8596157145040955E-3</v>
      </c>
      <c r="N10" s="8">
        <f t="shared" si="8"/>
        <v>3.0952005042180142E-4</v>
      </c>
      <c r="O10" s="7">
        <f t="shared" si="9"/>
        <v>0.4319209973699123</v>
      </c>
      <c r="P10" s="5">
        <f t="shared" si="10"/>
        <v>1.6463830413703501E-2</v>
      </c>
    </row>
    <row r="11" spans="1:16" ht="86" thickBot="1" x14ac:dyDescent="0.35">
      <c r="A11" s="3">
        <v>3.72</v>
      </c>
      <c r="B11" s="4">
        <v>0.02</v>
      </c>
      <c r="C11" s="4">
        <v>2100</v>
      </c>
      <c r="D11" s="6">
        <f t="shared" si="0"/>
        <v>0.94897959183673475</v>
      </c>
      <c r="E11" s="5">
        <f t="shared" si="1"/>
        <v>7.0337184455927376E-3</v>
      </c>
      <c r="F11" s="6">
        <f t="shared" si="2"/>
        <v>0.91304347826086951</v>
      </c>
      <c r="G11" s="8">
        <f t="shared" si="3"/>
        <v>5.8874901710387293E-7</v>
      </c>
      <c r="H11" s="7">
        <f t="shared" si="4"/>
        <v>-0.31553556434278685</v>
      </c>
      <c r="I11">
        <f t="shared" si="11"/>
        <v>-32.631139988044339</v>
      </c>
      <c r="J11">
        <f t="shared" si="5"/>
        <v>4.6050000000000003E-7</v>
      </c>
      <c r="K11">
        <f t="shared" si="12"/>
        <v>1.276552419044E-3</v>
      </c>
      <c r="L11">
        <f t="shared" si="6"/>
        <v>3231015.2449710579</v>
      </c>
      <c r="M11">
        <f t="shared" si="7"/>
        <v>-2.9512300982987624E-3</v>
      </c>
      <c r="N11" s="8">
        <f t="shared" si="8"/>
        <v>3.2444907247169448E-4</v>
      </c>
      <c r="O11" s="7">
        <f t="shared" si="9"/>
        <v>0.32081227047296967</v>
      </c>
      <c r="P11" s="5">
        <f t="shared" si="10"/>
        <v>2.2305366819055518E-2</v>
      </c>
    </row>
    <row r="12" spans="1:16" ht="86" thickBot="1" x14ac:dyDescent="0.35">
      <c r="A12" s="3">
        <v>3.84</v>
      </c>
      <c r="B12" s="4">
        <v>0.02</v>
      </c>
      <c r="C12" s="4">
        <v>2200</v>
      </c>
      <c r="D12" s="6">
        <f t="shared" si="0"/>
        <v>0.97959183673469385</v>
      </c>
      <c r="E12" s="5">
        <f t="shared" si="1"/>
        <v>7.1421285462900941E-3</v>
      </c>
      <c r="F12" s="6">
        <f t="shared" si="2"/>
        <v>0.95652173913043481</v>
      </c>
      <c r="G12" s="8">
        <f t="shared" si="3"/>
        <v>6.0165710634554057E-7</v>
      </c>
      <c r="H12" s="7">
        <f t="shared" si="4"/>
        <v>-0.18655228125738893</v>
      </c>
      <c r="I12">
        <f t="shared" si="11"/>
        <v>-18.867145443133211</v>
      </c>
      <c r="J12">
        <f t="shared" si="5"/>
        <v>4.6050000000000003E-7</v>
      </c>
      <c r="K12">
        <f t="shared" si="12"/>
        <v>1.2967361646145938E-3</v>
      </c>
      <c r="L12">
        <f t="shared" si="6"/>
        <v>3295411.1169756181</v>
      </c>
      <c r="M12">
        <f t="shared" si="7"/>
        <v>-1.823270073853919E-3</v>
      </c>
      <c r="N12" s="8">
        <f t="shared" si="8"/>
        <v>3.3004765898240611E-4</v>
      </c>
      <c r="O12" s="7">
        <f t="shared" si="9"/>
        <v>0.20237568556709684</v>
      </c>
      <c r="P12" s="5">
        <f t="shared" si="10"/>
        <v>3.5533490868798312E-2</v>
      </c>
    </row>
    <row r="13" spans="1:16" ht="86" thickBot="1" x14ac:dyDescent="0.35">
      <c r="A13" s="3">
        <v>3.92</v>
      </c>
      <c r="B13" s="4">
        <v>0.02</v>
      </c>
      <c r="C13" s="4">
        <v>2300</v>
      </c>
      <c r="D13" s="6">
        <f t="shared" si="0"/>
        <v>1</v>
      </c>
      <c r="E13" s="5">
        <f t="shared" si="1"/>
        <v>7.2153753182300773E-3</v>
      </c>
      <c r="F13" s="6">
        <f t="shared" si="2"/>
        <v>1</v>
      </c>
      <c r="G13" s="8">
        <f t="shared" si="3"/>
        <v>6.1487546190134572E-7</v>
      </c>
      <c r="H13" s="7">
        <f t="shared" si="4"/>
        <v>-5.7496147996242829E-2</v>
      </c>
      <c r="I13">
        <f t="shared" si="11"/>
        <v>-5.7536565108230775</v>
      </c>
      <c r="J13">
        <f t="shared" si="5"/>
        <v>4.6050000000000003E-7</v>
      </c>
      <c r="K13">
        <f t="shared" si="12"/>
        <v>1.2779308430778404E-3</v>
      </c>
      <c r="L13">
        <f t="shared" si="6"/>
        <v>3253648.7043580031</v>
      </c>
      <c r="M13">
        <f t="shared" si="7"/>
        <v>-5.7392474624537622E-4</v>
      </c>
      <c r="N13" s="8">
        <f t="shared" si="8"/>
        <v>3.2541799425105566E-4</v>
      </c>
      <c r="O13" s="7">
        <f t="shared" si="9"/>
        <v>0</v>
      </c>
      <c r="P13" s="5" t="e">
        <f t="shared" si="10"/>
        <v>#DIV/0!</v>
      </c>
    </row>
    <row r="14" spans="1:16" ht="86" thickBot="1" x14ac:dyDescent="0.35">
      <c r="A14" s="3">
        <v>3.88</v>
      </c>
      <c r="B14" s="4">
        <v>0.02</v>
      </c>
      <c r="C14" s="4">
        <v>2400</v>
      </c>
      <c r="D14" s="6">
        <f t="shared" si="0"/>
        <v>0.98979591836734693</v>
      </c>
      <c r="E14" s="5">
        <f t="shared" si="1"/>
        <v>7.1786565708958378E-3</v>
      </c>
      <c r="F14" s="6">
        <f t="shared" si="2"/>
        <v>1.0434782608695652</v>
      </c>
      <c r="G14" s="8">
        <f t="shared" si="3"/>
        <v>6.283845042946942E-7</v>
      </c>
      <c r="H14" s="7">
        <f t="shared" si="4"/>
        <v>6.782935814211602E-2</v>
      </c>
      <c r="I14">
        <f t="shared" si="11"/>
        <v>6.7906400104612317</v>
      </c>
      <c r="J14">
        <f t="shared" si="5"/>
        <v>4.6050000000000003E-7</v>
      </c>
      <c r="K14">
        <f t="shared" si="12"/>
        <v>1.2231882224467915E-3</v>
      </c>
      <c r="L14">
        <f t="shared" si="6"/>
        <v>3114039.3393818517</v>
      </c>
      <c r="M14">
        <f t="shared" si="7"/>
        <v>6.7648561726304927E-4</v>
      </c>
      <c r="N14" s="8">
        <f t="shared" si="8"/>
        <v>3.1147980599172316E-4</v>
      </c>
      <c r="O14" s="7">
        <f t="shared" si="9"/>
        <v>0.14297889977104106</v>
      </c>
      <c r="P14" s="5">
        <f t="shared" si="10"/>
        <v>5.0379278911186369E-2</v>
      </c>
    </row>
    <row r="15" spans="1:16" ht="86" thickBot="1" x14ac:dyDescent="0.35">
      <c r="A15" s="3">
        <v>3.8</v>
      </c>
      <c r="B15" s="4">
        <v>0.02</v>
      </c>
      <c r="C15" s="4">
        <v>2500</v>
      </c>
      <c r="D15" s="6">
        <f t="shared" si="0"/>
        <v>0.96938775510204078</v>
      </c>
      <c r="E15" s="5">
        <f t="shared" si="1"/>
        <v>7.105794185699542E-3</v>
      </c>
      <c r="F15" s="6">
        <f t="shared" si="2"/>
        <v>1.0869565217391304</v>
      </c>
      <c r="G15" s="8">
        <f t="shared" si="3"/>
        <v>6.4216588852412207E-7</v>
      </c>
      <c r="H15" s="7">
        <f t="shared" si="4"/>
        <v>0.18623253751165048</v>
      </c>
      <c r="I15">
        <f t="shared" si="11"/>
        <v>18.834047210042769</v>
      </c>
      <c r="J15">
        <f t="shared" si="5"/>
        <v>4.6050000000000003E-7</v>
      </c>
      <c r="K15">
        <f t="shared" si="12"/>
        <v>1.1412572838107973E-3</v>
      </c>
      <c r="L15">
        <f t="shared" si="6"/>
        <v>2900311.5261987564</v>
      </c>
      <c r="M15">
        <f t="shared" si="7"/>
        <v>1.8202910554015481E-3</v>
      </c>
      <c r="N15" s="8">
        <f t="shared" si="8"/>
        <v>2.9060405694146622E-4</v>
      </c>
      <c r="O15" s="7">
        <f t="shared" si="9"/>
        <v>0.24807143117807229</v>
      </c>
      <c r="P15" s="5">
        <f t="shared" si="10"/>
        <v>2.894005939670909E-2</v>
      </c>
    </row>
    <row r="16" spans="1:16" ht="86" thickBot="1" x14ac:dyDescent="0.35">
      <c r="A16" s="3">
        <v>3.72</v>
      </c>
      <c r="B16" s="4">
        <v>0.02</v>
      </c>
      <c r="C16" s="4">
        <v>2600</v>
      </c>
      <c r="D16" s="6">
        <f t="shared" si="0"/>
        <v>0.94897959183673475</v>
      </c>
      <c r="E16" s="5">
        <f t="shared" si="1"/>
        <v>7.0337184455927376E-3</v>
      </c>
      <c r="F16" s="6">
        <f t="shared" si="2"/>
        <v>1.1304347826086956</v>
      </c>
      <c r="G16" s="8">
        <f t="shared" si="3"/>
        <v>6.5620245586804474E-7</v>
      </c>
      <c r="H16" s="7">
        <f t="shared" si="4"/>
        <v>0.29554842761117495</v>
      </c>
      <c r="I16">
        <f t="shared" si="11"/>
        <v>30.43436000965653</v>
      </c>
      <c r="J16">
        <f t="shared" si="5"/>
        <v>4.6050000000000003E-7</v>
      </c>
      <c r="K16">
        <f t="shared" si="12"/>
        <v>1.0433217245149433E-3</v>
      </c>
      <c r="L16">
        <f t="shared" si="6"/>
        <v>2642780.0530949417</v>
      </c>
      <c r="M16">
        <f t="shared" si="7"/>
        <v>2.7874755385995519E-3</v>
      </c>
      <c r="N16" s="8">
        <f t="shared" si="8"/>
        <v>2.6574603402198681E-4</v>
      </c>
      <c r="O16" s="7">
        <f t="shared" si="9"/>
        <v>0.32081227047296967</v>
      </c>
      <c r="P16" s="5">
        <f t="shared" si="10"/>
        <v>2.2305366819055518E-2</v>
      </c>
    </row>
    <row r="17" spans="1:16" ht="86" thickBot="1" x14ac:dyDescent="0.35">
      <c r="A17" s="3">
        <v>3.48</v>
      </c>
      <c r="B17" s="4">
        <v>0.02</v>
      </c>
      <c r="C17" s="4">
        <v>2800</v>
      </c>
      <c r="D17" s="6">
        <f t="shared" si="0"/>
        <v>0.88775510204081631</v>
      </c>
      <c r="E17" s="5">
        <f t="shared" si="1"/>
        <v>6.822459054702335E-3</v>
      </c>
      <c r="F17" s="6">
        <f t="shared" si="2"/>
        <v>1.2173913043478262</v>
      </c>
      <c r="G17" s="8">
        <f t="shared" si="3"/>
        <v>6.8497810706969525E-7</v>
      </c>
      <c r="H17" s="7">
        <f t="shared" si="4"/>
        <v>0.48357717710153891</v>
      </c>
      <c r="I17">
        <f t="shared" si="11"/>
        <v>52.495600008966747</v>
      </c>
      <c r="J17">
        <f t="shared" si="5"/>
        <v>4.6050000000000003E-7</v>
      </c>
      <c r="K17">
        <f t="shared" si="12"/>
        <v>8.3836028472418251E-4</v>
      </c>
      <c r="L17">
        <f t="shared" si="6"/>
        <v>2101815.3425716818</v>
      </c>
      <c r="M17">
        <f t="shared" si="7"/>
        <v>4.1180158735413339E-3</v>
      </c>
      <c r="N17" s="8">
        <f t="shared" si="8"/>
        <v>2.1417933061838157E-4</v>
      </c>
      <c r="O17" s="7">
        <f t="shared" si="9"/>
        <v>0.47835119181469365</v>
      </c>
      <c r="P17" s="5">
        <f t="shared" si="10"/>
        <v>1.4821249110948237E-2</v>
      </c>
    </row>
    <row r="18" spans="1:16" ht="86" thickBot="1" x14ac:dyDescent="0.35">
      <c r="A18" s="3">
        <v>3.2</v>
      </c>
      <c r="B18" s="4">
        <v>0.02</v>
      </c>
      <c r="C18" s="4">
        <v>3000</v>
      </c>
      <c r="D18" s="6">
        <f t="shared" si="0"/>
        <v>0.81632653061224492</v>
      </c>
      <c r="E18" s="5">
        <f t="shared" si="1"/>
        <v>6.5861576846599212E-3</v>
      </c>
      <c r="F18" s="6">
        <f t="shared" si="2"/>
        <v>1.3043478260869565</v>
      </c>
      <c r="G18" s="8">
        <f t="shared" si="3"/>
        <v>7.1459577207696789E-7</v>
      </c>
      <c r="H18" s="7">
        <f t="shared" si="4"/>
        <v>0.63266332150291338</v>
      </c>
      <c r="I18">
        <f t="shared" si="11"/>
        <v>73.290856008369005</v>
      </c>
      <c r="J18">
        <f t="shared" si="5"/>
        <v>4.6050000000000003E-7</v>
      </c>
      <c r="K18">
        <f t="shared" si="12"/>
        <v>6.5865515198313741E-4</v>
      </c>
      <c r="L18">
        <f t="shared" si="6"/>
        <v>1627700.926912572</v>
      </c>
      <c r="M18">
        <f t="shared" si="7"/>
        <v>4.7704371975083384E-3</v>
      </c>
      <c r="N18" s="8">
        <f t="shared" si="8"/>
        <v>1.696179353926548E-4</v>
      </c>
      <c r="O18" s="7">
        <f t="shared" si="9"/>
        <v>0.61577418314398302</v>
      </c>
      <c r="P18" s="5">
        <f t="shared" si="10"/>
        <v>1.1402811532440955E-2</v>
      </c>
    </row>
    <row r="19" spans="1:16" ht="86" thickBot="1" x14ac:dyDescent="0.35">
      <c r="A19" s="3">
        <v>2.76</v>
      </c>
      <c r="B19" s="4">
        <v>0.02</v>
      </c>
      <c r="C19" s="4">
        <v>3300</v>
      </c>
      <c r="D19" s="6">
        <f t="shared" si="0"/>
        <v>0.70408163265306123</v>
      </c>
      <c r="E19" s="5">
        <f t="shared" si="1"/>
        <v>6.2397999763019341E-3</v>
      </c>
      <c r="F19" s="6">
        <f t="shared" si="2"/>
        <v>1.4347826086956521</v>
      </c>
      <c r="G19" s="8">
        <f t="shared" si="3"/>
        <v>7.6038507981545433E-7</v>
      </c>
      <c r="H19" s="7">
        <f t="shared" si="4"/>
        <v>0.79849654072508869</v>
      </c>
      <c r="I19">
        <f t="shared" si="11"/>
        <v>102.61353637124451</v>
      </c>
      <c r="J19">
        <f t="shared" si="5"/>
        <v>4.6050000000000003E-7</v>
      </c>
      <c r="K19">
        <f t="shared" si="12"/>
        <v>4.6064166769137102E-4</v>
      </c>
      <c r="L19">
        <f t="shared" si="6"/>
        <v>1107805.7123328608</v>
      </c>
      <c r="M19">
        <f t="shared" si="7"/>
        <v>5.0002845370444114E-3</v>
      </c>
      <c r="N19" s="8">
        <f t="shared" si="8"/>
        <v>1.2154353828426968E-4</v>
      </c>
      <c r="O19" s="7">
        <f t="shared" si="9"/>
        <v>0.78966726982826974</v>
      </c>
      <c r="P19" s="5">
        <f t="shared" si="10"/>
        <v>8.7869773976067597E-3</v>
      </c>
    </row>
    <row r="20" spans="1:16" ht="86" thickBot="1" x14ac:dyDescent="0.35">
      <c r="A20" s="3">
        <v>2.2000000000000002</v>
      </c>
      <c r="B20" s="4">
        <v>0.02</v>
      </c>
      <c r="C20" s="4">
        <v>3900</v>
      </c>
      <c r="D20" s="6">
        <f t="shared" si="0"/>
        <v>0.56122448979591844</v>
      </c>
      <c r="E20" s="5">
        <f t="shared" si="1"/>
        <v>5.8506259698012071E-3</v>
      </c>
      <c r="F20" s="6">
        <f t="shared" si="2"/>
        <v>1.6956521739130435</v>
      </c>
      <c r="G20" s="8">
        <f t="shared" si="3"/>
        <v>8.5589651589200531E-7</v>
      </c>
      <c r="H20" s="7">
        <f t="shared" si="4"/>
        <v>1.0021731987496052</v>
      </c>
      <c r="I20">
        <f t="shared" si="11"/>
        <v>156.42514000643769</v>
      </c>
      <c r="J20">
        <f t="shared" si="5"/>
        <v>4.6050000000000003E-7</v>
      </c>
      <c r="K20">
        <f t="shared" si="12"/>
        <v>2.4816691231207113E-4</v>
      </c>
      <c r="L20">
        <f t="shared" si="6"/>
        <v>558209.45272337296</v>
      </c>
      <c r="M20">
        <f t="shared" si="7"/>
        <v>4.5392162070713397E-3</v>
      </c>
      <c r="N20" s="8">
        <f t="shared" si="8"/>
        <v>7.1947813694146073E-5</v>
      </c>
      <c r="O20" s="7">
        <f t="shared" si="9"/>
        <v>0.97493181415682439</v>
      </c>
      <c r="P20" s="5">
        <f t="shared" si="10"/>
        <v>7.0688451329338148E-3</v>
      </c>
    </row>
    <row r="21" spans="1:16" ht="86" thickBot="1" x14ac:dyDescent="0.35">
      <c r="A21" s="3">
        <v>1.88</v>
      </c>
      <c r="B21" s="4">
        <v>0.02</v>
      </c>
      <c r="C21" s="4">
        <v>4300</v>
      </c>
      <c r="D21" s="6">
        <f t="shared" si="0"/>
        <v>0.47959183673469385</v>
      </c>
      <c r="E21" s="5">
        <f t="shared" si="1"/>
        <v>5.6584561531971842E-3</v>
      </c>
      <c r="F21" s="6">
        <f t="shared" si="2"/>
        <v>1.8695652173913044</v>
      </c>
      <c r="G21" s="8">
        <f t="shared" si="3"/>
        <v>9.2182875918613299E-7</v>
      </c>
      <c r="H21" s="7">
        <f t="shared" si="4"/>
        <v>1.0860523799093229</v>
      </c>
      <c r="I21">
        <f t="shared" si="11"/>
        <v>189.80147675002488</v>
      </c>
      <c r="J21">
        <f t="shared" si="5"/>
        <v>4.6050000000000003E-7</v>
      </c>
      <c r="K21">
        <f t="shared" si="12"/>
        <v>1.7709067671884714E-4</v>
      </c>
      <c r="L21">
        <f t="shared" si="6"/>
        <v>379144.249732</v>
      </c>
      <c r="M21">
        <f t="shared" si="7"/>
        <v>4.1246304110431247E-3</v>
      </c>
      <c r="N21" s="8">
        <f t="shared" si="8"/>
        <v>5.6024928245615542E-5</v>
      </c>
      <c r="O21" s="7">
        <f t="shared" si="9"/>
        <v>1.0706068212744415</v>
      </c>
      <c r="P21" s="5">
        <f t="shared" si="10"/>
        <v>6.4484441306387093E-3</v>
      </c>
    </row>
    <row r="22" spans="1:16" ht="86" thickBot="1" x14ac:dyDescent="0.35">
      <c r="A22" s="3">
        <v>1.32</v>
      </c>
      <c r="B22" s="4">
        <v>0.02</v>
      </c>
      <c r="C22" s="4">
        <v>5600</v>
      </c>
      <c r="D22" s="6">
        <f t="shared" si="0"/>
        <v>0.33673469387755106</v>
      </c>
      <c r="E22" s="5">
        <f t="shared" si="1"/>
        <v>5.3835361836250392E-3</v>
      </c>
      <c r="F22" s="6">
        <f t="shared" si="2"/>
        <v>2.4347826086956523</v>
      </c>
      <c r="G22" s="8">
        <f t="shared" si="3"/>
        <v>1.1444091393319707E-6</v>
      </c>
      <c r="H22" s="7">
        <f t="shared" si="4"/>
        <v>1.2390102480506533</v>
      </c>
      <c r="I22">
        <f t="shared" si="11"/>
        <v>290.14136000448337</v>
      </c>
      <c r="J22">
        <f t="shared" si="5"/>
        <v>4.6050000000000003E-7</v>
      </c>
      <c r="K22">
        <f t="shared" si="12"/>
        <v>7.8390100938890547E-5</v>
      </c>
      <c r="L22">
        <f t="shared" si="6"/>
        <v>142255.27668524225</v>
      </c>
      <c r="M22">
        <f t="shared" si="7"/>
        <v>3.0809069170736193E-3</v>
      </c>
      <c r="N22" s="8">
        <f t="shared" si="8"/>
        <v>3.3934798152089855E-5</v>
      </c>
      <c r="O22" s="7">
        <f t="shared" si="9"/>
        <v>1.2273494180725544</v>
      </c>
      <c r="P22" s="5">
        <f t="shared" si="10"/>
        <v>5.7174369744395466E-3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何费曼</dc:creator>
  <cp:lastModifiedBy>He Wenxin</cp:lastModifiedBy>
  <dcterms:created xsi:type="dcterms:W3CDTF">2015-06-05T18:19:34Z</dcterms:created>
  <dcterms:modified xsi:type="dcterms:W3CDTF">2019-11-28T09:28:35Z</dcterms:modified>
</cp:coreProperties>
</file>