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FA\241\lab2\"/>
    </mc:Choice>
  </mc:AlternateContent>
  <xr:revisionPtr revIDLastSave="0" documentId="13_ncr:1_{FEEBC6F3-E265-4BBA-9749-C31581BAC9EA}" xr6:coauthVersionLast="45" xr6:coauthVersionMax="45" xr10:uidLastSave="{00000000-0000-0000-0000-000000000000}"/>
  <bookViews>
    <workbookView xWindow="2228" yWindow="0" windowWidth="10469" windowHeight="10463" activeTab="1" xr2:uid="{2EF86BB3-5C17-4D9D-A5B3-F49D1009708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Sheet3!$C$2:$C$12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E3" i="4"/>
  <c r="E4" i="4"/>
  <c r="E5" i="4"/>
  <c r="E6" i="4"/>
  <c r="E7" i="4"/>
  <c r="F7" i="4" s="1"/>
  <c r="E8" i="4"/>
  <c r="E9" i="4"/>
  <c r="E10" i="4"/>
  <c r="E11" i="4"/>
  <c r="F11" i="4" s="1"/>
  <c r="E12" i="4"/>
  <c r="F12" i="4" s="1"/>
  <c r="E13" i="4"/>
  <c r="F13" i="4" s="1"/>
  <c r="E14" i="4"/>
  <c r="E15" i="4"/>
  <c r="E16" i="4"/>
  <c r="F16" i="4" s="1"/>
  <c r="E17" i="4"/>
  <c r="E18" i="4"/>
  <c r="E19" i="4"/>
  <c r="E20" i="4"/>
  <c r="E21" i="4"/>
  <c r="E22" i="4"/>
  <c r="E23" i="4"/>
  <c r="E24" i="4"/>
  <c r="E25" i="4"/>
  <c r="F25" i="4" s="1"/>
  <c r="E26" i="4"/>
  <c r="E27" i="4"/>
  <c r="E28" i="4"/>
  <c r="E29" i="4"/>
  <c r="E30" i="4"/>
  <c r="E31" i="4"/>
  <c r="F31" i="4" s="1"/>
  <c r="E32" i="4"/>
  <c r="E33" i="4"/>
  <c r="E34" i="4"/>
  <c r="E35" i="4"/>
  <c r="E36" i="4"/>
  <c r="F36" i="4" s="1"/>
  <c r="E37" i="4"/>
  <c r="F37" i="4" s="1"/>
  <c r="E38" i="4"/>
  <c r="E39" i="4"/>
  <c r="F39" i="4" s="1"/>
  <c r="E40" i="4"/>
  <c r="F40" i="4" s="1"/>
  <c r="E41" i="4"/>
  <c r="F41" i="4" s="1"/>
  <c r="E42" i="4"/>
  <c r="E43" i="4"/>
  <c r="E44" i="4"/>
  <c r="E45" i="4"/>
  <c r="E46" i="4"/>
  <c r="E47" i="4"/>
  <c r="F47" i="4" s="1"/>
  <c r="E48" i="4"/>
  <c r="F48" i="4" s="1"/>
  <c r="E49" i="4"/>
  <c r="F49" i="4" s="1"/>
  <c r="E50" i="4"/>
  <c r="E51" i="4"/>
  <c r="E52" i="4"/>
  <c r="E53" i="4"/>
  <c r="F53" i="4" s="1"/>
  <c r="E2" i="4"/>
  <c r="F10" i="4"/>
  <c r="F20" i="4"/>
  <c r="F23" i="4"/>
  <c r="F24" i="4"/>
  <c r="F35" i="4"/>
  <c r="P11" i="4"/>
  <c r="P12" i="4"/>
  <c r="P13" i="4"/>
  <c r="P22" i="4"/>
  <c r="P23" i="4"/>
  <c r="P24" i="4"/>
  <c r="P25" i="4"/>
  <c r="P34" i="4"/>
  <c r="P35" i="4"/>
  <c r="P46" i="4"/>
  <c r="P47" i="4"/>
  <c r="P48" i="4"/>
  <c r="P49" i="4"/>
  <c r="P36" i="4"/>
  <c r="P37" i="4"/>
  <c r="P14" i="4"/>
  <c r="P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2" i="4"/>
  <c r="P3" i="4"/>
  <c r="P4" i="4"/>
  <c r="P5" i="4"/>
  <c r="P6" i="4"/>
  <c r="P7" i="4"/>
  <c r="P8" i="4"/>
  <c r="P9" i="4"/>
  <c r="P10" i="4"/>
  <c r="P15" i="4"/>
  <c r="P16" i="4"/>
  <c r="P17" i="4"/>
  <c r="P18" i="4"/>
  <c r="P19" i="4"/>
  <c r="P20" i="4"/>
  <c r="P21" i="4"/>
  <c r="P26" i="4"/>
  <c r="P27" i="4"/>
  <c r="P28" i="4"/>
  <c r="P29" i="4"/>
  <c r="P30" i="4"/>
  <c r="P31" i="4"/>
  <c r="P32" i="4"/>
  <c r="P33" i="4"/>
  <c r="P38" i="4"/>
  <c r="P39" i="4"/>
  <c r="P40" i="4"/>
  <c r="P41" i="4"/>
  <c r="P42" i="4"/>
  <c r="P43" i="4"/>
  <c r="P44" i="4"/>
  <c r="P45" i="4"/>
  <c r="P50" i="4"/>
  <c r="P51" i="4"/>
  <c r="P52" i="4"/>
  <c r="P53" i="4"/>
  <c r="N2" i="4"/>
  <c r="N3" i="4"/>
  <c r="N4" i="4"/>
  <c r="N5" i="4"/>
  <c r="N6" i="4"/>
  <c r="N7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8" i="4"/>
  <c r="F2" i="4"/>
  <c r="F3" i="4"/>
  <c r="F4" i="4"/>
  <c r="F5" i="4"/>
  <c r="F6" i="4"/>
  <c r="F8" i="4"/>
  <c r="F9" i="4"/>
  <c r="F14" i="4"/>
  <c r="F15" i="4"/>
  <c r="F17" i="4"/>
  <c r="F18" i="4"/>
  <c r="F19" i="4"/>
  <c r="F21" i="4"/>
  <c r="F22" i="4"/>
  <c r="F26" i="4"/>
  <c r="F27" i="4"/>
  <c r="F28" i="4"/>
  <c r="F29" i="4"/>
  <c r="F30" i="4"/>
  <c r="F32" i="4"/>
  <c r="F33" i="4"/>
  <c r="F34" i="4"/>
  <c r="F38" i="4"/>
  <c r="F42" i="4"/>
  <c r="F43" i="4"/>
  <c r="F44" i="4"/>
  <c r="F45" i="4"/>
  <c r="F46" i="4"/>
  <c r="F50" i="4"/>
  <c r="F51" i="4"/>
  <c r="F52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E3" i="3"/>
  <c r="E4" i="3"/>
  <c r="E5" i="3"/>
  <c r="E6" i="3"/>
  <c r="E7" i="3"/>
  <c r="E8" i="3"/>
  <c r="E9" i="3"/>
  <c r="E10" i="3"/>
  <c r="E11" i="3"/>
  <c r="E12" i="3"/>
  <c r="E2" i="3"/>
  <c r="F3" i="3"/>
  <c r="F4" i="3"/>
  <c r="F5" i="3"/>
  <c r="F6" i="3"/>
  <c r="F7" i="3"/>
  <c r="F8" i="3"/>
  <c r="F9" i="3"/>
  <c r="F10" i="3"/>
  <c r="F11" i="3"/>
  <c r="F12" i="3"/>
  <c r="F2" i="3"/>
  <c r="D3" i="3"/>
  <c r="D4" i="3"/>
  <c r="D5" i="3"/>
  <c r="D6" i="3"/>
  <c r="D7" i="3"/>
  <c r="D8" i="3"/>
  <c r="D9" i="3"/>
  <c r="D10" i="3"/>
  <c r="D11" i="3"/>
  <c r="D12" i="3"/>
  <c r="D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F3" i="2"/>
  <c r="F4" i="2"/>
  <c r="F5" i="2"/>
  <c r="E2" i="2"/>
  <c r="F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3" i="2"/>
  <c r="E4" i="2"/>
  <c r="E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<sst xmlns="http://schemas.openxmlformats.org/spreadsheetml/2006/main" count="39" uniqueCount="30">
  <si>
    <t>x</t>
    <phoneticPr fontId="1" type="noConversion"/>
  </si>
  <si>
    <t>apparatus</t>
  </si>
  <si>
    <t>range</t>
  </si>
  <si>
    <t>Minimum scale of value</t>
  </si>
  <si>
    <t>Maximum uncertainty</t>
  </si>
  <si>
    <t>Voltage source</t>
  </si>
  <si>
    <t>/</t>
  </si>
  <si>
    <t>0.01V</t>
  </si>
  <si>
    <t>Voltimeter</t>
  </si>
  <si>
    <t>0.001Vor0.0001V</t>
  </si>
  <si>
    <t>V</t>
  </si>
  <si>
    <t>Current Source</t>
  </si>
  <si>
    <t>0.01A</t>
  </si>
  <si>
    <t>Graduated Ruler</t>
  </si>
  <si>
    <t>0~30cm</t>
  </si>
  <si>
    <t>0.1cm</t>
  </si>
  <si>
    <t>0.05cm</t>
  </si>
  <si>
    <t>us</t>
    <phoneticPr fontId="1" type="noConversion"/>
  </si>
  <si>
    <t>u0</t>
    <phoneticPr fontId="1" type="noConversion"/>
  </si>
  <si>
    <t>u</t>
    <phoneticPr fontId="1" type="noConversion"/>
  </si>
  <si>
    <t>uus</t>
    <phoneticPr fontId="1" type="noConversion"/>
  </si>
  <si>
    <t>uu0</t>
    <phoneticPr fontId="1" type="noConversion"/>
  </si>
  <si>
    <t>uu</t>
    <phoneticPr fontId="1" type="noConversion"/>
  </si>
  <si>
    <t>im</t>
    <phoneticPr fontId="1" type="noConversion"/>
  </si>
  <si>
    <t>uim</t>
    <phoneticPr fontId="1" type="noConversion"/>
  </si>
  <si>
    <t>b</t>
    <phoneticPr fontId="1" type="noConversion"/>
  </si>
  <si>
    <t>ub</t>
    <phoneticPr fontId="1" type="noConversion"/>
  </si>
  <si>
    <t>x[cm]</t>
  </si>
  <si>
    <t>B(theo)[T]</t>
  </si>
  <si>
    <t>bstd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</si>
</sst>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_ "/>
    <numFmt numFmtId="178" formatCode="0.0000_ "/>
    <numFmt numFmtId="179" formatCode="0.000_ "/>
    <numFmt numFmtId="180" formatCode="0.00000_ "/>
    <numFmt numFmtId="181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10.5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77" fontId="2" fillId="0" borderId="3" xfId="0" applyNumberFormat="1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vertical="top" wrapText="1"/>
    </xf>
    <xf numFmtId="177" fontId="0" fillId="0" borderId="0" xfId="0" applyNumberFormat="1">
      <alignment vertical="center"/>
    </xf>
    <xf numFmtId="17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AD8-76B8-46BC-AEE8-04B61A32EF00}">
  <dimension ref="A1:D9"/>
  <sheetViews>
    <sheetView workbookViewId="0">
      <selection activeCell="D5" sqref="A1:D5"/>
    </sheetView>
  </sheetViews>
  <sheetFormatPr defaultRowHeight="13.9" x14ac:dyDescent="0.4"/>
  <sheetData>
    <row r="1" spans="1:4" ht="42" thickBot="1" x14ac:dyDescent="0.45">
      <c r="A1" s="2" t="s">
        <v>1</v>
      </c>
      <c r="B1" s="3" t="s">
        <v>2</v>
      </c>
      <c r="C1" s="3" t="s">
        <v>3</v>
      </c>
      <c r="D1" s="3" t="s">
        <v>4</v>
      </c>
    </row>
    <row r="2" spans="1:4" ht="28.15" thickBot="1" x14ac:dyDescent="0.45">
      <c r="A2" s="4" t="s">
        <v>5</v>
      </c>
      <c r="B2" s="5" t="s">
        <v>6</v>
      </c>
      <c r="C2" s="5" t="s">
        <v>7</v>
      </c>
      <c r="D2" s="6"/>
    </row>
    <row r="3" spans="1:4" ht="28.15" thickBot="1" x14ac:dyDescent="0.45">
      <c r="A3" s="4" t="s">
        <v>8</v>
      </c>
      <c r="B3" s="5" t="s">
        <v>6</v>
      </c>
      <c r="C3" s="5" t="s">
        <v>9</v>
      </c>
      <c r="D3" s="5" t="s">
        <v>10</v>
      </c>
    </row>
    <row r="4" spans="1:4" ht="28.15" thickBot="1" x14ac:dyDescent="0.45">
      <c r="A4" s="4" t="s">
        <v>11</v>
      </c>
      <c r="B4" s="5" t="s">
        <v>6</v>
      </c>
      <c r="C4" s="5" t="s">
        <v>12</v>
      </c>
      <c r="D4" s="6"/>
    </row>
    <row r="5" spans="1:4" ht="28.15" thickBot="1" x14ac:dyDescent="0.45">
      <c r="A5" s="4" t="s">
        <v>13</v>
      </c>
      <c r="B5" s="5" t="s">
        <v>14</v>
      </c>
      <c r="C5" s="5" t="s">
        <v>15</v>
      </c>
      <c r="D5" s="5" t="s">
        <v>16</v>
      </c>
    </row>
    <row r="6" spans="1:4" x14ac:dyDescent="0.4">
      <c r="A6" s="1"/>
      <c r="C6" s="1"/>
    </row>
    <row r="7" spans="1:4" x14ac:dyDescent="0.4">
      <c r="A7" s="1"/>
      <c r="C7" s="1"/>
    </row>
    <row r="8" spans="1:4" x14ac:dyDescent="0.4">
      <c r="A8" s="1"/>
      <c r="C8" s="1"/>
    </row>
    <row r="9" spans="1:4" x14ac:dyDescent="0.4">
      <c r="A9" s="1"/>
      <c r="C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6A63-BEF3-4AE1-A2FD-FE2B1D80A2A9}">
  <dimension ref="A1:M39"/>
  <sheetViews>
    <sheetView tabSelected="1" topLeftCell="F19" workbookViewId="0">
      <selection activeCell="J30" sqref="J30"/>
    </sheetView>
  </sheetViews>
  <sheetFormatPr defaultRowHeight="13.9" x14ac:dyDescent="0.4"/>
  <sheetData>
    <row r="1" spans="1:13" ht="14.25" thickBot="1" x14ac:dyDescent="0.45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12" t="s">
        <v>22</v>
      </c>
    </row>
    <row r="2" spans="1:13" ht="14.25" thickBot="1" x14ac:dyDescent="0.45">
      <c r="A2" s="8">
        <v>2.8</v>
      </c>
      <c r="B2" s="9">
        <v>1.4039999999999999</v>
      </c>
      <c r="C2" s="9">
        <v>1.4702</v>
      </c>
      <c r="D2" s="5">
        <f>A2*0.005</f>
        <v>1.3999999999999999E-2</v>
      </c>
      <c r="E2" s="9">
        <f>B2*0.0005+0.0006</f>
        <v>1.3019999999999998E-3</v>
      </c>
      <c r="F2" s="9">
        <f>C2*0.0005+0.0006</f>
        <v>1.3351000000000001E-3</v>
      </c>
      <c r="H2" s="14">
        <v>2.8</v>
      </c>
      <c r="I2" s="13">
        <f>(C2-B2)/(0.0035915*A2)</f>
        <v>6.5830035202163879</v>
      </c>
      <c r="J2">
        <f>I2*H2</f>
        <v>18.432409856605886</v>
      </c>
      <c r="K2">
        <v>1.3999999999999999E-2</v>
      </c>
      <c r="L2" s="13">
        <f>SQRT((F2/(0.0035915*A2))^2+(E2/(0.0035915*A2))^2+((B2-C2)*D2/(0.00359515*A2^2))^2)</f>
        <v>0.1883362350221453</v>
      </c>
      <c r="M2">
        <f>SQRT((F2/0.0039515)^2+(E2/0.0039515)^2)</f>
        <v>0.47193677697887493</v>
      </c>
    </row>
    <row r="3" spans="1:13" ht="14.25" thickBot="1" x14ac:dyDescent="0.45">
      <c r="A3" s="8">
        <v>3.2</v>
      </c>
      <c r="B3" s="9">
        <v>1.6051</v>
      </c>
      <c r="C3" s="9">
        <v>1.6815</v>
      </c>
      <c r="D3" s="5">
        <f t="shared" ref="D3:D19" si="0">A3*0.005</f>
        <v>1.6E-2</v>
      </c>
      <c r="E3" s="9">
        <f t="shared" ref="E3:E5" si="1">B3*0.0005+0.0006</f>
        <v>1.4025499999999998E-3</v>
      </c>
      <c r="F3" s="9">
        <f t="shared" ref="F3:F5" si="2">C3*0.0005+0.0006</f>
        <v>1.44075E-3</v>
      </c>
      <c r="H3" s="14">
        <v>3.2</v>
      </c>
      <c r="I3" s="13">
        <f t="shared" ref="I3:I19" si="3">(C3-B3)/(0.0035915*A3)</f>
        <v>6.6476402617290837</v>
      </c>
      <c r="J3">
        <f t="shared" ref="J3:J19" si="4">I3*H3</f>
        <v>21.272448837533069</v>
      </c>
      <c r="K3">
        <v>1.6E-2</v>
      </c>
      <c r="L3" s="13">
        <f>SQRT((F3/(0.0035915*A3))^2+(E3/(0.0035915*A3))^2+((B3-C3)*D3/(0.00359515*A3^2))^2)</f>
        <v>0.17807592991040569</v>
      </c>
      <c r="M3">
        <f t="shared" ref="M3:M19" si="5">SQRT((F3/0.0039515)^2+(E3/0.0039515)^2)</f>
        <v>0.50884427524414566</v>
      </c>
    </row>
    <row r="4" spans="1:13" ht="14.25" thickBot="1" x14ac:dyDescent="0.45">
      <c r="A4" s="8">
        <v>3.6</v>
      </c>
      <c r="B4" s="9">
        <v>1.8109</v>
      </c>
      <c r="C4" s="9">
        <v>1.8976999999999999</v>
      </c>
      <c r="D4" s="5">
        <f t="shared" si="0"/>
        <v>1.8000000000000002E-2</v>
      </c>
      <c r="E4" s="9">
        <f t="shared" si="1"/>
        <v>1.50545E-3</v>
      </c>
      <c r="F4" s="9">
        <f t="shared" si="2"/>
        <v>1.5488500000000001E-3</v>
      </c>
      <c r="H4" s="14">
        <v>3.6</v>
      </c>
      <c r="I4" s="13">
        <f t="shared" si="3"/>
        <v>6.7133819048060994</v>
      </c>
      <c r="J4">
        <f t="shared" si="4"/>
        <v>24.16817485730196</v>
      </c>
      <c r="K4">
        <v>1.8000000000000002E-2</v>
      </c>
      <c r="L4" s="13">
        <f>SQRT((F4/(0.0035915*A4))^2+(E4/(0.0035915*A4))^2+((B4-C4)*D4/(0.00359515*A4^2))^2)</f>
        <v>0.17038828788838242</v>
      </c>
      <c r="M4">
        <f t="shared" si="5"/>
        <v>0.5466112271405833</v>
      </c>
    </row>
    <row r="5" spans="1:13" ht="14.25" thickBot="1" x14ac:dyDescent="0.45">
      <c r="A5" s="8">
        <v>4</v>
      </c>
      <c r="B5" s="9">
        <v>2.0087000000000002</v>
      </c>
      <c r="C5" s="9">
        <v>2.105</v>
      </c>
      <c r="D5" s="11">
        <f t="shared" si="0"/>
        <v>0.02</v>
      </c>
      <c r="E5" s="9">
        <f t="shared" si="1"/>
        <v>1.60435E-3</v>
      </c>
      <c r="F5" s="9">
        <f t="shared" si="2"/>
        <v>1.6524999999999999E-3</v>
      </c>
      <c r="H5" s="8">
        <v>4</v>
      </c>
      <c r="I5" s="13">
        <f t="shared" si="3"/>
        <v>6.7033273005707805</v>
      </c>
      <c r="J5">
        <f t="shared" si="4"/>
        <v>26.813309202283122</v>
      </c>
      <c r="K5" s="13">
        <v>0.02</v>
      </c>
      <c r="L5" s="13">
        <f>SQRT((F5/(0.0035915*A5))^2+(E5/(0.0035915*A5))^2+((B5-C5)*D5/(0.00359515*A5^2))^2)</f>
        <v>0.16378148436460468</v>
      </c>
      <c r="M5">
        <f t="shared" si="5"/>
        <v>0.58286533903822457</v>
      </c>
    </row>
    <row r="6" spans="1:13" ht="14.25" thickBot="1" x14ac:dyDescent="0.45">
      <c r="A6" s="8">
        <v>4.4000000000000004</v>
      </c>
      <c r="B6" s="10">
        <v>2.2109999999999999</v>
      </c>
      <c r="C6" s="10">
        <v>2.3170000000000002</v>
      </c>
      <c r="D6" s="11">
        <f t="shared" si="0"/>
        <v>2.2000000000000002E-2</v>
      </c>
      <c r="E6" s="10">
        <f>B6*0.0005+0.006</f>
        <v>7.1054999999999998E-3</v>
      </c>
      <c r="F6" s="10">
        <f>C6*0.0005+0.006</f>
        <v>7.1584999999999999E-3</v>
      </c>
      <c r="H6" s="8">
        <v>4.4000000000000004</v>
      </c>
      <c r="I6" s="1">
        <f t="shared" si="3"/>
        <v>6.7077569513877666</v>
      </c>
      <c r="J6">
        <f t="shared" si="4"/>
        <v>29.514130586106177</v>
      </c>
      <c r="K6" s="13">
        <v>2.2000000000000002E-2</v>
      </c>
      <c r="L6" s="1">
        <f>SQRT((F6/(0.0035915*A6))^2+(E6/(0.0035915*A6))^2+((B6-C6)*D6/(0.00359515*A6^2))^2)</f>
        <v>0.63914342207504438</v>
      </c>
      <c r="M6">
        <f t="shared" si="5"/>
        <v>2.5525093639473226</v>
      </c>
    </row>
    <row r="7" spans="1:13" ht="14.25" thickBot="1" x14ac:dyDescent="0.45">
      <c r="A7" s="8">
        <v>4.88</v>
      </c>
      <c r="B7" s="10">
        <v>2.4470000000000001</v>
      </c>
      <c r="C7" s="10">
        <v>2.5630000000000002</v>
      </c>
      <c r="D7" s="11">
        <f t="shared" si="0"/>
        <v>2.4400000000000002E-2</v>
      </c>
      <c r="E7" s="10">
        <f t="shared" ref="E7:E19" si="6">B7*0.0005+0.006</f>
        <v>7.2234999999999999E-3</v>
      </c>
      <c r="F7" s="10">
        <f t="shared" ref="F7:F19" si="7">C7*0.0005+0.006</f>
        <v>7.2814999999999998E-3</v>
      </c>
      <c r="H7" s="8">
        <v>4.88</v>
      </c>
      <c r="I7" s="1">
        <f t="shared" si="3"/>
        <v>6.6185415016786049</v>
      </c>
      <c r="J7">
        <f t="shared" si="4"/>
        <v>32.298482528191592</v>
      </c>
      <c r="K7" s="13">
        <v>2.4400000000000002E-2</v>
      </c>
      <c r="L7" s="1">
        <f>SQRT((F7/(0.0035915*A7))^2+(E7/(0.0035915*A7))^2+((B7-C7)*D7/(0.00359515*A7^2))^2)</f>
        <v>0.5861413806319592</v>
      </c>
      <c r="M7">
        <f t="shared" si="5"/>
        <v>2.5956385820309276</v>
      </c>
    </row>
    <row r="8" spans="1:13" ht="14.25" thickBot="1" x14ac:dyDescent="0.45">
      <c r="A8" s="8">
        <v>5.33</v>
      </c>
      <c r="B8" s="10">
        <v>2.67</v>
      </c>
      <c r="C8" s="10">
        <v>2.7959999999999998</v>
      </c>
      <c r="D8" s="11">
        <f t="shared" si="0"/>
        <v>2.665E-2</v>
      </c>
      <c r="E8" s="10">
        <f t="shared" si="6"/>
        <v>7.3350000000000004E-3</v>
      </c>
      <c r="F8" s="10">
        <f t="shared" si="7"/>
        <v>7.3980000000000001E-3</v>
      </c>
      <c r="H8" s="8">
        <v>5.33</v>
      </c>
      <c r="I8" s="1">
        <f t="shared" si="3"/>
        <v>6.5821453039919344</v>
      </c>
      <c r="J8">
        <f t="shared" si="4"/>
        <v>35.082834470277014</v>
      </c>
      <c r="K8" s="13">
        <v>2.665E-2</v>
      </c>
      <c r="L8" s="1">
        <f>SQRT((F8/(0.0035915*A8))^2+(E8/(0.0035915*A8))^2+((B8-C8)*D8/(0.00359515*A8^2))^2)</f>
        <v>0.54521541639521665</v>
      </c>
      <c r="M8">
        <f t="shared" si="5"/>
        <v>2.6364417189383329</v>
      </c>
    </row>
    <row r="9" spans="1:13" ht="14.25" thickBot="1" x14ac:dyDescent="0.45">
      <c r="A9" s="8">
        <v>5.73</v>
      </c>
      <c r="B9" s="10">
        <v>2.8780000000000001</v>
      </c>
      <c r="C9" s="10">
        <v>3.0129999999999999</v>
      </c>
      <c r="D9" s="11">
        <f t="shared" si="0"/>
        <v>2.8650000000000002E-2</v>
      </c>
      <c r="E9" s="10">
        <f t="shared" si="6"/>
        <v>7.4390000000000003E-3</v>
      </c>
      <c r="F9" s="10">
        <f t="shared" si="7"/>
        <v>7.5065000000000002E-3</v>
      </c>
      <c r="H9" s="8">
        <v>5.73</v>
      </c>
      <c r="I9" s="1">
        <f t="shared" si="3"/>
        <v>6.5599914865888156</v>
      </c>
      <c r="J9">
        <f t="shared" si="4"/>
        <v>37.588751218153917</v>
      </c>
      <c r="K9" s="13">
        <v>2.8650000000000002E-2</v>
      </c>
      <c r="L9" s="1">
        <f>SQRT((F9/(0.0035915*A9))^2+(E9/(0.0035915*A9))^2+((B9-C9)*D9/(0.00359515*A9^2))^2)</f>
        <v>0.51457851459787518</v>
      </c>
      <c r="M9">
        <f t="shared" si="5"/>
        <v>2.674471006232956</v>
      </c>
    </row>
    <row r="10" spans="1:13" ht="14.25" thickBot="1" x14ac:dyDescent="0.45">
      <c r="A10" s="8">
        <v>6.12</v>
      </c>
      <c r="B10" s="10">
        <v>3.0659999999999998</v>
      </c>
      <c r="C10" s="10">
        <v>3.206</v>
      </c>
      <c r="D10" s="11">
        <f t="shared" si="0"/>
        <v>3.0600000000000002E-2</v>
      </c>
      <c r="E10" s="10">
        <f t="shared" si="6"/>
        <v>7.5329999999999998E-3</v>
      </c>
      <c r="F10" s="10">
        <f t="shared" si="7"/>
        <v>7.6030000000000004E-3</v>
      </c>
      <c r="H10" s="8">
        <v>6.12</v>
      </c>
      <c r="I10" s="1">
        <f t="shared" si="3"/>
        <v>6.3694325472543705</v>
      </c>
      <c r="J10">
        <f t="shared" si="4"/>
        <v>38.980927189196748</v>
      </c>
      <c r="K10" s="13">
        <v>3.0600000000000002E-2</v>
      </c>
      <c r="L10" s="1">
        <f>SQRT((F10/(0.0035915*A10))^2+(E10/(0.0035915*A10))^2+((B10-C10)*D10/(0.00359515*A10^2))^2)</f>
        <v>0.48797600997965418</v>
      </c>
      <c r="M10">
        <f t="shared" si="5"/>
        <v>2.7085619880545178</v>
      </c>
    </row>
    <row r="11" spans="1:13" ht="14.25" thickBot="1" x14ac:dyDescent="0.45">
      <c r="A11" s="8">
        <v>6.5</v>
      </c>
      <c r="B11" s="10">
        <v>3.2589999999999999</v>
      </c>
      <c r="C11" s="10">
        <v>3.4060000000000001</v>
      </c>
      <c r="D11" s="11">
        <f t="shared" si="0"/>
        <v>3.2500000000000001E-2</v>
      </c>
      <c r="E11" s="10">
        <f t="shared" si="6"/>
        <v>7.6295E-3</v>
      </c>
      <c r="F11" s="10">
        <f t="shared" si="7"/>
        <v>7.7029999999999998E-3</v>
      </c>
      <c r="H11" s="8">
        <v>6.5</v>
      </c>
      <c r="I11" s="1">
        <f t="shared" si="3"/>
        <v>6.2969190074856334</v>
      </c>
      <c r="J11">
        <f t="shared" si="4"/>
        <v>40.929973548656619</v>
      </c>
      <c r="K11" s="13">
        <v>3.2500000000000001E-2</v>
      </c>
      <c r="L11" s="1">
        <f>SQRT((F11/(0.0035915*A11))^2+(E11/(0.0035915*A11))^2+((B11-C11)*D11/(0.00359515*A11^2))^2)</f>
        <v>0.46548685192055322</v>
      </c>
      <c r="M11">
        <f t="shared" si="5"/>
        <v>2.7437275193618631</v>
      </c>
    </row>
    <row r="12" spans="1:13" ht="14.25" thickBot="1" x14ac:dyDescent="0.45">
      <c r="A12" s="8">
        <v>6.95</v>
      </c>
      <c r="B12" s="10">
        <v>3.4780000000000002</v>
      </c>
      <c r="C12" s="10">
        <v>3.633</v>
      </c>
      <c r="D12" s="11">
        <f t="shared" si="0"/>
        <v>3.4750000000000003E-2</v>
      </c>
      <c r="E12" s="10">
        <f t="shared" si="6"/>
        <v>7.7390000000000002E-3</v>
      </c>
      <c r="F12" s="10">
        <f t="shared" si="7"/>
        <v>7.8165000000000005E-3</v>
      </c>
      <c r="H12" s="8">
        <v>6.95</v>
      </c>
      <c r="I12" s="1">
        <f t="shared" si="3"/>
        <v>6.2097057701186875</v>
      </c>
      <c r="J12">
        <f t="shared" si="4"/>
        <v>43.157455102324882</v>
      </c>
      <c r="K12" s="13">
        <v>3.4750000000000003E-2</v>
      </c>
      <c r="L12" s="1">
        <f>SQRT((F12/(0.0035915*A12))^2+(E12/(0.0035915*A12))^2+((B12-C12)*D12/(0.00359515*A12^2))^2)</f>
        <v>0.44176044206001813</v>
      </c>
      <c r="M12">
        <f t="shared" si="5"/>
        <v>2.7836355933275931</v>
      </c>
    </row>
    <row r="13" spans="1:13" ht="14.25" thickBot="1" x14ac:dyDescent="0.45">
      <c r="A13" s="8">
        <v>7.48</v>
      </c>
      <c r="B13" s="10">
        <v>3.738</v>
      </c>
      <c r="C13" s="10">
        <v>3.9</v>
      </c>
      <c r="D13" s="11">
        <f t="shared" si="0"/>
        <v>3.7400000000000003E-2</v>
      </c>
      <c r="E13" s="10">
        <f t="shared" si="6"/>
        <v>7.869000000000001E-3</v>
      </c>
      <c r="F13" s="10">
        <f t="shared" si="7"/>
        <v>7.9500000000000005E-3</v>
      </c>
      <c r="H13" s="8">
        <v>7.48</v>
      </c>
      <c r="I13" s="1">
        <f t="shared" si="3"/>
        <v>6.0302809440888696</v>
      </c>
      <c r="J13">
        <f t="shared" si="4"/>
        <v>45.106501461784745</v>
      </c>
      <c r="K13" s="13">
        <v>3.7400000000000003E-2</v>
      </c>
      <c r="L13" s="1">
        <f>SQRT((F13/(0.0035915*A13))^2+(E13/(0.0035915*A13))^2+((B13-C13)*D13/(0.00359515*A13^2))^2)</f>
        <v>0.41747032994487732</v>
      </c>
      <c r="M13">
        <f t="shared" si="5"/>
        <v>2.8307905373798552</v>
      </c>
    </row>
    <row r="14" spans="1:13" ht="14.25" thickBot="1" x14ac:dyDescent="0.45">
      <c r="A14" s="8">
        <v>7.97</v>
      </c>
      <c r="B14" s="10">
        <v>3.9809999999999999</v>
      </c>
      <c r="C14" s="10">
        <v>4.1479999999999997</v>
      </c>
      <c r="D14" s="11">
        <f t="shared" si="0"/>
        <v>3.9849999999999997E-2</v>
      </c>
      <c r="E14" s="10">
        <f t="shared" si="6"/>
        <v>7.9905000000000011E-3</v>
      </c>
      <c r="F14" s="10">
        <f t="shared" si="7"/>
        <v>8.0739999999999996E-3</v>
      </c>
      <c r="H14" s="8">
        <v>7.97</v>
      </c>
      <c r="I14" s="1">
        <f t="shared" si="3"/>
        <v>5.8342129777700702</v>
      </c>
      <c r="J14">
        <f t="shared" si="4"/>
        <v>46.498677432827456</v>
      </c>
      <c r="K14" s="13">
        <v>3.9849999999999997E-2</v>
      </c>
      <c r="L14" s="1">
        <f>SQRT((F14/(0.0035915*A14))^2+(E14/(0.0035915*A14))^2+((B14-C14)*D14/(0.00359515*A14^2))^2)</f>
        <v>0.39791624357109034</v>
      </c>
      <c r="M14">
        <f t="shared" si="5"/>
        <v>2.8747236070258246</v>
      </c>
    </row>
    <row r="15" spans="1:13" ht="14.25" thickBot="1" x14ac:dyDescent="0.45">
      <c r="A15" s="8">
        <v>8.4</v>
      </c>
      <c r="B15" s="10">
        <v>4.1929999999999996</v>
      </c>
      <c r="C15" s="10">
        <v>4.3639999999999999</v>
      </c>
      <c r="D15" s="11">
        <f t="shared" si="0"/>
        <v>4.2000000000000003E-2</v>
      </c>
      <c r="E15" s="10">
        <f t="shared" si="6"/>
        <v>8.0964999999999995E-3</v>
      </c>
      <c r="F15" s="10">
        <f t="shared" si="7"/>
        <v>8.182E-3</v>
      </c>
      <c r="H15" s="8">
        <v>8.4</v>
      </c>
      <c r="I15" s="1">
        <f t="shared" si="3"/>
        <v>5.6681450249597347</v>
      </c>
      <c r="J15">
        <f t="shared" si="4"/>
        <v>47.612418209661776</v>
      </c>
      <c r="K15" s="13">
        <v>4.2000000000000003E-2</v>
      </c>
      <c r="L15" s="1">
        <f>SQRT((F15/(0.0035915*A15))^2+(E15/(0.0035915*A15))^2+((B15-C15)*D15/(0.00359515*A15^2))^2)</f>
        <v>0.38259788148023666</v>
      </c>
      <c r="M15">
        <f t="shared" si="5"/>
        <v>2.9130194883111384</v>
      </c>
    </row>
    <row r="16" spans="1:13" ht="14.25" thickBot="1" x14ac:dyDescent="0.45">
      <c r="A16" s="8">
        <v>8.83</v>
      </c>
      <c r="B16" s="10">
        <v>4.4059999999999997</v>
      </c>
      <c r="C16" s="10">
        <v>4.5810000000000004</v>
      </c>
      <c r="D16" s="11">
        <f t="shared" si="0"/>
        <v>4.4150000000000002E-2</v>
      </c>
      <c r="E16" s="10">
        <f t="shared" si="6"/>
        <v>8.2030000000000002E-3</v>
      </c>
      <c r="F16" s="10">
        <f t="shared" si="7"/>
        <v>8.290500000000001E-3</v>
      </c>
      <c r="H16" s="8">
        <v>8.83</v>
      </c>
      <c r="I16" s="1">
        <f t="shared" si="3"/>
        <v>5.5182513008489344</v>
      </c>
      <c r="J16">
        <f t="shared" si="4"/>
        <v>48.726158986496088</v>
      </c>
      <c r="K16" s="13">
        <v>4.4150000000000002E-2</v>
      </c>
      <c r="L16" s="1">
        <f>SQRT((F16/(0.0035915*A16))^2+(E16/(0.0035915*A16))^2+((B16-C16)*D16/(0.00359515*A16^2))^2)</f>
        <v>0.36879389856176237</v>
      </c>
      <c r="M16">
        <f t="shared" si="5"/>
        <v>2.9514943219356056</v>
      </c>
    </row>
    <row r="17" spans="1:13" ht="14.25" thickBot="1" x14ac:dyDescent="0.45">
      <c r="A17" s="8">
        <v>9.19</v>
      </c>
      <c r="B17" s="10">
        <v>4.5789999999999997</v>
      </c>
      <c r="C17" s="10">
        <v>4.7560000000000002</v>
      </c>
      <c r="D17" s="11">
        <f t="shared" si="0"/>
        <v>4.5949999999999998E-2</v>
      </c>
      <c r="E17" s="10">
        <f t="shared" si="6"/>
        <v>8.2895E-3</v>
      </c>
      <c r="F17" s="10">
        <f t="shared" si="7"/>
        <v>8.378E-3</v>
      </c>
      <c r="H17" s="8">
        <v>9.19</v>
      </c>
      <c r="I17" s="1">
        <f t="shared" si="3"/>
        <v>5.3626800190329842</v>
      </c>
      <c r="J17">
        <f t="shared" si="4"/>
        <v>49.28302937491312</v>
      </c>
      <c r="K17" s="13">
        <v>4.5949999999999998E-2</v>
      </c>
      <c r="L17" s="1">
        <f>SQRT((F17/(0.0035915*A17))^2+(E17/(0.0035915*A17))^2+((B17-C17)*D17/(0.00359515*A17^2))^2)</f>
        <v>0.35808710338477895</v>
      </c>
      <c r="M17">
        <f t="shared" si="5"/>
        <v>2.9826315103280945</v>
      </c>
    </row>
    <row r="18" spans="1:13" ht="14.25" thickBot="1" x14ac:dyDescent="0.45">
      <c r="A18" s="8">
        <v>9.66</v>
      </c>
      <c r="B18" s="10">
        <v>4.8090000000000002</v>
      </c>
      <c r="C18" s="10">
        <v>4.9889999999999999</v>
      </c>
      <c r="D18" s="11">
        <f t="shared" si="0"/>
        <v>4.8300000000000003E-2</v>
      </c>
      <c r="E18" s="10">
        <f t="shared" si="6"/>
        <v>8.4045000000000005E-3</v>
      </c>
      <c r="F18" s="10">
        <f t="shared" si="7"/>
        <v>8.4945000000000003E-3</v>
      </c>
      <c r="H18" s="8">
        <v>9.66</v>
      </c>
      <c r="I18" s="1">
        <f t="shared" si="3"/>
        <v>5.1882334324574071</v>
      </c>
      <c r="J18">
        <f t="shared" si="4"/>
        <v>50.118334957538551</v>
      </c>
      <c r="K18" s="13">
        <v>4.8300000000000003E-2</v>
      </c>
      <c r="L18" s="1">
        <f>SQRT((F18/(0.0035915*A18))^2+(E18/(0.0035915*A18))^2+((B18-C18)*D18/(0.00359515*A18^2))^2)</f>
        <v>0.34540211206199278</v>
      </c>
      <c r="M18">
        <f t="shared" si="5"/>
        <v>3.0240584483565658</v>
      </c>
    </row>
    <row r="19" spans="1:13" ht="14.25" thickBot="1" x14ac:dyDescent="0.45">
      <c r="A19" s="8">
        <v>9.9600000000000009</v>
      </c>
      <c r="B19" s="10">
        <v>4.9589999999999996</v>
      </c>
      <c r="C19" s="10">
        <v>5.14</v>
      </c>
      <c r="D19" s="11">
        <f t="shared" si="0"/>
        <v>4.9800000000000004E-2</v>
      </c>
      <c r="E19" s="10">
        <f t="shared" si="6"/>
        <v>8.4795000000000009E-3</v>
      </c>
      <c r="F19" s="10">
        <f t="shared" si="7"/>
        <v>8.5699999999999995E-3</v>
      </c>
      <c r="H19" s="8">
        <v>9.9600000000000009</v>
      </c>
      <c r="I19" s="1">
        <f t="shared" si="3"/>
        <v>5.0599166819023278</v>
      </c>
      <c r="J19">
        <f t="shared" si="4"/>
        <v>50.396770151747191</v>
      </c>
      <c r="K19" s="13">
        <v>4.9800000000000004E-2</v>
      </c>
      <c r="L19" s="1">
        <f>SQRT((F19/(0.0035915*A19))^2+(E19/(0.0035915*A19))^2+((B19-C19)*D19/(0.00359515*A19^2))^2)</f>
        <v>0.33797554152918968</v>
      </c>
      <c r="M19">
        <f t="shared" si="5"/>
        <v>3.0509899797174587</v>
      </c>
    </row>
    <row r="22" spans="1:13" ht="14.25" thickBot="1" x14ac:dyDescent="0.45">
      <c r="H22" s="14">
        <v>2.8</v>
      </c>
      <c r="I22" s="1">
        <v>18.432409856605886</v>
      </c>
      <c r="J22" s="13">
        <v>6.5830035202163879</v>
      </c>
      <c r="K22">
        <v>1.3999999999999999E-2</v>
      </c>
      <c r="L22" s="1">
        <v>0.47193677697887493</v>
      </c>
      <c r="M22" s="13">
        <v>0.1883362350221453</v>
      </c>
    </row>
    <row r="23" spans="1:13" ht="14.25" thickBot="1" x14ac:dyDescent="0.45">
      <c r="H23" s="14">
        <v>3.2</v>
      </c>
      <c r="I23" s="1">
        <v>21.272448837533069</v>
      </c>
      <c r="J23" s="13">
        <v>6.6476402617290837</v>
      </c>
      <c r="K23">
        <v>1.6E-2</v>
      </c>
      <c r="L23" s="1">
        <v>0.50884427524414566</v>
      </c>
      <c r="M23" s="13">
        <v>0.17807592991040569</v>
      </c>
    </row>
    <row r="24" spans="1:13" ht="14.25" thickBot="1" x14ac:dyDescent="0.45">
      <c r="H24" s="14">
        <v>3.6</v>
      </c>
      <c r="I24" s="1">
        <v>24.16817485730196</v>
      </c>
      <c r="J24" s="13">
        <v>6.7133819048060994</v>
      </c>
      <c r="K24">
        <v>1.8000000000000002E-2</v>
      </c>
      <c r="L24" s="1">
        <v>0.5466112271405833</v>
      </c>
      <c r="M24" s="13">
        <v>0.17038828788838242</v>
      </c>
    </row>
    <row r="25" spans="1:13" ht="14.25" thickBot="1" x14ac:dyDescent="0.45">
      <c r="H25" s="8">
        <v>4</v>
      </c>
      <c r="I25" s="1">
        <v>26.813309202283122</v>
      </c>
      <c r="J25" s="13">
        <v>6.7033273005707805</v>
      </c>
      <c r="K25" s="13">
        <v>0.02</v>
      </c>
      <c r="L25" s="1">
        <v>0.58286533903822457</v>
      </c>
      <c r="M25" s="13">
        <v>0.16378148436460468</v>
      </c>
    </row>
    <row r="26" spans="1:13" ht="14.25" thickBot="1" x14ac:dyDescent="0.45">
      <c r="H26" s="8">
        <v>4.4000000000000004</v>
      </c>
      <c r="I26" s="20">
        <v>29.514130586106177</v>
      </c>
      <c r="J26" s="1">
        <v>6.7077569513877666</v>
      </c>
      <c r="K26" s="13">
        <v>2.2000000000000002E-2</v>
      </c>
      <c r="L26" s="20">
        <v>2.5525093639473226</v>
      </c>
      <c r="M26" s="1">
        <v>0.63914342207504438</v>
      </c>
    </row>
    <row r="27" spans="1:13" ht="14.25" thickBot="1" x14ac:dyDescent="0.45">
      <c r="H27" s="8">
        <v>4.88</v>
      </c>
      <c r="I27" s="20">
        <v>32.298482528191592</v>
      </c>
      <c r="J27" s="1">
        <v>6.6185415016786049</v>
      </c>
      <c r="K27" s="13">
        <v>2.4400000000000002E-2</v>
      </c>
      <c r="L27" s="20">
        <v>2.5956385820309276</v>
      </c>
      <c r="M27" s="1">
        <v>0.5861413806319592</v>
      </c>
    </row>
    <row r="28" spans="1:13" ht="14.25" thickBot="1" x14ac:dyDescent="0.45">
      <c r="H28" s="8">
        <v>5.33</v>
      </c>
      <c r="I28" s="20">
        <v>35.082834470277014</v>
      </c>
      <c r="J28" s="1">
        <v>6.5821453039919344</v>
      </c>
      <c r="K28" s="13">
        <v>2.665E-2</v>
      </c>
      <c r="L28" s="20">
        <v>2.6364417189383329</v>
      </c>
      <c r="M28" s="1">
        <v>0.54521541639521665</v>
      </c>
    </row>
    <row r="29" spans="1:13" ht="14.25" thickBot="1" x14ac:dyDescent="0.45">
      <c r="H29" s="8">
        <v>5.73</v>
      </c>
      <c r="I29" s="20">
        <v>37.588751218153917</v>
      </c>
      <c r="J29" s="1">
        <v>6.5599914865888156</v>
      </c>
      <c r="K29" s="13">
        <v>2.8650000000000002E-2</v>
      </c>
      <c r="L29" s="20">
        <v>2.674471006232956</v>
      </c>
      <c r="M29" s="1">
        <v>0.51457851459787518</v>
      </c>
    </row>
    <row r="30" spans="1:13" ht="14.25" thickBot="1" x14ac:dyDescent="0.45">
      <c r="H30" s="8">
        <v>6.12</v>
      </c>
      <c r="I30" s="20">
        <v>38.980927189196748</v>
      </c>
      <c r="J30" s="1">
        <v>6.3694325472543705</v>
      </c>
      <c r="K30" s="13">
        <v>3.0600000000000002E-2</v>
      </c>
      <c r="L30" s="20">
        <v>2.7085619880545178</v>
      </c>
      <c r="M30" s="1">
        <v>0.48797600997965418</v>
      </c>
    </row>
    <row r="31" spans="1:13" ht="14.25" thickBot="1" x14ac:dyDescent="0.45">
      <c r="H31" s="8">
        <v>6.5</v>
      </c>
      <c r="I31" s="20">
        <v>40.929973548656619</v>
      </c>
      <c r="J31" s="1">
        <v>6.2969190074856334</v>
      </c>
      <c r="K31" s="13">
        <v>3.2500000000000001E-2</v>
      </c>
      <c r="L31" s="20">
        <v>2.7437275193618631</v>
      </c>
      <c r="M31" s="1">
        <v>0.46548685192055322</v>
      </c>
    </row>
    <row r="32" spans="1:13" ht="14.25" thickBot="1" x14ac:dyDescent="0.45">
      <c r="H32" s="8">
        <v>6.95</v>
      </c>
      <c r="I32" s="20">
        <v>43.157455102324882</v>
      </c>
      <c r="J32" s="1">
        <v>6.2097057701186875</v>
      </c>
      <c r="K32" s="13">
        <v>3.4750000000000003E-2</v>
      </c>
      <c r="L32" s="20">
        <v>2.7836355933275931</v>
      </c>
      <c r="M32" s="1">
        <v>0.44176044206001813</v>
      </c>
    </row>
    <row r="33" spans="8:13" ht="14.25" thickBot="1" x14ac:dyDescent="0.45">
      <c r="H33" s="8">
        <v>7.48</v>
      </c>
      <c r="I33" s="20">
        <v>45.106501461784745</v>
      </c>
      <c r="J33" s="1">
        <v>6.0302809440888696</v>
      </c>
      <c r="K33" s="13">
        <v>3.7400000000000003E-2</v>
      </c>
      <c r="L33" s="20">
        <v>2.8307905373798552</v>
      </c>
      <c r="M33" s="1">
        <v>0.41747032994487732</v>
      </c>
    </row>
    <row r="34" spans="8:13" ht="14.25" thickBot="1" x14ac:dyDescent="0.45">
      <c r="H34" s="8">
        <v>7.97</v>
      </c>
      <c r="I34" s="20">
        <v>46.498677432827456</v>
      </c>
      <c r="J34" s="1">
        <v>5.8342129777700702</v>
      </c>
      <c r="K34" s="13">
        <v>3.9849999999999997E-2</v>
      </c>
      <c r="L34" s="20">
        <v>2.8747236070258246</v>
      </c>
      <c r="M34" s="1">
        <v>0.39791624357109034</v>
      </c>
    </row>
    <row r="35" spans="8:13" ht="14.25" thickBot="1" x14ac:dyDescent="0.45">
      <c r="H35" s="8">
        <v>8.4</v>
      </c>
      <c r="I35" s="20">
        <v>47.612418209661776</v>
      </c>
      <c r="J35" s="1">
        <v>5.6681450249597347</v>
      </c>
      <c r="K35" s="13">
        <v>4.2000000000000003E-2</v>
      </c>
      <c r="L35" s="20">
        <v>2.9130194883111384</v>
      </c>
      <c r="M35" s="1">
        <v>0.38259788148023666</v>
      </c>
    </row>
    <row r="36" spans="8:13" ht="14.25" thickBot="1" x14ac:dyDescent="0.45">
      <c r="H36" s="8">
        <v>8.83</v>
      </c>
      <c r="I36" s="20">
        <v>48.726158986496088</v>
      </c>
      <c r="J36" s="1">
        <v>5.5182513008489344</v>
      </c>
      <c r="K36" s="13">
        <v>4.4150000000000002E-2</v>
      </c>
      <c r="L36" s="20">
        <v>2.9514943219356056</v>
      </c>
      <c r="M36" s="1">
        <v>0.36879389856176237</v>
      </c>
    </row>
    <row r="37" spans="8:13" ht="14.25" thickBot="1" x14ac:dyDescent="0.45">
      <c r="H37" s="8">
        <v>9.19</v>
      </c>
      <c r="I37" s="20">
        <v>49.28302937491312</v>
      </c>
      <c r="J37" s="1">
        <v>5.3626800190329842</v>
      </c>
      <c r="K37" s="13">
        <v>4.5949999999999998E-2</v>
      </c>
      <c r="L37" s="20">
        <v>2.9826315103280945</v>
      </c>
      <c r="M37" s="1">
        <v>0.35808710338477895</v>
      </c>
    </row>
    <row r="38" spans="8:13" ht="14.25" thickBot="1" x14ac:dyDescent="0.45">
      <c r="H38" s="8">
        <v>9.66</v>
      </c>
      <c r="I38" s="20">
        <v>50.118334957538551</v>
      </c>
      <c r="J38" s="1">
        <v>5.1882334324574071</v>
      </c>
      <c r="K38" s="13">
        <v>4.8300000000000003E-2</v>
      </c>
      <c r="L38" s="20">
        <v>3.0240584483565658</v>
      </c>
      <c r="M38" s="1">
        <v>0.34540211206199278</v>
      </c>
    </row>
    <row r="39" spans="8:13" ht="14.25" thickBot="1" x14ac:dyDescent="0.45">
      <c r="H39" s="8">
        <v>9.9600000000000009</v>
      </c>
      <c r="I39" s="20">
        <v>50.396770151747191</v>
      </c>
      <c r="J39" s="1">
        <v>5.0599166819023278</v>
      </c>
      <c r="K39" s="13">
        <v>4.9800000000000004E-2</v>
      </c>
      <c r="L39" s="20">
        <v>3.0509899797174587</v>
      </c>
      <c r="M39" s="1">
        <v>0.33797554152918968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622-4BF8-4125-97E5-9424D91FB4C7}">
  <sheetPr filterMode="1"/>
  <dimension ref="A1:F12"/>
  <sheetViews>
    <sheetView workbookViewId="0">
      <selection activeCell="E2" sqref="E2:F12"/>
    </sheetView>
  </sheetViews>
  <sheetFormatPr defaultRowHeight="13.9" x14ac:dyDescent="0.4"/>
  <cols>
    <col min="3" max="3" width="11" bestFit="1" customWidth="1"/>
    <col min="4" max="4" width="10.9296875" bestFit="1" customWidth="1"/>
  </cols>
  <sheetData>
    <row r="1" spans="1:6" ht="14.25" thickBot="1" x14ac:dyDescent="0.45">
      <c r="A1" s="15" t="s">
        <v>23</v>
      </c>
      <c r="B1" s="16" t="s">
        <v>24</v>
      </c>
      <c r="C1" s="16" t="s">
        <v>19</v>
      </c>
      <c r="D1" s="16" t="s">
        <v>22</v>
      </c>
      <c r="E1" s="17" t="s">
        <v>25</v>
      </c>
      <c r="F1" s="17" t="s">
        <v>26</v>
      </c>
    </row>
    <row r="2" spans="1:6" ht="14.25" thickBot="1" x14ac:dyDescent="0.45">
      <c r="A2" s="4">
        <v>0</v>
      </c>
      <c r="B2" s="5">
        <v>0</v>
      </c>
      <c r="C2" s="9">
        <v>5.0000000000000002E-5</v>
      </c>
      <c r="D2" s="9">
        <f>C2*0.0005+0.0006</f>
        <v>6.0002499999999991E-4</v>
      </c>
      <c r="E2" s="18">
        <f>1.4366/1000*A2/0.1</f>
        <v>0</v>
      </c>
      <c r="F2" s="18">
        <f>1.4366/100*B2</f>
        <v>0</v>
      </c>
    </row>
    <row r="3" spans="1:6" ht="14.25" thickBot="1" x14ac:dyDescent="0.45">
      <c r="A3" s="4">
        <v>0.05</v>
      </c>
      <c r="B3" s="5">
        <v>1E-3</v>
      </c>
      <c r="C3" s="9">
        <v>2.7850000000000003E-2</v>
      </c>
      <c r="D3" s="9">
        <f t="shared" ref="D3:D12" si="0">C3*0.0005+0.0006</f>
        <v>6.1392499999999997E-4</v>
      </c>
      <c r="E3" s="18">
        <f t="shared" ref="E3:E12" si="1">1.4366/1000*A3/0.1</f>
        <v>7.1830000000000006E-4</v>
      </c>
      <c r="F3" s="18">
        <f t="shared" ref="F3:F12" si="2">1.4366/100*B3</f>
        <v>1.4366000000000001E-5</v>
      </c>
    </row>
    <row r="4" spans="1:6" ht="14.25" thickBot="1" x14ac:dyDescent="0.45">
      <c r="A4" s="4">
        <v>0.1</v>
      </c>
      <c r="B4" s="5">
        <v>2E-3</v>
      </c>
      <c r="C4" s="9">
        <v>5.1929999999999997E-2</v>
      </c>
      <c r="D4" s="9">
        <f t="shared" si="0"/>
        <v>6.2596499999999992E-4</v>
      </c>
      <c r="E4" s="18">
        <f t="shared" si="1"/>
        <v>1.4366000000000001E-3</v>
      </c>
      <c r="F4" s="18">
        <f t="shared" si="2"/>
        <v>2.8732000000000002E-5</v>
      </c>
    </row>
    <row r="5" spans="1:6" ht="14.25" thickBot="1" x14ac:dyDescent="0.45">
      <c r="A5" s="4">
        <v>0.15</v>
      </c>
      <c r="B5" s="5">
        <v>3.0000000000000001E-3</v>
      </c>
      <c r="C5" s="9">
        <v>7.5080000000000008E-2</v>
      </c>
      <c r="D5" s="9">
        <f t="shared" si="0"/>
        <v>6.3753999999999992E-4</v>
      </c>
      <c r="E5" s="18">
        <f t="shared" si="1"/>
        <v>2.1549E-3</v>
      </c>
      <c r="F5" s="18">
        <f t="shared" si="2"/>
        <v>4.3098E-5</v>
      </c>
    </row>
    <row r="6" spans="1:6" ht="14.25" thickBot="1" x14ac:dyDescent="0.45">
      <c r="A6" s="4">
        <v>0.2</v>
      </c>
      <c r="B6" s="5">
        <v>4.0000000000000001E-3</v>
      </c>
      <c r="C6" s="9">
        <v>9.8220000000000002E-2</v>
      </c>
      <c r="D6" s="9">
        <f t="shared" si="0"/>
        <v>6.4910999999999994E-4</v>
      </c>
      <c r="E6" s="18">
        <f t="shared" si="1"/>
        <v>2.8732000000000002E-3</v>
      </c>
      <c r="F6" s="18">
        <f t="shared" si="2"/>
        <v>5.7464000000000004E-5</v>
      </c>
    </row>
    <row r="7" spans="1:6" ht="14.25" thickBot="1" x14ac:dyDescent="0.45">
      <c r="A7" s="4">
        <v>0.25</v>
      </c>
      <c r="B7" s="5">
        <v>5.0000000000000001E-3</v>
      </c>
      <c r="C7" s="9">
        <v>0.11704000000000001</v>
      </c>
      <c r="D7" s="9">
        <f t="shared" si="0"/>
        <v>6.585199999999999E-4</v>
      </c>
      <c r="E7" s="18">
        <f t="shared" si="1"/>
        <v>3.5915000000000001E-3</v>
      </c>
      <c r="F7" s="18">
        <f t="shared" si="2"/>
        <v>7.1830000000000009E-5</v>
      </c>
    </row>
    <row r="8" spans="1:6" ht="14.25" thickBot="1" x14ac:dyDescent="0.45">
      <c r="A8" s="4">
        <v>0.3</v>
      </c>
      <c r="B8" s="5">
        <v>6.0000000000000001E-3</v>
      </c>
      <c r="C8" s="9">
        <v>0.14262000000000002</v>
      </c>
      <c r="D8" s="9">
        <f t="shared" si="0"/>
        <v>6.7130999999999994E-4</v>
      </c>
      <c r="E8" s="18">
        <f t="shared" si="1"/>
        <v>4.3097999999999999E-3</v>
      </c>
      <c r="F8" s="18">
        <f t="shared" si="2"/>
        <v>8.6195999999999999E-5</v>
      </c>
    </row>
    <row r="9" spans="1:6" ht="14.25" thickBot="1" x14ac:dyDescent="0.45">
      <c r="A9" s="4">
        <v>0.35</v>
      </c>
      <c r="B9" s="5">
        <v>7.0000000000000001E-3</v>
      </c>
      <c r="C9" s="9">
        <v>0.16481999999999999</v>
      </c>
      <c r="D9" s="9">
        <f t="shared" si="0"/>
        <v>6.8240999999999994E-4</v>
      </c>
      <c r="E9" s="18">
        <f t="shared" si="1"/>
        <v>5.0280999999999998E-3</v>
      </c>
      <c r="F9" s="18">
        <f t="shared" si="2"/>
        <v>1.00562E-4</v>
      </c>
    </row>
    <row r="10" spans="1:6" ht="14.25" thickBot="1" x14ac:dyDescent="0.45">
      <c r="A10" s="4">
        <v>0.4</v>
      </c>
      <c r="B10" s="5">
        <v>8.0000000000000002E-3</v>
      </c>
      <c r="C10" s="9">
        <v>0.18568000000000001</v>
      </c>
      <c r="D10" s="9">
        <f t="shared" si="0"/>
        <v>6.9283999999999991E-4</v>
      </c>
      <c r="E10" s="18">
        <f t="shared" si="1"/>
        <v>5.7464000000000005E-3</v>
      </c>
      <c r="F10" s="18">
        <f t="shared" si="2"/>
        <v>1.1492800000000001E-4</v>
      </c>
    </row>
    <row r="11" spans="1:6" ht="14.25" thickBot="1" x14ac:dyDescent="0.45">
      <c r="A11" s="4">
        <v>0.45</v>
      </c>
      <c r="B11" s="5">
        <v>8.9999999999999993E-3</v>
      </c>
      <c r="C11" s="9">
        <v>0.20983999999999997</v>
      </c>
      <c r="D11" s="9">
        <f t="shared" si="0"/>
        <v>7.0491999999999994E-4</v>
      </c>
      <c r="E11" s="18">
        <f t="shared" si="1"/>
        <v>6.4647000000000012E-3</v>
      </c>
      <c r="F11" s="18">
        <f t="shared" si="2"/>
        <v>1.2929399999999999E-4</v>
      </c>
    </row>
    <row r="12" spans="1:6" ht="14.25" thickBot="1" x14ac:dyDescent="0.45">
      <c r="A12" s="4">
        <v>0.5</v>
      </c>
      <c r="B12" s="5">
        <v>0.01</v>
      </c>
      <c r="C12" s="9">
        <v>0.22989999999999999</v>
      </c>
      <c r="D12" s="9">
        <f t="shared" si="0"/>
        <v>7.1495E-4</v>
      </c>
      <c r="E12" s="18">
        <f t="shared" si="1"/>
        <v>7.1830000000000001E-3</v>
      </c>
      <c r="F12" s="18">
        <f t="shared" si="2"/>
        <v>1.4366000000000002E-4</v>
      </c>
    </row>
  </sheetData>
  <autoFilter ref="C2:C12" xr:uid="{EC80F70B-D90F-41DF-9C09-816A7235ACD8}">
    <filterColumn colId="0">
      <colorFilter dxfId="0" cellColor="0"/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B2A8-9E5D-48CE-9AAD-F96D58F08073}">
  <dimension ref="A1:T53"/>
  <sheetViews>
    <sheetView topLeftCell="A11" zoomScale="49" workbookViewId="0">
      <selection activeCell="J52" sqref="J52"/>
    </sheetView>
  </sheetViews>
  <sheetFormatPr defaultRowHeight="13.9" x14ac:dyDescent="0.4"/>
  <cols>
    <col min="5" max="5" width="12.46484375" bestFit="1" customWidth="1"/>
  </cols>
  <sheetData>
    <row r="1" spans="1:20" ht="14.25" thickBot="1" x14ac:dyDescent="0.45">
      <c r="A1" t="s">
        <v>0</v>
      </c>
      <c r="B1" t="s">
        <v>19</v>
      </c>
      <c r="D1" t="s">
        <v>25</v>
      </c>
      <c r="E1" t="s">
        <v>26</v>
      </c>
      <c r="G1" s="15" t="s">
        <v>27</v>
      </c>
      <c r="H1" s="7" t="s">
        <v>29</v>
      </c>
      <c r="I1" s="16" t="s">
        <v>28</v>
      </c>
      <c r="J1" s="16" t="s">
        <v>27</v>
      </c>
      <c r="K1" s="7"/>
      <c r="L1" s="16" t="s">
        <v>28</v>
      </c>
    </row>
    <row r="2" spans="1:20" ht="14.25" thickBot="1" x14ac:dyDescent="0.45">
      <c r="A2" s="13">
        <v>-15</v>
      </c>
      <c r="B2" s="19">
        <v>1.141E-2</v>
      </c>
      <c r="C2" s="19">
        <f>B2*0.0005+0.0006</f>
        <v>6.05705E-4</v>
      </c>
      <c r="D2">
        <v>3.5993690851735015E-4</v>
      </c>
      <c r="E2" s="18">
        <f>SQRT((1/31.7)^2*C2^2+(C2/31.7^2)^2*0.7^2)</f>
        <v>1.9112071217461103E-5</v>
      </c>
      <c r="F2">
        <f t="shared" ref="F2:F53" si="0">E2*1000</f>
        <v>1.9112071217461103E-2</v>
      </c>
      <c r="G2" s="4">
        <v>-13</v>
      </c>
      <c r="H2" s="5">
        <v>0.72330000000000005</v>
      </c>
      <c r="I2" s="5">
        <v>1.8E-3</v>
      </c>
      <c r="J2" s="5">
        <v>1</v>
      </c>
      <c r="K2" s="5">
        <v>1.4362999999999999</v>
      </c>
      <c r="L2" s="5">
        <v>3.5999999999999999E-3</v>
      </c>
      <c r="M2">
        <f>H2*0.25/0.1</f>
        <v>1.8082500000000001</v>
      </c>
      <c r="N2">
        <f t="shared" ref="N2:N7" si="1">M2/1000</f>
        <v>1.8082500000000002E-3</v>
      </c>
      <c r="P2">
        <f>D2/1000</f>
        <v>3.5993690851735013E-7</v>
      </c>
      <c r="R2">
        <f>A2/100</f>
        <v>-0.15</v>
      </c>
      <c r="T2">
        <f>G2/100</f>
        <v>-0.13</v>
      </c>
    </row>
    <row r="3" spans="1:20" ht="14.25" thickBot="1" x14ac:dyDescent="0.45">
      <c r="A3" s="13">
        <v>-14.7</v>
      </c>
      <c r="B3" s="19">
        <v>1.311E-2</v>
      </c>
      <c r="C3" s="19">
        <f t="shared" ref="C3:C27" si="2">B3*0.0005+0.0006</f>
        <v>6.0655499999999994E-4</v>
      </c>
      <c r="D3">
        <v>4.1356466876971609E-4</v>
      </c>
      <c r="E3" s="18">
        <f t="shared" ref="E3:E53" si="3">SQRT((1/31.7)^2*C3^2+(C3/31.7^2)^2*0.7^2)</f>
        <v>1.9138891634223125E-5</v>
      </c>
      <c r="F3">
        <f t="shared" si="0"/>
        <v>1.9138891634223124E-2</v>
      </c>
      <c r="G3" s="4">
        <v>-12.5</v>
      </c>
      <c r="H3" s="5">
        <v>0.92610000000000003</v>
      </c>
      <c r="I3" s="5">
        <v>2.3E-3</v>
      </c>
      <c r="J3" s="5">
        <v>2</v>
      </c>
      <c r="K3" s="5">
        <v>1.4356</v>
      </c>
      <c r="L3" s="5">
        <v>3.5999999999999999E-3</v>
      </c>
      <c r="M3">
        <f t="shared" ref="M3:M32" si="4">H3*0.25/0.1</f>
        <v>2.3152499999999998</v>
      </c>
      <c r="N3">
        <f t="shared" si="1"/>
        <v>2.3152499999999996E-3</v>
      </c>
      <c r="P3">
        <f t="shared" ref="P3:P53" si="5">D3/1000</f>
        <v>4.135646687697161E-7</v>
      </c>
      <c r="R3">
        <f t="shared" ref="R3:R53" si="6">A3/100</f>
        <v>-0.14699999999999999</v>
      </c>
      <c r="T3">
        <f t="shared" ref="T3:T32" si="7">G3/100</f>
        <v>-0.125</v>
      </c>
    </row>
    <row r="4" spans="1:20" ht="14.25" thickBot="1" x14ac:dyDescent="0.45">
      <c r="A4" s="13">
        <v>-14.4</v>
      </c>
      <c r="B4" s="19">
        <v>1.523E-2</v>
      </c>
      <c r="C4" s="19">
        <f t="shared" si="2"/>
        <v>6.0761499999999993E-4</v>
      </c>
      <c r="D4">
        <v>4.8044164037854892E-4</v>
      </c>
      <c r="E4" s="18">
        <f t="shared" si="3"/>
        <v>1.9172338271596944E-5</v>
      </c>
      <c r="F4">
        <f t="shared" si="0"/>
        <v>1.9172338271596943E-2</v>
      </c>
      <c r="G4" s="4">
        <v>-12</v>
      </c>
      <c r="H4" s="5">
        <v>1.0863</v>
      </c>
      <c r="I4" s="5">
        <v>2.7000000000000001E-3</v>
      </c>
      <c r="J4" s="5">
        <v>3</v>
      </c>
      <c r="K4" s="5">
        <v>1.4342999999999999</v>
      </c>
      <c r="L4" s="5">
        <v>3.5999999999999999E-3</v>
      </c>
      <c r="M4">
        <f t="shared" si="4"/>
        <v>2.7157499999999999</v>
      </c>
      <c r="N4">
        <f t="shared" si="1"/>
        <v>2.7157499999999998E-3</v>
      </c>
      <c r="P4">
        <f t="shared" si="5"/>
        <v>4.8044164037854892E-7</v>
      </c>
      <c r="R4">
        <f t="shared" si="6"/>
        <v>-0.14400000000000002</v>
      </c>
      <c r="T4">
        <f t="shared" si="7"/>
        <v>-0.12</v>
      </c>
    </row>
    <row r="5" spans="1:20" ht="14.25" thickBot="1" x14ac:dyDescent="0.45">
      <c r="A5" s="13">
        <v>-14.1</v>
      </c>
      <c r="B5" s="19">
        <v>1.8149999999999999E-2</v>
      </c>
      <c r="C5" s="19">
        <f t="shared" si="2"/>
        <v>6.0907499999999994E-4</v>
      </c>
      <c r="D5">
        <v>5.7255520504731862E-4</v>
      </c>
      <c r="E5" s="18">
        <f t="shared" si="3"/>
        <v>1.9218406281564657E-5</v>
      </c>
      <c r="F5">
        <f t="shared" si="0"/>
        <v>1.9218406281564657E-2</v>
      </c>
      <c r="G5" s="4">
        <v>-11.5</v>
      </c>
      <c r="H5" s="5">
        <v>1.1962999999999999</v>
      </c>
      <c r="I5" s="5">
        <v>3.0000000000000001E-3</v>
      </c>
      <c r="J5" s="5">
        <v>4</v>
      </c>
      <c r="K5" s="5">
        <v>1.4322999999999999</v>
      </c>
      <c r="L5" s="5">
        <v>3.5999999999999999E-3</v>
      </c>
      <c r="M5">
        <f t="shared" si="4"/>
        <v>2.9907499999999998</v>
      </c>
      <c r="N5">
        <f t="shared" si="1"/>
        <v>2.9907499999999999E-3</v>
      </c>
      <c r="P5">
        <f t="shared" si="5"/>
        <v>5.7255520504731861E-7</v>
      </c>
      <c r="R5">
        <f t="shared" si="6"/>
        <v>-0.14099999999999999</v>
      </c>
      <c r="T5">
        <f t="shared" si="7"/>
        <v>-0.115</v>
      </c>
    </row>
    <row r="6" spans="1:20" ht="14.25" thickBot="1" x14ac:dyDescent="0.45">
      <c r="A6" s="13">
        <v>-13.9</v>
      </c>
      <c r="B6" s="19">
        <v>2.0379999999999999E-2</v>
      </c>
      <c r="C6" s="19">
        <f t="shared" si="2"/>
        <v>6.1018999999999993E-4</v>
      </c>
      <c r="D6">
        <v>6.4290220820189268E-4</v>
      </c>
      <c r="E6" s="18">
        <f t="shared" si="3"/>
        <v>1.9253588357670133E-5</v>
      </c>
      <c r="F6">
        <f t="shared" si="0"/>
        <v>1.9253588357670132E-2</v>
      </c>
      <c r="G6" s="4">
        <v>-11</v>
      </c>
      <c r="H6" s="5">
        <v>1.2685</v>
      </c>
      <c r="I6" s="5">
        <v>3.2000000000000002E-3</v>
      </c>
      <c r="J6" s="5">
        <v>5</v>
      </c>
      <c r="K6" s="5">
        <v>1.4292</v>
      </c>
      <c r="L6" s="5">
        <v>3.5999999999999999E-3</v>
      </c>
      <c r="M6">
        <f t="shared" si="4"/>
        <v>3.1712499999999997</v>
      </c>
      <c r="N6">
        <f t="shared" si="1"/>
        <v>3.1712499999999996E-3</v>
      </c>
      <c r="P6">
        <f t="shared" si="5"/>
        <v>6.4290220820189272E-7</v>
      </c>
      <c r="R6">
        <f t="shared" si="6"/>
        <v>-0.13900000000000001</v>
      </c>
      <c r="T6">
        <f t="shared" si="7"/>
        <v>-0.11</v>
      </c>
    </row>
    <row r="7" spans="1:20" ht="14.25" thickBot="1" x14ac:dyDescent="0.45">
      <c r="A7" s="13">
        <v>-13.6</v>
      </c>
      <c r="B7" s="19">
        <v>2.4649999999999998E-2</v>
      </c>
      <c r="C7" s="19">
        <f t="shared" si="2"/>
        <v>6.1232499999999994E-4</v>
      </c>
      <c r="D7">
        <v>7.7760252365930598E-4</v>
      </c>
      <c r="E7" s="18">
        <f t="shared" si="3"/>
        <v>1.9320954933890041E-5</v>
      </c>
      <c r="F7">
        <f t="shared" si="0"/>
        <v>1.932095493389004E-2</v>
      </c>
      <c r="G7" s="4">
        <v>-10</v>
      </c>
      <c r="H7" s="5">
        <v>1.3478000000000001</v>
      </c>
      <c r="I7" s="5">
        <v>3.3999999999999998E-3</v>
      </c>
      <c r="J7" s="5">
        <v>6</v>
      </c>
      <c r="K7" s="5">
        <v>1.4245000000000001</v>
      </c>
      <c r="L7" s="5">
        <v>3.5999999999999999E-3</v>
      </c>
      <c r="M7">
        <f t="shared" si="4"/>
        <v>3.3694999999999999</v>
      </c>
      <c r="N7">
        <f t="shared" si="1"/>
        <v>3.3695000000000001E-3</v>
      </c>
      <c r="P7">
        <f t="shared" si="5"/>
        <v>7.7760252365930601E-7</v>
      </c>
      <c r="R7">
        <f t="shared" si="6"/>
        <v>-0.13600000000000001</v>
      </c>
      <c r="T7">
        <f t="shared" si="7"/>
        <v>-0.1</v>
      </c>
    </row>
    <row r="8" spans="1:20" ht="14.25" thickBot="1" x14ac:dyDescent="0.45">
      <c r="A8" s="13">
        <v>-13.3</v>
      </c>
      <c r="B8" s="19">
        <v>3.1170000000000003E-2</v>
      </c>
      <c r="C8" s="19">
        <f t="shared" si="2"/>
        <v>6.1558499999999998E-4</v>
      </c>
      <c r="D8">
        <v>9.8328075709779202E-4</v>
      </c>
      <c r="E8" s="18">
        <f t="shared" si="3"/>
        <v>1.9423819120530282E-5</v>
      </c>
      <c r="F8">
        <f t="shared" si="0"/>
        <v>1.9423819120530282E-2</v>
      </c>
      <c r="G8" s="4">
        <v>-9</v>
      </c>
      <c r="H8" s="5">
        <v>1.3855999999999999</v>
      </c>
      <c r="I8" s="5">
        <v>3.5000000000000001E-3</v>
      </c>
      <c r="J8" s="5">
        <v>7</v>
      </c>
      <c r="K8" s="5">
        <v>1.4173</v>
      </c>
      <c r="L8" s="5">
        <v>3.5000000000000001E-3</v>
      </c>
      <c r="M8">
        <f t="shared" si="4"/>
        <v>3.4639999999999995</v>
      </c>
      <c r="N8">
        <f>M8/1000</f>
        <v>3.4639999999999996E-3</v>
      </c>
      <c r="P8">
        <f t="shared" si="5"/>
        <v>9.8328075709779201E-7</v>
      </c>
      <c r="R8">
        <f t="shared" si="6"/>
        <v>-0.13300000000000001</v>
      </c>
      <c r="T8">
        <f t="shared" si="7"/>
        <v>-0.09</v>
      </c>
    </row>
    <row r="9" spans="1:20" ht="14.25" thickBot="1" x14ac:dyDescent="0.45">
      <c r="A9" s="13">
        <v>-13</v>
      </c>
      <c r="B9" s="19">
        <v>3.8109999999999998E-2</v>
      </c>
      <c r="C9" s="19">
        <f t="shared" si="2"/>
        <v>6.1905499999999997E-4</v>
      </c>
      <c r="D9">
        <v>1.2022082018927445E-3</v>
      </c>
      <c r="E9" s="18">
        <f t="shared" si="3"/>
        <v>1.9533309527782309E-5</v>
      </c>
      <c r="F9">
        <f t="shared" si="0"/>
        <v>1.953330952778231E-2</v>
      </c>
      <c r="G9" s="4">
        <v>-8</v>
      </c>
      <c r="H9" s="5">
        <v>1.4056999999999999</v>
      </c>
      <c r="I9" s="5">
        <v>3.5000000000000001E-3</v>
      </c>
      <c r="J9" s="5">
        <v>8</v>
      </c>
      <c r="K9" s="5">
        <v>1.4056999999999999</v>
      </c>
      <c r="L9" s="5">
        <v>3.5000000000000001E-3</v>
      </c>
      <c r="M9">
        <f t="shared" si="4"/>
        <v>3.5142499999999997</v>
      </c>
      <c r="N9">
        <f t="shared" ref="N9:N32" si="8">M9/1000</f>
        <v>3.5142499999999996E-3</v>
      </c>
      <c r="P9">
        <f t="shared" si="5"/>
        <v>1.2022082018927445E-6</v>
      </c>
      <c r="R9">
        <f t="shared" si="6"/>
        <v>-0.13</v>
      </c>
      <c r="T9">
        <f t="shared" si="7"/>
        <v>-0.08</v>
      </c>
    </row>
    <row r="10" spans="1:20" ht="14.25" thickBot="1" x14ac:dyDescent="0.45">
      <c r="A10" s="13">
        <v>-12.7</v>
      </c>
      <c r="B10" s="19">
        <v>4.6439999999999995E-2</v>
      </c>
      <c r="C10" s="19">
        <f t="shared" si="2"/>
        <v>6.2321999999999996E-4</v>
      </c>
      <c r="D10">
        <v>1.4649842271293374E-3</v>
      </c>
      <c r="E10" s="18">
        <f t="shared" si="3"/>
        <v>1.9664729569916226E-5</v>
      </c>
      <c r="F10">
        <f t="shared" si="0"/>
        <v>1.9664729569916228E-2</v>
      </c>
      <c r="G10" s="4">
        <v>-7</v>
      </c>
      <c r="H10" s="5">
        <v>1.4173</v>
      </c>
      <c r="I10" s="5">
        <v>3.5000000000000001E-3</v>
      </c>
      <c r="J10" s="5">
        <v>9</v>
      </c>
      <c r="K10" s="5">
        <v>1.3855999999999999</v>
      </c>
      <c r="L10" s="5">
        <v>3.5000000000000001E-3</v>
      </c>
      <c r="M10">
        <f t="shared" si="4"/>
        <v>3.54325</v>
      </c>
      <c r="N10">
        <f t="shared" si="8"/>
        <v>3.54325E-3</v>
      </c>
      <c r="P10">
        <f t="shared" si="5"/>
        <v>1.4649842271293373E-6</v>
      </c>
      <c r="R10">
        <f t="shared" si="6"/>
        <v>-0.127</v>
      </c>
      <c r="T10">
        <f t="shared" si="7"/>
        <v>-7.0000000000000007E-2</v>
      </c>
    </row>
    <row r="11" spans="1:20" ht="14.25" thickBot="1" x14ac:dyDescent="0.45">
      <c r="A11" s="13">
        <v>-12.4</v>
      </c>
      <c r="B11" s="19">
        <v>5.6530000000000004E-2</v>
      </c>
      <c r="C11" s="19">
        <f t="shared" si="2"/>
        <v>6.2826499999999992E-4</v>
      </c>
      <c r="D11">
        <v>1.7832807570977919E-3</v>
      </c>
      <c r="E11" s="18">
        <f t="shared" si="3"/>
        <v>1.982391663175671E-5</v>
      </c>
      <c r="F11">
        <f t="shared" si="0"/>
        <v>1.982391663175671E-2</v>
      </c>
      <c r="G11" s="4">
        <v>-6</v>
      </c>
      <c r="H11" s="5">
        <v>1.4245000000000001</v>
      </c>
      <c r="I11" s="5">
        <v>3.5999999999999999E-3</v>
      </c>
      <c r="J11" s="5">
        <v>10</v>
      </c>
      <c r="K11" s="5">
        <v>1.3478000000000001</v>
      </c>
      <c r="L11" s="5">
        <v>3.3999999999999998E-3</v>
      </c>
      <c r="M11">
        <f t="shared" si="4"/>
        <v>3.5612500000000002</v>
      </c>
      <c r="N11">
        <f t="shared" si="8"/>
        <v>3.5612500000000002E-3</v>
      </c>
      <c r="P11">
        <f t="shared" si="5"/>
        <v>1.783280757097792E-6</v>
      </c>
      <c r="R11">
        <f t="shared" si="6"/>
        <v>-0.124</v>
      </c>
      <c r="T11">
        <f t="shared" si="7"/>
        <v>-0.06</v>
      </c>
    </row>
    <row r="12" spans="1:20" ht="14.25" thickBot="1" x14ac:dyDescent="0.45">
      <c r="A12" s="13">
        <v>-12.1</v>
      </c>
      <c r="B12" s="19">
        <v>6.7180000000000004E-2</v>
      </c>
      <c r="C12" s="19">
        <f t="shared" si="2"/>
        <v>6.3358999999999996E-4</v>
      </c>
      <c r="D12">
        <v>2.1192429022082022E-3</v>
      </c>
      <c r="E12" s="18">
        <f t="shared" si="3"/>
        <v>1.9991938654412923E-5</v>
      </c>
      <c r="F12">
        <f t="shared" si="0"/>
        <v>1.9991938654412924E-2</v>
      </c>
      <c r="G12" s="4">
        <v>-5</v>
      </c>
      <c r="H12" s="5">
        <v>1.4292</v>
      </c>
      <c r="I12" s="5">
        <v>3.5999999999999999E-3</v>
      </c>
      <c r="J12" s="5">
        <v>11</v>
      </c>
      <c r="K12" s="5">
        <v>1.2685</v>
      </c>
      <c r="L12" s="5">
        <v>3.2000000000000002E-3</v>
      </c>
      <c r="M12">
        <f t="shared" si="4"/>
        <v>3.573</v>
      </c>
      <c r="N12">
        <f t="shared" si="8"/>
        <v>3.5729999999999998E-3</v>
      </c>
      <c r="P12">
        <f t="shared" si="5"/>
        <v>2.1192429022082023E-6</v>
      </c>
      <c r="R12">
        <f t="shared" si="6"/>
        <v>-0.121</v>
      </c>
      <c r="T12">
        <f t="shared" si="7"/>
        <v>-0.05</v>
      </c>
    </row>
    <row r="13" spans="1:20" ht="14.25" thickBot="1" x14ac:dyDescent="0.45">
      <c r="A13" s="13">
        <v>-11.8</v>
      </c>
      <c r="B13" s="19">
        <v>7.5590000000000004E-2</v>
      </c>
      <c r="C13" s="19">
        <f t="shared" si="2"/>
        <v>6.3779499999999992E-4</v>
      </c>
      <c r="D13">
        <v>2.3845425867507889E-3</v>
      </c>
      <c r="E13" s="18">
        <f t="shared" si="3"/>
        <v>2.0124620833806228E-5</v>
      </c>
      <c r="F13">
        <f t="shared" si="0"/>
        <v>2.0124620833806228E-2</v>
      </c>
      <c r="G13" s="4">
        <v>-4</v>
      </c>
      <c r="H13" s="5">
        <v>1.4322999999999999</v>
      </c>
      <c r="I13" s="5">
        <v>3.5999999999999999E-3</v>
      </c>
      <c r="J13" s="5">
        <v>11.5</v>
      </c>
      <c r="K13" s="5">
        <v>1.1962999999999999</v>
      </c>
      <c r="L13" s="5">
        <v>3.0000000000000001E-3</v>
      </c>
      <c r="M13">
        <f t="shared" si="4"/>
        <v>3.5807499999999997</v>
      </c>
      <c r="N13">
        <f t="shared" si="8"/>
        <v>3.5807499999999997E-3</v>
      </c>
      <c r="P13">
        <f t="shared" si="5"/>
        <v>2.3845425867507887E-6</v>
      </c>
      <c r="R13">
        <f t="shared" si="6"/>
        <v>-0.11800000000000001</v>
      </c>
      <c r="T13">
        <f t="shared" si="7"/>
        <v>-0.04</v>
      </c>
    </row>
    <row r="14" spans="1:20" ht="14.25" thickBot="1" x14ac:dyDescent="0.45">
      <c r="A14" s="13">
        <v>-11.5</v>
      </c>
      <c r="B14" s="19">
        <v>8.4470000000000003E-2</v>
      </c>
      <c r="C14" s="19">
        <f t="shared" si="2"/>
        <v>6.422349999999999E-4</v>
      </c>
      <c r="D14">
        <v>2.6646687697160884E-3</v>
      </c>
      <c r="E14" s="18">
        <f t="shared" si="3"/>
        <v>2.0264718069598449E-5</v>
      </c>
      <c r="F14">
        <f t="shared" si="0"/>
        <v>2.026471806959845E-2</v>
      </c>
      <c r="G14" s="4">
        <v>-3</v>
      </c>
      <c r="H14" s="5">
        <v>1.4342999999999999</v>
      </c>
      <c r="I14" s="5">
        <v>3.5999999999999999E-3</v>
      </c>
      <c r="J14" s="5">
        <v>12</v>
      </c>
      <c r="K14" s="5">
        <v>1.0863</v>
      </c>
      <c r="L14" s="5">
        <v>2.7000000000000001E-3</v>
      </c>
      <c r="M14">
        <f t="shared" si="4"/>
        <v>3.5857499999999995</v>
      </c>
      <c r="N14">
        <f t="shared" si="8"/>
        <v>3.5857499999999995E-3</v>
      </c>
      <c r="P14">
        <f t="shared" si="5"/>
        <v>2.6646687697160886E-6</v>
      </c>
      <c r="R14">
        <f t="shared" si="6"/>
        <v>-0.115</v>
      </c>
      <c r="T14">
        <f t="shared" si="7"/>
        <v>-0.03</v>
      </c>
    </row>
    <row r="15" spans="1:20" ht="14.25" thickBot="1" x14ac:dyDescent="0.45">
      <c r="A15" s="13">
        <v>-11</v>
      </c>
      <c r="B15" s="19">
        <v>9.4730000000000009E-2</v>
      </c>
      <c r="C15" s="19">
        <f t="shared" si="2"/>
        <v>6.4736500000000001E-4</v>
      </c>
      <c r="D15">
        <v>2.9883280757097793E-3</v>
      </c>
      <c r="E15" s="18">
        <f t="shared" si="3"/>
        <v>2.0426587173115143E-5</v>
      </c>
      <c r="F15">
        <f t="shared" si="0"/>
        <v>2.0426587173115143E-2</v>
      </c>
      <c r="G15" s="4">
        <v>-2</v>
      </c>
      <c r="H15" s="5">
        <v>1.4356</v>
      </c>
      <c r="I15" s="5">
        <v>3.5999999999999999E-3</v>
      </c>
      <c r="J15" s="5">
        <v>12.5</v>
      </c>
      <c r="K15" s="5">
        <v>0.92610000000000003</v>
      </c>
      <c r="L15" s="5">
        <v>2.3E-3</v>
      </c>
      <c r="M15">
        <f t="shared" si="4"/>
        <v>3.589</v>
      </c>
      <c r="N15">
        <f t="shared" si="8"/>
        <v>3.5890000000000002E-3</v>
      </c>
      <c r="P15">
        <f t="shared" si="5"/>
        <v>2.9883280757097794E-6</v>
      </c>
      <c r="R15">
        <f t="shared" si="6"/>
        <v>-0.11</v>
      </c>
      <c r="T15">
        <f t="shared" si="7"/>
        <v>-0.02</v>
      </c>
    </row>
    <row r="16" spans="1:20" ht="14.25" thickBot="1" x14ac:dyDescent="0.45">
      <c r="A16" s="13">
        <v>-10</v>
      </c>
      <c r="B16" s="19">
        <v>0.10639</v>
      </c>
      <c r="C16" s="19">
        <f t="shared" si="2"/>
        <v>6.5319499999999997E-4</v>
      </c>
      <c r="D16">
        <v>3.3561514195583598E-3</v>
      </c>
      <c r="E16" s="18">
        <f t="shared" si="3"/>
        <v>2.0610543678671142E-5</v>
      </c>
      <c r="F16">
        <f t="shared" si="0"/>
        <v>2.0610543678671142E-2</v>
      </c>
      <c r="G16" s="4">
        <v>-1</v>
      </c>
      <c r="H16" s="5">
        <v>1.4362999999999999</v>
      </c>
      <c r="I16" s="5">
        <v>3.5999999999999999E-3</v>
      </c>
      <c r="J16" s="5">
        <v>13</v>
      </c>
      <c r="K16" s="5">
        <v>0.72330000000000005</v>
      </c>
      <c r="L16" s="5">
        <v>1.8E-3</v>
      </c>
      <c r="M16">
        <f t="shared" si="4"/>
        <v>3.5907499999999994</v>
      </c>
      <c r="N16">
        <f t="shared" si="8"/>
        <v>3.5907499999999993E-3</v>
      </c>
      <c r="P16">
        <f t="shared" si="5"/>
        <v>3.3561514195583597E-6</v>
      </c>
      <c r="R16">
        <f t="shared" si="6"/>
        <v>-0.1</v>
      </c>
      <c r="T16">
        <f t="shared" si="7"/>
        <v>-0.01</v>
      </c>
    </row>
    <row r="17" spans="1:20" ht="14.25" thickBot="1" x14ac:dyDescent="0.45">
      <c r="A17" s="13">
        <v>-9.5</v>
      </c>
      <c r="B17" s="19">
        <v>0.10948000000000001</v>
      </c>
      <c r="C17" s="19">
        <f t="shared" si="2"/>
        <v>6.5474000000000001E-4</v>
      </c>
      <c r="D17">
        <v>3.4536277602523662E-3</v>
      </c>
      <c r="E17" s="18">
        <f t="shared" si="3"/>
        <v>2.0659293730315058E-5</v>
      </c>
      <c r="F17">
        <f t="shared" si="0"/>
        <v>2.0659293730315057E-2</v>
      </c>
      <c r="G17" s="4">
        <v>0</v>
      </c>
      <c r="H17" s="5">
        <v>1.4366000000000001</v>
      </c>
      <c r="I17" s="5">
        <v>3.5999999999999999E-3</v>
      </c>
      <c r="J17" s="5"/>
      <c r="K17" s="5"/>
      <c r="L17" s="5"/>
      <c r="M17">
        <f t="shared" si="4"/>
        <v>3.5914999999999999</v>
      </c>
      <c r="N17">
        <f t="shared" si="8"/>
        <v>3.5915000000000001E-3</v>
      </c>
      <c r="P17">
        <f t="shared" si="5"/>
        <v>3.453627760252366E-6</v>
      </c>
      <c r="R17">
        <f t="shared" si="6"/>
        <v>-9.5000000000000001E-2</v>
      </c>
      <c r="T17">
        <f t="shared" si="7"/>
        <v>0</v>
      </c>
    </row>
    <row r="18" spans="1:20" ht="14.25" thickBot="1" x14ac:dyDescent="0.45">
      <c r="A18" s="13">
        <v>-9</v>
      </c>
      <c r="B18" s="19">
        <v>0.11144</v>
      </c>
      <c r="C18" s="19">
        <f t="shared" si="2"/>
        <v>6.5571999999999994E-4</v>
      </c>
      <c r="D18">
        <v>3.5154574132492114E-3</v>
      </c>
      <c r="E18" s="18">
        <f t="shared" si="3"/>
        <v>2.0690216093170095E-5</v>
      </c>
      <c r="F18">
        <f t="shared" si="0"/>
        <v>2.0690216093170094E-2</v>
      </c>
      <c r="G18" s="5">
        <v>1</v>
      </c>
      <c r="H18" s="5">
        <v>1.4362999999999999</v>
      </c>
      <c r="I18" s="5">
        <v>3.5999999999999999E-3</v>
      </c>
      <c r="M18">
        <f t="shared" si="4"/>
        <v>3.5907499999999994</v>
      </c>
      <c r="N18">
        <f t="shared" si="8"/>
        <v>3.5907499999999993E-3</v>
      </c>
      <c r="P18">
        <f t="shared" si="5"/>
        <v>3.5154574132492115E-6</v>
      </c>
      <c r="R18">
        <f t="shared" si="6"/>
        <v>-0.09</v>
      </c>
      <c r="T18">
        <f t="shared" si="7"/>
        <v>0.01</v>
      </c>
    </row>
    <row r="19" spans="1:20" ht="14.25" thickBot="1" x14ac:dyDescent="0.45">
      <c r="A19" s="13">
        <v>-8.5</v>
      </c>
      <c r="B19" s="19">
        <v>0.11275</v>
      </c>
      <c r="C19" s="19">
        <f t="shared" si="2"/>
        <v>6.5637499999999995E-4</v>
      </c>
      <c r="D19">
        <v>3.5567823343848584E-3</v>
      </c>
      <c r="E19" s="18">
        <f t="shared" si="3"/>
        <v>2.0710883590792598E-5</v>
      </c>
      <c r="F19">
        <f t="shared" si="0"/>
        <v>2.0710883590792598E-2</v>
      </c>
      <c r="G19" s="5">
        <v>2</v>
      </c>
      <c r="H19" s="5">
        <v>1.4356</v>
      </c>
      <c r="I19" s="5">
        <v>3.5999999999999999E-3</v>
      </c>
      <c r="M19">
        <f t="shared" si="4"/>
        <v>3.589</v>
      </c>
      <c r="N19">
        <f t="shared" si="8"/>
        <v>3.5890000000000002E-3</v>
      </c>
      <c r="P19">
        <f t="shared" si="5"/>
        <v>3.5567823343848584E-6</v>
      </c>
      <c r="R19">
        <f t="shared" si="6"/>
        <v>-8.5000000000000006E-2</v>
      </c>
      <c r="T19">
        <f t="shared" si="7"/>
        <v>0.02</v>
      </c>
    </row>
    <row r="20" spans="1:20" ht="14.25" thickBot="1" x14ac:dyDescent="0.45">
      <c r="A20" s="13">
        <v>-8</v>
      </c>
      <c r="B20" s="19">
        <v>0.11359</v>
      </c>
      <c r="C20" s="19">
        <f t="shared" si="2"/>
        <v>6.5679499999999995E-4</v>
      </c>
      <c r="D20">
        <v>3.5832807570977919E-3</v>
      </c>
      <c r="E20" s="18">
        <f t="shared" si="3"/>
        <v>2.0724136032016184E-5</v>
      </c>
      <c r="F20">
        <f t="shared" si="0"/>
        <v>2.0724136032016185E-2</v>
      </c>
      <c r="G20" s="5">
        <v>3</v>
      </c>
      <c r="H20" s="5">
        <v>1.4342999999999999</v>
      </c>
      <c r="I20" s="5">
        <v>3.5999999999999999E-3</v>
      </c>
      <c r="M20">
        <f t="shared" si="4"/>
        <v>3.5857499999999995</v>
      </c>
      <c r="N20">
        <f t="shared" si="8"/>
        <v>3.5857499999999995E-3</v>
      </c>
      <c r="P20">
        <f t="shared" si="5"/>
        <v>3.5832807570977921E-6</v>
      </c>
      <c r="R20">
        <f t="shared" si="6"/>
        <v>-0.08</v>
      </c>
      <c r="T20">
        <f t="shared" si="7"/>
        <v>0.03</v>
      </c>
    </row>
    <row r="21" spans="1:20" ht="14.25" thickBot="1" x14ac:dyDescent="0.45">
      <c r="A21" s="13">
        <v>-7</v>
      </c>
      <c r="B21" s="19">
        <v>0.11504</v>
      </c>
      <c r="C21" s="19">
        <f t="shared" si="2"/>
        <v>6.5751999999999998E-4</v>
      </c>
      <c r="D21">
        <v>3.6290220820189277E-3</v>
      </c>
      <c r="E21" s="18">
        <f t="shared" si="3"/>
        <v>2.0747012269842619E-5</v>
      </c>
      <c r="F21">
        <f t="shared" si="0"/>
        <v>2.0747012269842619E-2</v>
      </c>
      <c r="G21" s="5">
        <v>4</v>
      </c>
      <c r="H21" s="5">
        <v>1.4322999999999999</v>
      </c>
      <c r="I21" s="5">
        <v>3.5999999999999999E-3</v>
      </c>
      <c r="M21">
        <f t="shared" si="4"/>
        <v>3.5807499999999997</v>
      </c>
      <c r="N21">
        <f t="shared" si="8"/>
        <v>3.5807499999999997E-3</v>
      </c>
      <c r="P21">
        <f t="shared" si="5"/>
        <v>3.6290220820189275E-6</v>
      </c>
      <c r="R21">
        <f t="shared" si="6"/>
        <v>-7.0000000000000007E-2</v>
      </c>
      <c r="T21">
        <f t="shared" si="7"/>
        <v>0.04</v>
      </c>
    </row>
    <row r="22" spans="1:20" ht="14.25" thickBot="1" x14ac:dyDescent="0.45">
      <c r="A22" s="13">
        <v>-6</v>
      </c>
      <c r="B22" s="19">
        <v>0.11581999999999999</v>
      </c>
      <c r="C22" s="19">
        <f t="shared" si="2"/>
        <v>6.5790999999999994E-4</v>
      </c>
      <c r="D22">
        <v>3.6536277602523658E-3</v>
      </c>
      <c r="E22" s="18">
        <f t="shared" si="3"/>
        <v>2.0759318108121664E-5</v>
      </c>
      <c r="F22">
        <f t="shared" si="0"/>
        <v>2.0759318108121663E-2</v>
      </c>
      <c r="G22" s="5">
        <v>5</v>
      </c>
      <c r="H22" s="5">
        <v>1.4292</v>
      </c>
      <c r="I22" s="5">
        <v>3.5999999999999999E-3</v>
      </c>
      <c r="M22">
        <f t="shared" si="4"/>
        <v>3.573</v>
      </c>
      <c r="N22">
        <f t="shared" si="8"/>
        <v>3.5729999999999998E-3</v>
      </c>
      <c r="P22">
        <f t="shared" si="5"/>
        <v>3.6536277602523658E-6</v>
      </c>
      <c r="R22">
        <f t="shared" si="6"/>
        <v>-0.06</v>
      </c>
      <c r="T22">
        <f t="shared" si="7"/>
        <v>0.05</v>
      </c>
    </row>
    <row r="23" spans="1:20" ht="14.25" thickBot="1" x14ac:dyDescent="0.45">
      <c r="A23" s="13">
        <v>-5</v>
      </c>
      <c r="B23" s="19">
        <v>0.11627</v>
      </c>
      <c r="C23" s="19">
        <f t="shared" si="2"/>
        <v>6.581349999999999E-4</v>
      </c>
      <c r="D23">
        <v>3.6678233438485804E-3</v>
      </c>
      <c r="E23" s="18">
        <f t="shared" si="3"/>
        <v>2.0766417630205728E-5</v>
      </c>
      <c r="F23">
        <f t="shared" si="0"/>
        <v>2.0766417630205727E-2</v>
      </c>
      <c r="G23" s="5">
        <v>6</v>
      </c>
      <c r="H23" s="5">
        <v>1.4245000000000001</v>
      </c>
      <c r="I23" s="5">
        <v>3.5999999999999999E-3</v>
      </c>
      <c r="M23">
        <f t="shared" si="4"/>
        <v>3.5612500000000002</v>
      </c>
      <c r="N23">
        <f t="shared" si="8"/>
        <v>3.5612500000000002E-3</v>
      </c>
      <c r="P23">
        <f t="shared" si="5"/>
        <v>3.6678233438485804E-6</v>
      </c>
      <c r="R23">
        <f t="shared" si="6"/>
        <v>-0.05</v>
      </c>
      <c r="T23">
        <f t="shared" si="7"/>
        <v>0.06</v>
      </c>
    </row>
    <row r="24" spans="1:20" ht="14.25" thickBot="1" x14ac:dyDescent="0.45">
      <c r="A24" s="13">
        <v>-4</v>
      </c>
      <c r="B24" s="19">
        <v>0.11658</v>
      </c>
      <c r="C24" s="19">
        <f t="shared" si="2"/>
        <v>6.5828999999999996E-4</v>
      </c>
      <c r="D24">
        <v>3.6776025236593063E-3</v>
      </c>
      <c r="E24" s="18">
        <f t="shared" si="3"/>
        <v>2.0771308412085866E-5</v>
      </c>
      <c r="F24">
        <f t="shared" si="0"/>
        <v>2.0771308412085868E-2</v>
      </c>
      <c r="G24" s="5">
        <v>7</v>
      </c>
      <c r="H24" s="5">
        <v>1.4173</v>
      </c>
      <c r="I24" s="5">
        <v>3.5000000000000001E-3</v>
      </c>
      <c r="M24">
        <f t="shared" si="4"/>
        <v>3.54325</v>
      </c>
      <c r="N24">
        <f t="shared" si="8"/>
        <v>3.54325E-3</v>
      </c>
      <c r="P24">
        <f t="shared" si="5"/>
        <v>3.6776025236593064E-6</v>
      </c>
      <c r="R24">
        <f t="shared" si="6"/>
        <v>-0.04</v>
      </c>
      <c r="T24">
        <f t="shared" si="7"/>
        <v>7.0000000000000007E-2</v>
      </c>
    </row>
    <row r="25" spans="1:20" ht="14.25" thickBot="1" x14ac:dyDescent="0.45">
      <c r="A25" s="13">
        <v>-3</v>
      </c>
      <c r="B25" s="19">
        <v>0.11684</v>
      </c>
      <c r="C25" s="19">
        <f t="shared" si="2"/>
        <v>6.5841999999999995E-4</v>
      </c>
      <c r="D25">
        <v>3.6858044164037856E-3</v>
      </c>
      <c r="E25" s="18">
        <f t="shared" si="3"/>
        <v>2.0775410358178878E-5</v>
      </c>
      <c r="F25">
        <f t="shared" si="0"/>
        <v>2.0775410358178877E-2</v>
      </c>
      <c r="G25" s="5">
        <v>8</v>
      </c>
      <c r="H25" s="5">
        <v>1.4056999999999999</v>
      </c>
      <c r="I25" s="5">
        <v>3.5000000000000001E-3</v>
      </c>
      <c r="M25">
        <f t="shared" si="4"/>
        <v>3.5142499999999997</v>
      </c>
      <c r="N25">
        <f t="shared" si="8"/>
        <v>3.5142499999999996E-3</v>
      </c>
      <c r="P25">
        <f t="shared" si="5"/>
        <v>3.6858044164037855E-6</v>
      </c>
      <c r="R25">
        <f t="shared" si="6"/>
        <v>-0.03</v>
      </c>
      <c r="T25">
        <f t="shared" si="7"/>
        <v>0.08</v>
      </c>
    </row>
    <row r="26" spans="1:20" ht="14.25" thickBot="1" x14ac:dyDescent="0.45">
      <c r="A26" s="13">
        <v>-1.8000000000000007</v>
      </c>
      <c r="B26" s="19">
        <v>0.11677</v>
      </c>
      <c r="C26" s="19">
        <f t="shared" si="2"/>
        <v>6.5838499999999994E-4</v>
      </c>
      <c r="D26">
        <v>3.6835962145110412E-3</v>
      </c>
      <c r="E26" s="18">
        <f t="shared" si="3"/>
        <v>2.0774305988076912E-5</v>
      </c>
      <c r="F26">
        <f t="shared" si="0"/>
        <v>2.0774305988076912E-2</v>
      </c>
      <c r="G26" s="5">
        <v>9</v>
      </c>
      <c r="H26" s="5">
        <v>1.3855999999999999</v>
      </c>
      <c r="I26" s="5">
        <v>3.5000000000000001E-3</v>
      </c>
      <c r="M26">
        <f t="shared" si="4"/>
        <v>3.4639999999999995</v>
      </c>
      <c r="N26">
        <f t="shared" si="8"/>
        <v>3.4639999999999996E-3</v>
      </c>
      <c r="P26">
        <f t="shared" si="5"/>
        <v>3.683596214511041E-6</v>
      </c>
      <c r="R26">
        <f t="shared" si="6"/>
        <v>-1.8000000000000006E-2</v>
      </c>
      <c r="T26">
        <f t="shared" si="7"/>
        <v>0.09</v>
      </c>
    </row>
    <row r="27" spans="1:20" ht="14.25" thickBot="1" x14ac:dyDescent="0.45">
      <c r="A27" s="13">
        <v>-0.5</v>
      </c>
      <c r="B27" s="19">
        <v>0.11674</v>
      </c>
      <c r="C27" s="19">
        <f t="shared" si="2"/>
        <v>6.5836999999999992E-4</v>
      </c>
      <c r="D27">
        <v>3.6826498422712932E-3</v>
      </c>
      <c r="E27" s="18">
        <f t="shared" si="3"/>
        <v>2.0773832686604641E-5</v>
      </c>
      <c r="F27">
        <f t="shared" si="0"/>
        <v>2.077383268660464E-2</v>
      </c>
      <c r="G27" s="5">
        <v>10</v>
      </c>
      <c r="H27" s="5">
        <v>1.3478000000000001</v>
      </c>
      <c r="I27" s="5">
        <v>3.3999999999999998E-3</v>
      </c>
      <c r="M27">
        <f t="shared" si="4"/>
        <v>3.3694999999999999</v>
      </c>
      <c r="N27">
        <f t="shared" si="8"/>
        <v>3.3695000000000001E-3</v>
      </c>
      <c r="P27">
        <f t="shared" si="5"/>
        <v>3.6826498422712931E-6</v>
      </c>
      <c r="R27">
        <f t="shared" si="6"/>
        <v>-5.0000000000000001E-3</v>
      </c>
      <c r="T27">
        <f t="shared" si="7"/>
        <v>0.1</v>
      </c>
    </row>
    <row r="28" spans="1:20" ht="14.25" thickBot="1" x14ac:dyDescent="0.45">
      <c r="A28" s="13">
        <v>0</v>
      </c>
      <c r="B28" s="19">
        <v>0.11673</v>
      </c>
      <c r="C28" s="19">
        <f>B28*0.0005+0.0006</f>
        <v>6.5836499999999995E-4</v>
      </c>
      <c r="D28">
        <v>3.6823343848580441E-3</v>
      </c>
      <c r="E28" s="18">
        <f t="shared" si="3"/>
        <v>2.077367491944722E-5</v>
      </c>
      <c r="F28">
        <f t="shared" si="0"/>
        <v>2.0773674919447219E-2</v>
      </c>
      <c r="G28" s="5">
        <v>11</v>
      </c>
      <c r="H28" s="5">
        <v>1.2685</v>
      </c>
      <c r="I28" s="5">
        <v>3.2000000000000002E-3</v>
      </c>
      <c r="M28">
        <f t="shared" si="4"/>
        <v>3.1712499999999997</v>
      </c>
      <c r="N28">
        <f t="shared" si="8"/>
        <v>3.1712499999999996E-3</v>
      </c>
      <c r="P28">
        <f t="shared" si="5"/>
        <v>3.682334384858044E-6</v>
      </c>
      <c r="R28">
        <f t="shared" si="6"/>
        <v>0</v>
      </c>
      <c r="T28">
        <f t="shared" si="7"/>
        <v>0.11</v>
      </c>
    </row>
    <row r="29" spans="1:20" ht="14.25" thickBot="1" x14ac:dyDescent="0.45">
      <c r="A29" s="13">
        <v>1</v>
      </c>
      <c r="B29" s="19">
        <v>0.11674</v>
      </c>
      <c r="C29" s="19">
        <f t="shared" ref="C29:C53" si="9">B29*0.0005+0.0006</f>
        <v>6.5836999999999992E-4</v>
      </c>
      <c r="D29">
        <v>3.6826498422712932E-3</v>
      </c>
      <c r="E29" s="18">
        <f t="shared" si="3"/>
        <v>2.0773832686604641E-5</v>
      </c>
      <c r="F29">
        <f t="shared" si="0"/>
        <v>2.077383268660464E-2</v>
      </c>
      <c r="G29" s="5">
        <v>11.5</v>
      </c>
      <c r="H29" s="5">
        <v>1.1962999999999999</v>
      </c>
      <c r="I29" s="5">
        <v>3.0000000000000001E-3</v>
      </c>
      <c r="M29">
        <f t="shared" si="4"/>
        <v>2.9907499999999998</v>
      </c>
      <c r="N29">
        <f t="shared" si="8"/>
        <v>2.9907499999999999E-3</v>
      </c>
      <c r="P29">
        <f t="shared" si="5"/>
        <v>3.6826498422712931E-6</v>
      </c>
      <c r="R29">
        <f t="shared" si="6"/>
        <v>0.01</v>
      </c>
      <c r="T29">
        <f t="shared" si="7"/>
        <v>0.115</v>
      </c>
    </row>
    <row r="30" spans="1:20" ht="14.25" thickBot="1" x14ac:dyDescent="0.45">
      <c r="A30" s="13">
        <v>2</v>
      </c>
      <c r="B30" s="19">
        <v>0.11741</v>
      </c>
      <c r="C30" s="19">
        <f t="shared" si="9"/>
        <v>6.5870499999999999E-4</v>
      </c>
      <c r="D30">
        <v>3.7037854889589907E-3</v>
      </c>
      <c r="E30" s="18">
        <f t="shared" si="3"/>
        <v>2.0784403086152031E-5</v>
      </c>
      <c r="F30">
        <f t="shared" si="0"/>
        <v>2.078440308615203E-2</v>
      </c>
      <c r="G30" s="5">
        <v>12</v>
      </c>
      <c r="H30" s="5">
        <v>1.0863</v>
      </c>
      <c r="I30" s="5">
        <v>2.7000000000000001E-3</v>
      </c>
      <c r="M30">
        <f t="shared" si="4"/>
        <v>2.7157499999999999</v>
      </c>
      <c r="N30">
        <f t="shared" si="8"/>
        <v>2.7157499999999998E-3</v>
      </c>
      <c r="P30">
        <f t="shared" si="5"/>
        <v>3.7037854889589907E-6</v>
      </c>
      <c r="R30">
        <f t="shared" si="6"/>
        <v>0.02</v>
      </c>
      <c r="T30">
        <f t="shared" si="7"/>
        <v>0.12</v>
      </c>
    </row>
    <row r="31" spans="1:20" ht="14.25" thickBot="1" x14ac:dyDescent="0.45">
      <c r="A31" s="13">
        <v>3</v>
      </c>
      <c r="B31" s="19">
        <v>0.11745999999999999</v>
      </c>
      <c r="C31" s="19">
        <f t="shared" si="9"/>
        <v>6.5872999999999995E-4</v>
      </c>
      <c r="D31">
        <v>3.7053627760252365E-3</v>
      </c>
      <c r="E31" s="18">
        <f t="shared" si="3"/>
        <v>2.0785191921939148E-5</v>
      </c>
      <c r="F31">
        <f t="shared" si="0"/>
        <v>2.0785191921939148E-2</v>
      </c>
      <c r="G31" s="5">
        <v>12.5</v>
      </c>
      <c r="H31" s="5">
        <v>0.92610000000000003</v>
      </c>
      <c r="I31" s="5">
        <v>2.3E-3</v>
      </c>
      <c r="M31">
        <f t="shared" si="4"/>
        <v>2.3152499999999998</v>
      </c>
      <c r="N31">
        <f t="shared" si="8"/>
        <v>2.3152499999999996E-3</v>
      </c>
      <c r="P31">
        <f t="shared" si="5"/>
        <v>3.7053627760252367E-6</v>
      </c>
      <c r="R31">
        <f t="shared" si="6"/>
        <v>0.03</v>
      </c>
      <c r="T31">
        <f t="shared" si="7"/>
        <v>0.125</v>
      </c>
    </row>
    <row r="32" spans="1:20" ht="14.25" thickBot="1" x14ac:dyDescent="0.45">
      <c r="A32" s="13">
        <v>4</v>
      </c>
      <c r="B32" s="19">
        <v>0.11723</v>
      </c>
      <c r="C32" s="19">
        <f t="shared" si="9"/>
        <v>6.5861499999999998E-4</v>
      </c>
      <c r="D32">
        <v>3.6981072555205049E-3</v>
      </c>
      <c r="E32" s="18">
        <f t="shared" si="3"/>
        <v>2.0781563277318404E-5</v>
      </c>
      <c r="F32">
        <f t="shared" si="0"/>
        <v>2.0781563277318404E-2</v>
      </c>
      <c r="G32" s="5">
        <v>13</v>
      </c>
      <c r="H32" s="5">
        <v>0.72330000000000005</v>
      </c>
      <c r="I32" s="5">
        <v>1.8E-3</v>
      </c>
      <c r="M32">
        <f t="shared" si="4"/>
        <v>1.8082500000000001</v>
      </c>
      <c r="N32">
        <f t="shared" si="8"/>
        <v>1.8082500000000002E-3</v>
      </c>
      <c r="P32">
        <f t="shared" si="5"/>
        <v>3.6981072555205051E-6</v>
      </c>
      <c r="R32">
        <f t="shared" si="6"/>
        <v>0.04</v>
      </c>
      <c r="T32">
        <f t="shared" si="7"/>
        <v>0.13</v>
      </c>
    </row>
    <row r="33" spans="1:18" ht="14.25" thickBot="1" x14ac:dyDescent="0.45">
      <c r="A33" s="13">
        <v>5</v>
      </c>
      <c r="B33" s="19">
        <v>0.11663</v>
      </c>
      <c r="C33" s="19">
        <f t="shared" si="9"/>
        <v>6.5831499999999992E-4</v>
      </c>
      <c r="D33">
        <v>3.6791798107255521E-3</v>
      </c>
      <c r="E33" s="18">
        <f t="shared" si="3"/>
        <v>2.077209724787298E-5</v>
      </c>
      <c r="F33">
        <f t="shared" si="0"/>
        <v>2.0772097247872979E-2</v>
      </c>
      <c r="G33" s="5"/>
      <c r="H33" s="5"/>
      <c r="I33" s="5"/>
      <c r="P33">
        <f t="shared" si="5"/>
        <v>3.679179810725552E-6</v>
      </c>
      <c r="R33">
        <f t="shared" si="6"/>
        <v>0.05</v>
      </c>
    </row>
    <row r="34" spans="1:18" x14ac:dyDescent="0.4">
      <c r="A34" s="13">
        <v>6</v>
      </c>
      <c r="B34" s="19">
        <v>0.11623</v>
      </c>
      <c r="C34" s="19">
        <f t="shared" si="9"/>
        <v>6.5811499999999992E-4</v>
      </c>
      <c r="D34">
        <v>3.6665615141955837E-3</v>
      </c>
      <c r="E34" s="18">
        <f t="shared" si="3"/>
        <v>2.0765786561576036E-5</v>
      </c>
      <c r="F34">
        <f t="shared" si="0"/>
        <v>2.0765786561576037E-2</v>
      </c>
      <c r="P34">
        <f t="shared" si="5"/>
        <v>3.6665615141955838E-6</v>
      </c>
      <c r="R34">
        <f t="shared" si="6"/>
        <v>0.06</v>
      </c>
    </row>
    <row r="35" spans="1:18" x14ac:dyDescent="0.4">
      <c r="A35" s="13">
        <v>7</v>
      </c>
      <c r="B35" s="19">
        <v>0.11583</v>
      </c>
      <c r="C35" s="19">
        <f t="shared" si="9"/>
        <v>6.5791499999999991E-4</v>
      </c>
      <c r="D35">
        <v>3.6539432176656153E-3</v>
      </c>
      <c r="E35" s="18">
        <f t="shared" si="3"/>
        <v>2.0759475875279085E-5</v>
      </c>
      <c r="F35">
        <f t="shared" si="0"/>
        <v>2.0759475875279085E-2</v>
      </c>
      <c r="P35">
        <f t="shared" si="5"/>
        <v>3.6539432176656153E-6</v>
      </c>
      <c r="R35">
        <f t="shared" si="6"/>
        <v>7.0000000000000007E-2</v>
      </c>
    </row>
    <row r="36" spans="1:18" x14ac:dyDescent="0.4">
      <c r="A36" s="13">
        <v>8</v>
      </c>
      <c r="B36" s="19">
        <v>0.11525000000000001</v>
      </c>
      <c r="C36" s="19">
        <f t="shared" si="9"/>
        <v>6.5762500000000001E-4</v>
      </c>
      <c r="D36">
        <v>3.6356466876971611E-3</v>
      </c>
      <c r="E36" s="18">
        <f t="shared" si="3"/>
        <v>2.0750325380148517E-5</v>
      </c>
      <c r="F36">
        <f t="shared" si="0"/>
        <v>2.0750325380148517E-2</v>
      </c>
      <c r="P36">
        <f t="shared" si="5"/>
        <v>3.6356466876971611E-6</v>
      </c>
      <c r="R36">
        <f t="shared" si="6"/>
        <v>0.08</v>
      </c>
    </row>
    <row r="37" spans="1:18" x14ac:dyDescent="0.4">
      <c r="A37" s="13">
        <v>9</v>
      </c>
      <c r="B37" s="19">
        <v>0.11404</v>
      </c>
      <c r="C37" s="19">
        <f t="shared" si="9"/>
        <v>6.5701999999999991E-4</v>
      </c>
      <c r="D37">
        <v>3.5974763406940065E-3</v>
      </c>
      <c r="E37" s="18">
        <f t="shared" si="3"/>
        <v>2.0731235554100251E-5</v>
      </c>
      <c r="F37">
        <f t="shared" si="0"/>
        <v>2.0731235554100252E-2</v>
      </c>
      <c r="P37">
        <f t="shared" si="5"/>
        <v>3.5974763406940063E-6</v>
      </c>
      <c r="R37">
        <f t="shared" si="6"/>
        <v>0.09</v>
      </c>
    </row>
    <row r="38" spans="1:18" x14ac:dyDescent="0.4">
      <c r="A38" s="13">
        <v>10</v>
      </c>
      <c r="B38" s="19">
        <v>0.11198000000000001</v>
      </c>
      <c r="C38" s="19">
        <f t="shared" si="9"/>
        <v>6.5598999999999996E-4</v>
      </c>
      <c r="D38">
        <v>3.5324921135646693E-3</v>
      </c>
      <c r="E38" s="18">
        <f t="shared" si="3"/>
        <v>2.0698735519670974E-5</v>
      </c>
      <c r="F38">
        <f t="shared" si="0"/>
        <v>2.0698735519670976E-2</v>
      </c>
      <c r="P38">
        <f t="shared" si="5"/>
        <v>3.5324921135646692E-6</v>
      </c>
      <c r="R38">
        <f t="shared" si="6"/>
        <v>0.1</v>
      </c>
    </row>
    <row r="39" spans="1:18" x14ac:dyDescent="0.4">
      <c r="A39" s="13">
        <v>11</v>
      </c>
      <c r="B39" s="19">
        <v>0.10834000000000001</v>
      </c>
      <c r="C39" s="19">
        <f t="shared" si="9"/>
        <v>6.5416999999999993E-4</v>
      </c>
      <c r="D39">
        <v>3.4176656151419559E-3</v>
      </c>
      <c r="E39" s="18">
        <f t="shared" si="3"/>
        <v>2.0641308274368758E-5</v>
      </c>
      <c r="F39">
        <f t="shared" si="0"/>
        <v>2.0641308274368757E-2</v>
      </c>
      <c r="P39">
        <f t="shared" si="5"/>
        <v>3.4176656151419557E-6</v>
      </c>
      <c r="R39">
        <f t="shared" si="6"/>
        <v>0.11</v>
      </c>
    </row>
    <row r="40" spans="1:18" x14ac:dyDescent="0.4">
      <c r="A40" s="13">
        <v>11.5</v>
      </c>
      <c r="B40" s="19">
        <v>0.10478</v>
      </c>
      <c r="C40" s="19">
        <f t="shared" si="9"/>
        <v>6.5238999999999998E-4</v>
      </c>
      <c r="D40">
        <v>3.3053627760252367E-3</v>
      </c>
      <c r="E40" s="18">
        <f t="shared" si="3"/>
        <v>2.0585143166325932E-5</v>
      </c>
      <c r="F40">
        <f t="shared" si="0"/>
        <v>2.0585143166325932E-2</v>
      </c>
      <c r="P40">
        <f t="shared" si="5"/>
        <v>3.3053627760252367E-6</v>
      </c>
      <c r="R40">
        <f t="shared" si="6"/>
        <v>0.115</v>
      </c>
    </row>
    <row r="41" spans="1:18" x14ac:dyDescent="0.4">
      <c r="A41" s="13">
        <v>12</v>
      </c>
      <c r="B41" s="19">
        <v>9.9809999999999996E-2</v>
      </c>
      <c r="C41" s="19">
        <f t="shared" si="9"/>
        <v>6.4990499999999999E-4</v>
      </c>
      <c r="D41">
        <v>3.1485804416403786E-3</v>
      </c>
      <c r="E41" s="18">
        <f t="shared" si="3"/>
        <v>2.0506732889086367E-5</v>
      </c>
      <c r="F41">
        <f t="shared" si="0"/>
        <v>2.0506732889086367E-2</v>
      </c>
      <c r="P41">
        <f t="shared" si="5"/>
        <v>3.1485804416403784E-6</v>
      </c>
      <c r="R41">
        <f t="shared" si="6"/>
        <v>0.12</v>
      </c>
    </row>
    <row r="42" spans="1:18" x14ac:dyDescent="0.4">
      <c r="A42" s="13">
        <v>12.3</v>
      </c>
      <c r="B42" s="19">
        <v>9.5909999999999995E-2</v>
      </c>
      <c r="C42" s="19">
        <f t="shared" si="9"/>
        <v>6.4795499999999997E-4</v>
      </c>
      <c r="D42">
        <v>3.0255520504731859E-3</v>
      </c>
      <c r="E42" s="18">
        <f t="shared" si="3"/>
        <v>2.0445203697691135E-5</v>
      </c>
      <c r="F42">
        <f t="shared" si="0"/>
        <v>2.0445203697691136E-2</v>
      </c>
      <c r="P42">
        <f t="shared" si="5"/>
        <v>3.0255520504731859E-6</v>
      </c>
      <c r="R42">
        <f t="shared" si="6"/>
        <v>0.12300000000000001</v>
      </c>
    </row>
    <row r="43" spans="1:18" x14ac:dyDescent="0.4">
      <c r="A43" s="13">
        <v>12.600000000000001</v>
      </c>
      <c r="B43" s="19">
        <v>9.015999999999999E-2</v>
      </c>
      <c r="C43" s="19">
        <f t="shared" si="9"/>
        <v>6.4507999999999992E-4</v>
      </c>
      <c r="D43">
        <v>2.8441640378548895E-3</v>
      </c>
      <c r="E43" s="18">
        <f t="shared" si="3"/>
        <v>2.0354487582172522E-5</v>
      </c>
      <c r="F43">
        <f t="shared" si="0"/>
        <v>2.0354487582172523E-2</v>
      </c>
      <c r="P43">
        <f t="shared" si="5"/>
        <v>2.8441640378548897E-6</v>
      </c>
      <c r="R43">
        <f t="shared" si="6"/>
        <v>0.126</v>
      </c>
    </row>
    <row r="44" spans="1:18" x14ac:dyDescent="0.4">
      <c r="A44" s="13">
        <v>12.899999999999999</v>
      </c>
      <c r="B44" s="19">
        <v>8.3180000000000004E-2</v>
      </c>
      <c r="C44" s="19">
        <f t="shared" si="9"/>
        <v>6.4158999999999993E-4</v>
      </c>
      <c r="D44">
        <v>2.6239747634069404E-3</v>
      </c>
      <c r="E44" s="18">
        <f t="shared" si="3"/>
        <v>2.0244366106290799E-5</v>
      </c>
      <c r="F44">
        <f t="shared" si="0"/>
        <v>2.0244366106290799E-2</v>
      </c>
      <c r="P44">
        <f t="shared" si="5"/>
        <v>2.6239747634069403E-6</v>
      </c>
      <c r="R44">
        <f t="shared" si="6"/>
        <v>0.12899999999999998</v>
      </c>
    </row>
    <row r="45" spans="1:18" x14ac:dyDescent="0.4">
      <c r="A45" s="13">
        <v>13.2</v>
      </c>
      <c r="B45" s="19">
        <v>7.528E-2</v>
      </c>
      <c r="C45" s="19">
        <f t="shared" si="9"/>
        <v>6.3763999999999997E-4</v>
      </c>
      <c r="D45">
        <v>2.374763406940063E-3</v>
      </c>
      <c r="E45" s="18">
        <f t="shared" si="3"/>
        <v>2.01197300519261E-5</v>
      </c>
      <c r="F45">
        <f t="shared" si="0"/>
        <v>2.0119730051926101E-2</v>
      </c>
      <c r="P45">
        <f t="shared" si="5"/>
        <v>2.3747634069400631E-6</v>
      </c>
      <c r="R45">
        <f t="shared" si="6"/>
        <v>0.13200000000000001</v>
      </c>
    </row>
    <row r="46" spans="1:18" x14ac:dyDescent="0.4">
      <c r="A46" s="13">
        <v>13.5</v>
      </c>
      <c r="B46" s="19">
        <v>6.522E-2</v>
      </c>
      <c r="C46" s="19">
        <f t="shared" si="9"/>
        <v>6.3260999999999992E-4</v>
      </c>
      <c r="D46">
        <v>2.0574132492113565E-3</v>
      </c>
      <c r="E46" s="18">
        <f t="shared" si="3"/>
        <v>1.9961016291557883E-5</v>
      </c>
      <c r="F46">
        <f t="shared" si="0"/>
        <v>1.9961016291557884E-2</v>
      </c>
      <c r="P46">
        <f t="shared" si="5"/>
        <v>2.0574132492113564E-6</v>
      </c>
      <c r="R46">
        <f t="shared" si="6"/>
        <v>0.13500000000000001</v>
      </c>
    </row>
    <row r="47" spans="1:18" x14ac:dyDescent="0.4">
      <c r="A47" s="13">
        <v>13.8</v>
      </c>
      <c r="B47" s="19">
        <v>5.4649999999999997E-2</v>
      </c>
      <c r="C47" s="19">
        <f t="shared" si="9"/>
        <v>6.2732499999999997E-4</v>
      </c>
      <c r="D47">
        <v>1.72397476340694E-3</v>
      </c>
      <c r="E47" s="18">
        <f t="shared" si="3"/>
        <v>1.9794256406161061E-5</v>
      </c>
      <c r="F47">
        <f t="shared" si="0"/>
        <v>1.9794256406161059E-2</v>
      </c>
      <c r="P47">
        <f t="shared" si="5"/>
        <v>1.72397476340694E-6</v>
      </c>
      <c r="R47">
        <f t="shared" si="6"/>
        <v>0.13800000000000001</v>
      </c>
    </row>
    <row r="48" spans="1:18" x14ac:dyDescent="0.4">
      <c r="A48" s="13">
        <v>14</v>
      </c>
      <c r="B48" s="19">
        <v>4.8530000000000004E-2</v>
      </c>
      <c r="C48" s="19">
        <f t="shared" si="9"/>
        <v>6.2426499999999993E-4</v>
      </c>
      <c r="D48">
        <v>1.5309148264984228E-3</v>
      </c>
      <c r="E48" s="18">
        <f t="shared" si="3"/>
        <v>1.9697702905817774E-5</v>
      </c>
      <c r="F48">
        <f t="shared" si="0"/>
        <v>1.9697702905817772E-2</v>
      </c>
      <c r="P48">
        <f t="shared" si="5"/>
        <v>1.5309148264984228E-6</v>
      </c>
      <c r="R48">
        <f t="shared" si="6"/>
        <v>0.14000000000000001</v>
      </c>
    </row>
    <row r="49" spans="1:18" x14ac:dyDescent="0.4">
      <c r="A49" s="13">
        <v>14.2</v>
      </c>
      <c r="B49" s="19">
        <v>4.2099999999999999E-2</v>
      </c>
      <c r="C49" s="19">
        <f t="shared" si="9"/>
        <v>6.2104999999999994E-4</v>
      </c>
      <c r="D49">
        <v>1.3280757097791798E-3</v>
      </c>
      <c r="E49" s="18">
        <f t="shared" si="3"/>
        <v>1.9596258623594352E-5</v>
      </c>
      <c r="F49">
        <f t="shared" si="0"/>
        <v>1.9596258623594352E-2</v>
      </c>
      <c r="P49">
        <f t="shared" si="5"/>
        <v>1.3280757097791798E-6</v>
      </c>
      <c r="R49">
        <f t="shared" si="6"/>
        <v>0.14199999999999999</v>
      </c>
    </row>
    <row r="50" spans="1:18" x14ac:dyDescent="0.4">
      <c r="A50" s="13">
        <v>14.399999999999999</v>
      </c>
      <c r="B50" s="19">
        <v>3.637E-2</v>
      </c>
      <c r="C50" s="19">
        <f t="shared" si="9"/>
        <v>6.1818499999999994E-4</v>
      </c>
      <c r="D50">
        <v>1.1473186119873818E-3</v>
      </c>
      <c r="E50" s="18">
        <f t="shared" si="3"/>
        <v>1.9505858042390585E-5</v>
      </c>
      <c r="F50">
        <f t="shared" si="0"/>
        <v>1.9505858042390585E-2</v>
      </c>
      <c r="P50">
        <f t="shared" si="5"/>
        <v>1.1473186119873817E-6</v>
      </c>
      <c r="R50">
        <f t="shared" si="6"/>
        <v>0.14399999999999999</v>
      </c>
    </row>
    <row r="51" spans="1:18" x14ac:dyDescent="0.4">
      <c r="A51" s="13">
        <v>14.600000000000001</v>
      </c>
      <c r="B51" s="19">
        <v>3.168E-2</v>
      </c>
      <c r="C51" s="19">
        <f t="shared" si="9"/>
        <v>6.1583999999999999E-4</v>
      </c>
      <c r="D51">
        <v>9.9936908517350167E-4</v>
      </c>
      <c r="E51" s="18">
        <f t="shared" si="3"/>
        <v>1.9431865245558887E-5</v>
      </c>
      <c r="F51">
        <f t="shared" si="0"/>
        <v>1.9431865245558885E-2</v>
      </c>
      <c r="P51">
        <f t="shared" si="5"/>
        <v>9.9936908517350167E-7</v>
      </c>
      <c r="R51">
        <f t="shared" si="6"/>
        <v>0.14600000000000002</v>
      </c>
    </row>
    <row r="52" spans="1:18" x14ac:dyDescent="0.4">
      <c r="A52" s="13">
        <v>14.8</v>
      </c>
      <c r="B52" s="19">
        <v>2.7399999999999997E-2</v>
      </c>
      <c r="C52" s="19">
        <f t="shared" si="9"/>
        <v>6.136999999999999E-4</v>
      </c>
      <c r="D52">
        <v>8.6435331230283908E-4</v>
      </c>
      <c r="E52" s="18">
        <f t="shared" si="3"/>
        <v>1.9364340902181551E-5</v>
      </c>
      <c r="F52">
        <f t="shared" si="0"/>
        <v>1.9364340902181552E-2</v>
      </c>
      <c r="P52">
        <f t="shared" si="5"/>
        <v>8.6435331230283903E-7</v>
      </c>
      <c r="R52">
        <f t="shared" si="6"/>
        <v>0.14800000000000002</v>
      </c>
    </row>
    <row r="53" spans="1:18" x14ac:dyDescent="0.4">
      <c r="A53" s="13">
        <v>15</v>
      </c>
      <c r="B53" s="19">
        <v>2.4030000000000003E-2</v>
      </c>
      <c r="C53" s="19">
        <f t="shared" si="9"/>
        <v>6.1201499999999993E-4</v>
      </c>
      <c r="D53">
        <v>7.5804416403785495E-4</v>
      </c>
      <c r="E53" s="18">
        <f t="shared" si="3"/>
        <v>1.9311173370129774E-5</v>
      </c>
      <c r="F53">
        <f t="shared" si="0"/>
        <v>1.9311173370129775E-2</v>
      </c>
      <c r="P53">
        <f t="shared" si="5"/>
        <v>7.5804416403785496E-7</v>
      </c>
      <c r="R53">
        <f t="shared" si="6"/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hyb_2001</dc:creator>
  <cp:lastModifiedBy>hyb_2001</cp:lastModifiedBy>
  <cp:lastPrinted>2020-11-22T11:40:30Z</cp:lastPrinted>
  <dcterms:created xsi:type="dcterms:W3CDTF">2020-11-21T16:32:48Z</dcterms:created>
  <dcterms:modified xsi:type="dcterms:W3CDTF">2020-11-24T16:34:29Z</dcterms:modified>
</cp:coreProperties>
</file>