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showObjects="none" defaultThemeVersion="124226"/>
  <mc:AlternateContent xmlns:mc="http://schemas.openxmlformats.org/markup-compatibility/2006">
    <mc:Choice Requires="x15">
      <x15ac:absPath xmlns:x15ac="http://schemas.microsoft.com/office/spreadsheetml/2010/11/ac" url="https://pumpsorg.sharepoint.com/sites/EngineeringDataLibrary/Shared Documents/General/Work Group(s)/Section IV Permissions Work Group/"/>
    </mc:Choice>
  </mc:AlternateContent>
  <xr:revisionPtr revIDLastSave="609" documentId="8_{487ADCCA-DADB-4757-9782-2383FE3CCE95}" xr6:coauthVersionLast="47" xr6:coauthVersionMax="47" xr10:uidLastSave="{774376B8-36D9-4D4A-8DD9-F6A5E719C611}"/>
  <bookViews>
    <workbookView xWindow="-120" yWindow="-120" windowWidth="29040" windowHeight="15840"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Data'!$A$4:$BQ$957</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00" i="2" l="1"/>
  <c r="X699" i="2"/>
  <c r="X698" i="2"/>
  <c r="X697" i="2"/>
  <c r="X696" i="2"/>
  <c r="X695" i="2"/>
  <c r="X694" i="2"/>
  <c r="X693" i="2"/>
  <c r="X692" i="2"/>
  <c r="X691" i="2"/>
  <c r="X216" i="2"/>
  <c r="Y216" i="2" s="1"/>
  <c r="X215" i="2"/>
  <c r="Z215" i="2" s="1"/>
  <c r="X167" i="2"/>
  <c r="Z167" i="2" s="1"/>
  <c r="Z216" i="2" l="1"/>
  <c r="AB215" i="2"/>
  <c r="AA215" i="2"/>
  <c r="Y215" i="2"/>
  <c r="AA167" i="2"/>
  <c r="AB167" i="2"/>
  <c r="Y167" i="2"/>
  <c r="X689" i="2"/>
  <c r="X646" i="2"/>
  <c r="AA216" i="2" l="1"/>
  <c r="AB216" i="2"/>
  <c r="X337" i="2"/>
  <c r="Z337" i="2" s="1"/>
  <c r="X278" i="2"/>
  <c r="Y278" i="2" s="1"/>
  <c r="X206" i="2"/>
  <c r="Z206" i="2" s="1"/>
  <c r="X201" i="2"/>
  <c r="Z201" i="2" s="1"/>
  <c r="X192" i="2"/>
  <c r="Z192" i="2" s="1"/>
  <c r="X181" i="2"/>
  <c r="Z181" i="2" s="1"/>
  <c r="X175" i="2"/>
  <c r="Z175" i="2" s="1"/>
  <c r="X111" i="2"/>
  <c r="Z111" i="2" s="1"/>
  <c r="Z278" i="2" l="1"/>
  <c r="AA278" i="2" s="1"/>
  <c r="AA337" i="2"/>
  <c r="AB337" i="2"/>
  <c r="Y337" i="2"/>
  <c r="AA206" i="2"/>
  <c r="AB206" i="2"/>
  <c r="Y206" i="2"/>
  <c r="AB201" i="2"/>
  <c r="AA201" i="2"/>
  <c r="Y201" i="2"/>
  <c r="AB192" i="2"/>
  <c r="AA192" i="2"/>
  <c r="Y192" i="2"/>
  <c r="AB181" i="2"/>
  <c r="AA181" i="2"/>
  <c r="Y181" i="2"/>
  <c r="AB175" i="2"/>
  <c r="AA175" i="2"/>
  <c r="Y175" i="2"/>
  <c r="AB111" i="2"/>
  <c r="AA111" i="2"/>
  <c r="Y111" i="2"/>
  <c r="X23" i="2"/>
  <c r="Y23" i="2" s="1"/>
  <c r="AB278" i="2" l="1"/>
  <c r="Z23" i="2"/>
  <c r="AB23" i="2" s="1"/>
  <c r="X543" i="2"/>
  <c r="Z543" i="2" s="1"/>
  <c r="X542" i="2"/>
  <c r="Z542" i="2" s="1"/>
  <c r="X541" i="2"/>
  <c r="Z541" i="2" s="1"/>
  <c r="X540" i="2"/>
  <c r="Z540" i="2" s="1"/>
  <c r="X538" i="2"/>
  <c r="Z538" i="2" s="1"/>
  <c r="X526" i="2"/>
  <c r="Z526" i="2" s="1"/>
  <c r="X525" i="2"/>
  <c r="Z525" i="2" s="1"/>
  <c r="X524" i="2"/>
  <c r="Z524" i="2" s="1"/>
  <c r="X523" i="2"/>
  <c r="Z523" i="2" s="1"/>
  <c r="X522" i="2"/>
  <c r="Z522" i="2" s="1"/>
  <c r="X521" i="2"/>
  <c r="Z521" i="2" s="1"/>
  <c r="X520" i="2"/>
  <c r="Z520" i="2" s="1"/>
  <c r="X519" i="2"/>
  <c r="Z519" i="2" s="1"/>
  <c r="X518" i="2"/>
  <c r="Z518" i="2" s="1"/>
  <c r="X515" i="2"/>
  <c r="Z515" i="2" s="1"/>
  <c r="X505" i="2"/>
  <c r="Z505" i="2" s="1"/>
  <c r="X504" i="2"/>
  <c r="Y504" i="2" s="1"/>
  <c r="X503" i="2"/>
  <c r="Z503" i="2" s="1"/>
  <c r="AB503" i="2" s="1"/>
  <c r="X502" i="2"/>
  <c r="Z502" i="2" s="1"/>
  <c r="X501" i="2"/>
  <c r="Z501" i="2" s="1"/>
  <c r="X500" i="2"/>
  <c r="Y500" i="2" s="1"/>
  <c r="X499" i="2"/>
  <c r="Z499" i="2" s="1"/>
  <c r="X498" i="2"/>
  <c r="Z498" i="2" s="1"/>
  <c r="X497" i="2"/>
  <c r="Z497" i="2" s="1"/>
  <c r="X494" i="2"/>
  <c r="Z494" i="2" s="1"/>
  <c r="X484" i="2"/>
  <c r="Z484" i="2" s="1"/>
  <c r="X483" i="2"/>
  <c r="Z483" i="2" s="1"/>
  <c r="X482" i="2"/>
  <c r="Y482" i="2" s="1"/>
  <c r="X481" i="2"/>
  <c r="Z481" i="2" s="1"/>
  <c r="X480" i="2"/>
  <c r="Z480" i="2" s="1"/>
  <c r="X479" i="2"/>
  <c r="Z479" i="2" s="1"/>
  <c r="X478" i="2"/>
  <c r="Z478" i="2" s="1"/>
  <c r="X477" i="2"/>
  <c r="Z477" i="2" s="1"/>
  <c r="X476" i="2"/>
  <c r="Z476" i="2" s="1"/>
  <c r="X475" i="2"/>
  <c r="Z475" i="2" s="1"/>
  <c r="X473" i="2"/>
  <c r="Z473" i="2" s="1"/>
  <c r="X463" i="2"/>
  <c r="Z463" i="2" s="1"/>
  <c r="X462" i="2"/>
  <c r="Z462" i="2" s="1"/>
  <c r="X461" i="2"/>
  <c r="Z461" i="2" s="1"/>
  <c r="X460" i="2"/>
  <c r="Z460" i="2" s="1"/>
  <c r="X459" i="2"/>
  <c r="Y459" i="2" s="1"/>
  <c r="X458" i="2"/>
  <c r="Y458" i="2" s="1"/>
  <c r="X456" i="2"/>
  <c r="Z456" i="2" s="1"/>
  <c r="X446" i="2"/>
  <c r="Z446" i="2" s="1"/>
  <c r="X445" i="2"/>
  <c r="Z445" i="2" s="1"/>
  <c r="X444" i="2"/>
  <c r="Z444" i="2" s="1"/>
  <c r="X443" i="2"/>
  <c r="Y443" i="2" s="1"/>
  <c r="X442" i="2"/>
  <c r="Z442" i="2" s="1"/>
  <c r="X441" i="2"/>
  <c r="Z441" i="2" s="1"/>
  <c r="X439" i="2"/>
  <c r="Z439" i="2" s="1"/>
  <c r="X426" i="2"/>
  <c r="Z426" i="2" s="1"/>
  <c r="X424" i="2"/>
  <c r="Z424" i="2" s="1"/>
  <c r="X423" i="2"/>
  <c r="Z423" i="2" s="1"/>
  <c r="X422" i="2"/>
  <c r="Z422" i="2" s="1"/>
  <c r="X421" i="2"/>
  <c r="Z421" i="2" s="1"/>
  <c r="X420" i="2"/>
  <c r="Z420" i="2" s="1"/>
  <c r="X418" i="2"/>
  <c r="Y418" i="2" s="1"/>
  <c r="X417" i="2"/>
  <c r="Y417" i="2" s="1"/>
  <c r="X416" i="2"/>
  <c r="Z416" i="2" s="1"/>
  <c r="X415" i="2"/>
  <c r="Z415" i="2" s="1"/>
  <c r="X413" i="2"/>
  <c r="Z413" i="2" s="1"/>
  <c r="X412" i="2"/>
  <c r="Z412" i="2" s="1"/>
  <c r="X411" i="2"/>
  <c r="Z411" i="2" s="1"/>
  <c r="X410" i="2"/>
  <c r="Z410" i="2" s="1"/>
  <c r="X408" i="2"/>
  <c r="Z408" i="2" s="1"/>
  <c r="X393" i="2"/>
  <c r="Z393" i="2" s="1"/>
  <c r="X392" i="2"/>
  <c r="Z392" i="2" s="1"/>
  <c r="X390" i="2"/>
  <c r="Z390" i="2" s="1"/>
  <c r="X389" i="2"/>
  <c r="Z389" i="2" s="1"/>
  <c r="X388" i="2"/>
  <c r="Z388" i="2" s="1"/>
  <c r="X386" i="2"/>
  <c r="Z386" i="2" s="1"/>
  <c r="X385" i="2"/>
  <c r="Z385" i="2" s="1"/>
  <c r="X384" i="2"/>
  <c r="Y384" i="2" s="1"/>
  <c r="X382" i="2"/>
  <c r="Z382" i="2" s="1"/>
  <c r="X381" i="2"/>
  <c r="Z381" i="2" s="1"/>
  <c r="X380" i="2"/>
  <c r="Z380" i="2" s="1"/>
  <c r="X378" i="2"/>
  <c r="Z378" i="2" s="1"/>
  <c r="X368" i="2"/>
  <c r="Y368" i="2" s="1"/>
  <c r="X363" i="2"/>
  <c r="Z363" i="2" s="1"/>
  <c r="X362" i="2"/>
  <c r="Z362" i="2" s="1"/>
  <c r="X360" i="2"/>
  <c r="Z360" i="2" s="1"/>
  <c r="X359" i="2"/>
  <c r="Z359" i="2" s="1"/>
  <c r="X358" i="2"/>
  <c r="Y358" i="2" s="1"/>
  <c r="X357" i="2"/>
  <c r="Z357" i="2" s="1"/>
  <c r="X355" i="2"/>
  <c r="Z355" i="2" s="1"/>
  <c r="X354" i="2"/>
  <c r="Z354" i="2" s="1"/>
  <c r="X353" i="2"/>
  <c r="Z353" i="2" s="1"/>
  <c r="X351" i="2"/>
  <c r="Y351" i="2" s="1"/>
  <c r="X350" i="2"/>
  <c r="Z350" i="2" s="1"/>
  <c r="X349" i="2"/>
  <c r="Z349" i="2" s="1"/>
  <c r="AB349" i="2" s="1"/>
  <c r="X352" i="2"/>
  <c r="Z352" i="2" s="1"/>
  <c r="X347" i="2"/>
  <c r="Y347" i="2" s="1"/>
  <c r="X332" i="2"/>
  <c r="Z332" i="2" s="1"/>
  <c r="X331" i="2"/>
  <c r="Z331" i="2" s="1"/>
  <c r="X329" i="2"/>
  <c r="Z329" i="2" s="1"/>
  <c r="X328" i="2"/>
  <c r="Y328" i="2" s="1"/>
  <c r="X327" i="2"/>
  <c r="Z327" i="2" s="1"/>
  <c r="X325" i="2"/>
  <c r="Z325" i="2" s="1"/>
  <c r="X324" i="2"/>
  <c r="Y324" i="2" s="1"/>
  <c r="X322" i="2"/>
  <c r="Z322" i="2" s="1"/>
  <c r="X321" i="2"/>
  <c r="Z321" i="2" s="1"/>
  <c r="X310" i="2"/>
  <c r="Z310" i="2" s="1"/>
  <c r="X309" i="2"/>
  <c r="Z309" i="2" s="1"/>
  <c r="X279" i="2"/>
  <c r="Z279" i="2" s="1"/>
  <c r="X305" i="2"/>
  <c r="Z305" i="2" s="1"/>
  <c r="X303" i="2"/>
  <c r="Z303" i="2" s="1"/>
  <c r="X302" i="2"/>
  <c r="Y302" i="2" s="1"/>
  <c r="X301" i="2"/>
  <c r="Z301" i="2" s="1"/>
  <c r="X299" i="2"/>
  <c r="Y299" i="2" s="1"/>
  <c r="X298" i="2"/>
  <c r="Y298" i="2" s="1"/>
  <c r="X297" i="2"/>
  <c r="Z297" i="2" s="1"/>
  <c r="X295" i="2"/>
  <c r="Z295" i="2" s="1"/>
  <c r="X294" i="2"/>
  <c r="Z294" i="2" s="1"/>
  <c r="X293" i="2"/>
  <c r="Z293" i="2" s="1"/>
  <c r="X291" i="2"/>
  <c r="Z291" i="2" s="1"/>
  <c r="X290" i="2"/>
  <c r="Z290" i="2" s="1"/>
  <c r="X286" i="2"/>
  <c r="Z286" i="2" s="1"/>
  <c r="X268" i="2"/>
  <c r="Z268" i="2" s="1"/>
  <c r="X267" i="2"/>
  <c r="Z267" i="2" s="1"/>
  <c r="AA23" i="2" l="1"/>
  <c r="Y479" i="2"/>
  <c r="Y543" i="2"/>
  <c r="AB543" i="2"/>
  <c r="AA543" i="2"/>
  <c r="AB542" i="2"/>
  <c r="AA542" i="2"/>
  <c r="Y542" i="2"/>
  <c r="AB541" i="2"/>
  <c r="AA541" i="2"/>
  <c r="Y541" i="2"/>
  <c r="AB540" i="2"/>
  <c r="AA540" i="2"/>
  <c r="Y540" i="2"/>
  <c r="AB538" i="2"/>
  <c r="AA538" i="2"/>
  <c r="Y538" i="2"/>
  <c r="Y518" i="2"/>
  <c r="AB526" i="2"/>
  <c r="AA526" i="2"/>
  <c r="Y526" i="2"/>
  <c r="AB525" i="2"/>
  <c r="AA525" i="2"/>
  <c r="Y525" i="2"/>
  <c r="AB524" i="2"/>
  <c r="AA524" i="2"/>
  <c r="Y524" i="2"/>
  <c r="AB523" i="2"/>
  <c r="AA523" i="2"/>
  <c r="Y523" i="2"/>
  <c r="AB522" i="2"/>
  <c r="AA522" i="2"/>
  <c r="Y522" i="2"/>
  <c r="AB521" i="2"/>
  <c r="AA521" i="2"/>
  <c r="Y521" i="2"/>
  <c r="AB520" i="2"/>
  <c r="AA520" i="2"/>
  <c r="Y520" i="2"/>
  <c r="AB519" i="2"/>
  <c r="AA519" i="2"/>
  <c r="Y519" i="2"/>
  <c r="AA518" i="2"/>
  <c r="AB518" i="2"/>
  <c r="AB515" i="2"/>
  <c r="AA515" i="2"/>
  <c r="Y515" i="2"/>
  <c r="Y503" i="2"/>
  <c r="Z504" i="2"/>
  <c r="AB504" i="2" s="1"/>
  <c r="AB505" i="2"/>
  <c r="AA505" i="2"/>
  <c r="Y505" i="2"/>
  <c r="AA503" i="2"/>
  <c r="AB502" i="2"/>
  <c r="AA502" i="2"/>
  <c r="Y502" i="2"/>
  <c r="AB501" i="2"/>
  <c r="AA501" i="2"/>
  <c r="Y501" i="2"/>
  <c r="Z500" i="2"/>
  <c r="AB499" i="2"/>
  <c r="AA499" i="2"/>
  <c r="Y499" i="2"/>
  <c r="AB498" i="2"/>
  <c r="AA498" i="2"/>
  <c r="Y498" i="2"/>
  <c r="AB497" i="2"/>
  <c r="AA497" i="2"/>
  <c r="Y497" i="2"/>
  <c r="AB494" i="2"/>
  <c r="AA494" i="2"/>
  <c r="Y494" i="2"/>
  <c r="AA484" i="2"/>
  <c r="AB484" i="2"/>
  <c r="Y484" i="2"/>
  <c r="AB483" i="2"/>
  <c r="AA483" i="2"/>
  <c r="Y483" i="2"/>
  <c r="Z482" i="2"/>
  <c r="AB481" i="2"/>
  <c r="AA481" i="2"/>
  <c r="Y481" i="2"/>
  <c r="AB480" i="2"/>
  <c r="AA480" i="2"/>
  <c r="Y480" i="2"/>
  <c r="AA479" i="2"/>
  <c r="AB479" i="2"/>
  <c r="AB478" i="2"/>
  <c r="AA478" i="2"/>
  <c r="Y478" i="2"/>
  <c r="AB477" i="2"/>
  <c r="AA477" i="2"/>
  <c r="Y477" i="2"/>
  <c r="AB476" i="2"/>
  <c r="AA476" i="2"/>
  <c r="Y476" i="2"/>
  <c r="AB475" i="2"/>
  <c r="AA475" i="2"/>
  <c r="Y475" i="2"/>
  <c r="AB473" i="2"/>
  <c r="AA473" i="2"/>
  <c r="Y473" i="2"/>
  <c r="Z459" i="2"/>
  <c r="AB459" i="2" s="1"/>
  <c r="Z458" i="2"/>
  <c r="AB463" i="2"/>
  <c r="AA463" i="2"/>
  <c r="Y463" i="2"/>
  <c r="AB462" i="2"/>
  <c r="AA462" i="2"/>
  <c r="Y462" i="2"/>
  <c r="AB461" i="2"/>
  <c r="AA461" i="2"/>
  <c r="Y461" i="2"/>
  <c r="AB460" i="2"/>
  <c r="AA460" i="2"/>
  <c r="Y460" i="2"/>
  <c r="AA456" i="2"/>
  <c r="AB456" i="2"/>
  <c r="Y456" i="2"/>
  <c r="Z443" i="2"/>
  <c r="AB443" i="2" s="1"/>
  <c r="AB446" i="2"/>
  <c r="AA446" i="2"/>
  <c r="Y446" i="2"/>
  <c r="AB445" i="2"/>
  <c r="AA445" i="2"/>
  <c r="Y445" i="2"/>
  <c r="AB444" i="2"/>
  <c r="AA444" i="2"/>
  <c r="Y444" i="2"/>
  <c r="AA442" i="2"/>
  <c r="AB442" i="2"/>
  <c r="Y442" i="2"/>
  <c r="AB441" i="2"/>
  <c r="AA441" i="2"/>
  <c r="Y441" i="2"/>
  <c r="AB439" i="2"/>
  <c r="AA439" i="2"/>
  <c r="Y439" i="2"/>
  <c r="AB426" i="2"/>
  <c r="AA426" i="2"/>
  <c r="Y426" i="2"/>
  <c r="AB424" i="2"/>
  <c r="AA424" i="2"/>
  <c r="Y424" i="2"/>
  <c r="AB423" i="2"/>
  <c r="AA423" i="2"/>
  <c r="Y423" i="2"/>
  <c r="AB422" i="2"/>
  <c r="AA422" i="2"/>
  <c r="Y422" i="2"/>
  <c r="AB421" i="2"/>
  <c r="AA421" i="2"/>
  <c r="Y421" i="2"/>
  <c r="AA420" i="2"/>
  <c r="AB420" i="2"/>
  <c r="Y420" i="2"/>
  <c r="Z418" i="2"/>
  <c r="Z417" i="2"/>
  <c r="AB416" i="2"/>
  <c r="AA416" i="2"/>
  <c r="Y416" i="2"/>
  <c r="AB415" i="2"/>
  <c r="AA415" i="2"/>
  <c r="Y415" i="2"/>
  <c r="AB413" i="2"/>
  <c r="AA413" i="2"/>
  <c r="Y413" i="2"/>
  <c r="AB412" i="2"/>
  <c r="AA412" i="2"/>
  <c r="Y412" i="2"/>
  <c r="AB411" i="2"/>
  <c r="AA411" i="2"/>
  <c r="Y411" i="2"/>
  <c r="AB410" i="2"/>
  <c r="AA410" i="2"/>
  <c r="Y410" i="2"/>
  <c r="AB408" i="2"/>
  <c r="AA408" i="2"/>
  <c r="Y408" i="2"/>
  <c r="Z384" i="2"/>
  <c r="AA384" i="2" s="1"/>
  <c r="AB393" i="2"/>
  <c r="AA393" i="2"/>
  <c r="Y393" i="2"/>
  <c r="AB392" i="2"/>
  <c r="AA392" i="2"/>
  <c r="Y392" i="2"/>
  <c r="AB390" i="2"/>
  <c r="AA390" i="2"/>
  <c r="Y390" i="2"/>
  <c r="AB389" i="2"/>
  <c r="AA389" i="2"/>
  <c r="Y389" i="2"/>
  <c r="AA388" i="2"/>
  <c r="AB388" i="2"/>
  <c r="Y388" i="2"/>
  <c r="AB386" i="2"/>
  <c r="AA386" i="2"/>
  <c r="Y386" i="2"/>
  <c r="AB385" i="2"/>
  <c r="AA385" i="2"/>
  <c r="Y385" i="2"/>
  <c r="AB382" i="2"/>
  <c r="AA382" i="2"/>
  <c r="Y382" i="2"/>
  <c r="AB381" i="2"/>
  <c r="AA381" i="2"/>
  <c r="Y381" i="2"/>
  <c r="AB380" i="2"/>
  <c r="AA380" i="2"/>
  <c r="Y380" i="2"/>
  <c r="AA378" i="2"/>
  <c r="AB378" i="2"/>
  <c r="Y378" i="2"/>
  <c r="Z368" i="2"/>
  <c r="Y349" i="2"/>
  <c r="Y352" i="2"/>
  <c r="Y362" i="2"/>
  <c r="AB363" i="2"/>
  <c r="AA363" i="2"/>
  <c r="Y363" i="2"/>
  <c r="AB362" i="2"/>
  <c r="AA362" i="2"/>
  <c r="AB360" i="2"/>
  <c r="AA360" i="2"/>
  <c r="Y360" i="2"/>
  <c r="AA359" i="2"/>
  <c r="AB359" i="2"/>
  <c r="Y359" i="2"/>
  <c r="Z358" i="2"/>
  <c r="AB357" i="2"/>
  <c r="AA357" i="2"/>
  <c r="Y357" i="2"/>
  <c r="AB355" i="2"/>
  <c r="AA355" i="2"/>
  <c r="Y355" i="2"/>
  <c r="AB354" i="2"/>
  <c r="AA354" i="2"/>
  <c r="Y354" i="2"/>
  <c r="AB353" i="2"/>
  <c r="AA353" i="2"/>
  <c r="Y353" i="2"/>
  <c r="AA352" i="2"/>
  <c r="AB352" i="2"/>
  <c r="Z351" i="2"/>
  <c r="AB351" i="2" s="1"/>
  <c r="Z347" i="2"/>
  <c r="AB347" i="2" s="1"/>
  <c r="AB350" i="2"/>
  <c r="AA350" i="2"/>
  <c r="Y350" i="2"/>
  <c r="AA349" i="2"/>
  <c r="Z324" i="2"/>
  <c r="AB324" i="2" s="1"/>
  <c r="Z328" i="2"/>
  <c r="AB328" i="2" s="1"/>
  <c r="AB332" i="2"/>
  <c r="AA332" i="2"/>
  <c r="Y332" i="2"/>
  <c r="AB331" i="2"/>
  <c r="AA331" i="2"/>
  <c r="Y331" i="2"/>
  <c r="AB329" i="2"/>
  <c r="AA329" i="2"/>
  <c r="Y329" i="2"/>
  <c r="AB327" i="2"/>
  <c r="AA327" i="2"/>
  <c r="Y327" i="2"/>
  <c r="AA325" i="2"/>
  <c r="AB325" i="2"/>
  <c r="Y325" i="2"/>
  <c r="AB322" i="2"/>
  <c r="AA322" i="2"/>
  <c r="Y322" i="2"/>
  <c r="AB321" i="2"/>
  <c r="AA321" i="2"/>
  <c r="Y321" i="2"/>
  <c r="AB310" i="2"/>
  <c r="AA310" i="2"/>
  <c r="Y310" i="2"/>
  <c r="AB309" i="2"/>
  <c r="AA309" i="2"/>
  <c r="Y309" i="2"/>
  <c r="AA279" i="2"/>
  <c r="AB279" i="2"/>
  <c r="Y279" i="2"/>
  <c r="Z302" i="2"/>
  <c r="AB302" i="2" s="1"/>
  <c r="Z299" i="2"/>
  <c r="AB299" i="2" s="1"/>
  <c r="AB305" i="2"/>
  <c r="AA305" i="2"/>
  <c r="Y305" i="2"/>
  <c r="AB303" i="2"/>
  <c r="AA303" i="2"/>
  <c r="Y303" i="2"/>
  <c r="AB301" i="2"/>
  <c r="AA301" i="2"/>
  <c r="Y301" i="2"/>
  <c r="Z298" i="2"/>
  <c r="AB297" i="2"/>
  <c r="AA297" i="2"/>
  <c r="Y297" i="2"/>
  <c r="AB295" i="2"/>
  <c r="AA295" i="2"/>
  <c r="Y295" i="2"/>
  <c r="AA294" i="2"/>
  <c r="AB294" i="2"/>
  <c r="Y294" i="2"/>
  <c r="AB293" i="2"/>
  <c r="AA293" i="2"/>
  <c r="Y293" i="2"/>
  <c r="AB291" i="2"/>
  <c r="AA291" i="2"/>
  <c r="Y291" i="2"/>
  <c r="AB290" i="2"/>
  <c r="AA290" i="2"/>
  <c r="Y290" i="2"/>
  <c r="AB286" i="2"/>
  <c r="AA286" i="2"/>
  <c r="Y286" i="2"/>
  <c r="AA268" i="2"/>
  <c r="AB268" i="2"/>
  <c r="Y268" i="2"/>
  <c r="AA267" i="2"/>
  <c r="AB267" i="2"/>
  <c r="Y267" i="2"/>
  <c r="X270" i="2"/>
  <c r="Z270" i="2" s="1"/>
  <c r="X265" i="2"/>
  <c r="Y265" i="2" s="1"/>
  <c r="X264" i="2"/>
  <c r="Z264" i="2" s="1"/>
  <c r="X248" i="2"/>
  <c r="Z248" i="2" s="1"/>
  <c r="X262" i="2"/>
  <c r="Z262" i="2" s="1"/>
  <c r="X261" i="2"/>
  <c r="Z261" i="2" s="1"/>
  <c r="X259" i="2"/>
  <c r="Z259" i="2" s="1"/>
  <c r="X255" i="2"/>
  <c r="Z255" i="2" s="1"/>
  <c r="X247" i="2"/>
  <c r="Z247" i="2" s="1"/>
  <c r="X243" i="2"/>
  <c r="Y243" i="2" s="1"/>
  <c r="X241" i="2"/>
  <c r="Z241" i="2" s="1"/>
  <c r="X239" i="2"/>
  <c r="Z239" i="2" s="1"/>
  <c r="X238" i="2"/>
  <c r="Z238" i="2" s="1"/>
  <c r="X236" i="2"/>
  <c r="Z236" i="2" s="1"/>
  <c r="X235" i="2"/>
  <c r="Z235" i="2" s="1"/>
  <c r="X233" i="2"/>
  <c r="Z233" i="2" s="1"/>
  <c r="X220" i="2"/>
  <c r="Z220" i="2" s="1"/>
  <c r="X218" i="2"/>
  <c r="Z218" i="2" s="1"/>
  <c r="X209" i="2"/>
  <c r="Z209" i="2" s="1"/>
  <c r="X212" i="2"/>
  <c r="Z212" i="2" s="1"/>
  <c r="X211" i="2"/>
  <c r="Z211" i="2" s="1"/>
  <c r="X207" i="2"/>
  <c r="Z207" i="2" s="1"/>
  <c r="X204" i="2"/>
  <c r="Z204" i="2" s="1"/>
  <c r="X190" i="2"/>
  <c r="Z190" i="2" s="1"/>
  <c r="X186" i="2"/>
  <c r="Z186" i="2" s="1"/>
  <c r="X184" i="2"/>
  <c r="Z184" i="2" s="1"/>
  <c r="X182" i="2"/>
  <c r="Z182" i="2" s="1"/>
  <c r="AB182" i="2" s="1"/>
  <c r="X165" i="2"/>
  <c r="Z165" i="2" s="1"/>
  <c r="X163" i="2"/>
  <c r="Z163" i="2" s="1"/>
  <c r="X161" i="2"/>
  <c r="Z161" i="2" s="1"/>
  <c r="AA161" i="2" s="1"/>
  <c r="X153" i="2"/>
  <c r="Z153" i="2" s="1"/>
  <c r="X151" i="2"/>
  <c r="Z151" i="2" s="1"/>
  <c r="X150" i="2"/>
  <c r="Z150" i="2" s="1"/>
  <c r="X149" i="2"/>
  <c r="Z149" i="2" s="1"/>
  <c r="X147" i="2"/>
  <c r="Z147" i="2" s="1"/>
  <c r="X145" i="2"/>
  <c r="Y145" i="2" s="1"/>
  <c r="X132" i="2"/>
  <c r="Z132" i="2" s="1"/>
  <c r="X130" i="2"/>
  <c r="Z130" i="2" s="1"/>
  <c r="X120" i="2"/>
  <c r="Y120" i="2" s="1"/>
  <c r="X118" i="2"/>
  <c r="Y118" i="2" s="1"/>
  <c r="X116" i="2"/>
  <c r="Z116" i="2" s="1"/>
  <c r="X113" i="2"/>
  <c r="Z113" i="2" s="1"/>
  <c r="X106" i="2"/>
  <c r="Z106" i="2" s="1"/>
  <c r="X105" i="2"/>
  <c r="Z105" i="2" s="1"/>
  <c r="X100" i="2"/>
  <c r="Z100" i="2" s="1"/>
  <c r="X92" i="2"/>
  <c r="Z92" i="2" s="1"/>
  <c r="X91" i="2"/>
  <c r="Z91" i="2" s="1"/>
  <c r="X86" i="2"/>
  <c r="Z86" i="2" s="1"/>
  <c r="X81" i="2"/>
  <c r="Z81" i="2" s="1"/>
  <c r="X80" i="2"/>
  <c r="Z80" i="2" s="1"/>
  <c r="X78" i="2"/>
  <c r="Y78" i="2" s="1"/>
  <c r="X77" i="2"/>
  <c r="Z77" i="2" s="1"/>
  <c r="X76" i="2"/>
  <c r="Y76" i="2" s="1"/>
  <c r="X75" i="2"/>
  <c r="Z75" i="2" s="1"/>
  <c r="X74" i="2"/>
  <c r="Z74" i="2" s="1"/>
  <c r="X72" i="2"/>
  <c r="Z72" i="2" s="1"/>
  <c r="X68" i="2"/>
  <c r="Y68" i="2" s="1"/>
  <c r="X67" i="2"/>
  <c r="Y67" i="2" s="1"/>
  <c r="X65" i="2"/>
  <c r="Z65" i="2" s="1"/>
  <c r="X64" i="2"/>
  <c r="Z64" i="2" s="1"/>
  <c r="X62" i="2"/>
  <c r="Z62" i="2" s="1"/>
  <c r="X61" i="2"/>
  <c r="Y61" i="2" s="1"/>
  <c r="X59" i="2"/>
  <c r="Z59" i="2" s="1"/>
  <c r="X53" i="2"/>
  <c r="Z53" i="2" s="1"/>
  <c r="X46" i="2"/>
  <c r="Z46" i="2" s="1"/>
  <c r="X39" i="2"/>
  <c r="Z39" i="2" s="1"/>
  <c r="AB384" i="2" l="1"/>
  <c r="AA351" i="2"/>
  <c r="AA443" i="2"/>
  <c r="AA504" i="2"/>
  <c r="AB500" i="2"/>
  <c r="AA500" i="2"/>
  <c r="AB482" i="2"/>
  <c r="AA482" i="2"/>
  <c r="AA459" i="2"/>
  <c r="AB458" i="2"/>
  <c r="AA458" i="2"/>
  <c r="AA418" i="2"/>
  <c r="AB418" i="2"/>
  <c r="AB417" i="2"/>
  <c r="AA417" i="2"/>
  <c r="AB368" i="2"/>
  <c r="AA368" i="2"/>
  <c r="AA347" i="2"/>
  <c r="AB358" i="2"/>
  <c r="AA358" i="2"/>
  <c r="AA324" i="2"/>
  <c r="AA328" i="2"/>
  <c r="Y233" i="2"/>
  <c r="AA302" i="2"/>
  <c r="AA299" i="2"/>
  <c r="AB298" i="2"/>
  <c r="AA298" i="2"/>
  <c r="Z265" i="2"/>
  <c r="AB265" i="2" s="1"/>
  <c r="AB270" i="2"/>
  <c r="AA270" i="2"/>
  <c r="Y270" i="2"/>
  <c r="AA264" i="2"/>
  <c r="AB264" i="2"/>
  <c r="Y264" i="2"/>
  <c r="AB248" i="2"/>
  <c r="AA248" i="2"/>
  <c r="Y248" i="2"/>
  <c r="AB262" i="2"/>
  <c r="AA262" i="2"/>
  <c r="Y262" i="2"/>
  <c r="AA261" i="2"/>
  <c r="AB261" i="2"/>
  <c r="Y261" i="2"/>
  <c r="AA259" i="2"/>
  <c r="AB259" i="2"/>
  <c r="Y259" i="2"/>
  <c r="AB255" i="2"/>
  <c r="AA255" i="2"/>
  <c r="Y255" i="2"/>
  <c r="AB247" i="2"/>
  <c r="AA247" i="2"/>
  <c r="Y247" i="2"/>
  <c r="Z243" i="2"/>
  <c r="AB241" i="2"/>
  <c r="AA241" i="2"/>
  <c r="Y241" i="2"/>
  <c r="AB239" i="2"/>
  <c r="AA239" i="2"/>
  <c r="Y239" i="2"/>
  <c r="AA238" i="2"/>
  <c r="AB238" i="2"/>
  <c r="Y238" i="2"/>
  <c r="AB236" i="2"/>
  <c r="AA236" i="2"/>
  <c r="Y236" i="2"/>
  <c r="AB235" i="2"/>
  <c r="AA235" i="2"/>
  <c r="Y235" i="2"/>
  <c r="AB233" i="2"/>
  <c r="AA233" i="2"/>
  <c r="AB220" i="2"/>
  <c r="AA220" i="2"/>
  <c r="Y220" i="2"/>
  <c r="AA218" i="2"/>
  <c r="AB218" i="2"/>
  <c r="Y218" i="2"/>
  <c r="AA209" i="2"/>
  <c r="AB209" i="2"/>
  <c r="Y209" i="2"/>
  <c r="AA212" i="2"/>
  <c r="AB212" i="2"/>
  <c r="Y212" i="2"/>
  <c r="AB211" i="2"/>
  <c r="AA211" i="2"/>
  <c r="Y211" i="2"/>
  <c r="AB207" i="2"/>
  <c r="AA207" i="2"/>
  <c r="Y207" i="2"/>
  <c r="AB204" i="2"/>
  <c r="AA204" i="2"/>
  <c r="Y204" i="2"/>
  <c r="Y161" i="2"/>
  <c r="AA190" i="2"/>
  <c r="AB190" i="2"/>
  <c r="Y190" i="2"/>
  <c r="AB186" i="2"/>
  <c r="AA186" i="2"/>
  <c r="Y186" i="2"/>
  <c r="Y182" i="2"/>
  <c r="AB184" i="2"/>
  <c r="AA184" i="2"/>
  <c r="Y184" i="2"/>
  <c r="AA182" i="2"/>
  <c r="AB165" i="2"/>
  <c r="AA165" i="2"/>
  <c r="Y165" i="2"/>
  <c r="AB163" i="2"/>
  <c r="AA163" i="2"/>
  <c r="Y163" i="2"/>
  <c r="AB161" i="2"/>
  <c r="AB153" i="2"/>
  <c r="AA153" i="2"/>
  <c r="Y153" i="2"/>
  <c r="AB151" i="2"/>
  <c r="AA151" i="2"/>
  <c r="Y151" i="2"/>
  <c r="AB150" i="2"/>
  <c r="AA150" i="2"/>
  <c r="Y150" i="2"/>
  <c r="AA149" i="2"/>
  <c r="AB149" i="2"/>
  <c r="Y149" i="2"/>
  <c r="Z76" i="2"/>
  <c r="AA76" i="2" s="1"/>
  <c r="AB147" i="2"/>
  <c r="AA147" i="2"/>
  <c r="Y147" i="2"/>
  <c r="Z145" i="2"/>
  <c r="AA132" i="2"/>
  <c r="AB132" i="2"/>
  <c r="Y132" i="2"/>
  <c r="AB130" i="2"/>
  <c r="AA130" i="2"/>
  <c r="Y130" i="2"/>
  <c r="Z120" i="2"/>
  <c r="AA120" i="2" s="1"/>
  <c r="Z118" i="2"/>
  <c r="AA116" i="2"/>
  <c r="AB116" i="2"/>
  <c r="Y116" i="2"/>
  <c r="AB113" i="2"/>
  <c r="AA113" i="2"/>
  <c r="Y113" i="2"/>
  <c r="AA106" i="2"/>
  <c r="AB106" i="2"/>
  <c r="Y106" i="2"/>
  <c r="AB105" i="2"/>
  <c r="AA105" i="2"/>
  <c r="Y105" i="2"/>
  <c r="AA100" i="2"/>
  <c r="AB100" i="2"/>
  <c r="Y100" i="2"/>
  <c r="AA92" i="2"/>
  <c r="AB92" i="2"/>
  <c r="Y92" i="2"/>
  <c r="AB91" i="2"/>
  <c r="AA91" i="2"/>
  <c r="Y91" i="2"/>
  <c r="AB86" i="2"/>
  <c r="AA86" i="2"/>
  <c r="Y86" i="2"/>
  <c r="Y81" i="2"/>
  <c r="AB81" i="2"/>
  <c r="AA81" i="2"/>
  <c r="AB80" i="2"/>
  <c r="AA80" i="2"/>
  <c r="Y80" i="2"/>
  <c r="Z78" i="2"/>
  <c r="AB77" i="2"/>
  <c r="AA77" i="2"/>
  <c r="Y77" i="2"/>
  <c r="AB75" i="2"/>
  <c r="AA75" i="2"/>
  <c r="Y75" i="2"/>
  <c r="AB74" i="2"/>
  <c r="AA74" i="2"/>
  <c r="Y74" i="2"/>
  <c r="AA72" i="2"/>
  <c r="AB72" i="2"/>
  <c r="Y72" i="2"/>
  <c r="Z68" i="2"/>
  <c r="Z67" i="2"/>
  <c r="AB65" i="2"/>
  <c r="AA65" i="2"/>
  <c r="Y65" i="2"/>
  <c r="AB64" i="2"/>
  <c r="AA64" i="2"/>
  <c r="Y64" i="2"/>
  <c r="AB62" i="2"/>
  <c r="AA62" i="2"/>
  <c r="Y62" i="2"/>
  <c r="Z61" i="2"/>
  <c r="AB61" i="2" s="1"/>
  <c r="AB59" i="2"/>
  <c r="AA59" i="2"/>
  <c r="Y59" i="2"/>
  <c r="AB53" i="2"/>
  <c r="AA53" i="2"/>
  <c r="Y53" i="2"/>
  <c r="AB46" i="2"/>
  <c r="AA46" i="2"/>
  <c r="Y46" i="2"/>
  <c r="AA39" i="2"/>
  <c r="AB39" i="2"/>
  <c r="Y39" i="2"/>
  <c r="X32" i="2"/>
  <c r="Z32" i="2" s="1"/>
  <c r="AA265" i="2" l="1"/>
  <c r="AB243" i="2"/>
  <c r="AA243" i="2"/>
  <c r="AB76" i="2"/>
  <c r="AB120" i="2"/>
  <c r="AB145" i="2"/>
  <c r="AA145" i="2"/>
  <c r="AA118" i="2"/>
  <c r="AB118" i="2"/>
  <c r="AB78" i="2"/>
  <c r="AA78" i="2"/>
  <c r="AB68" i="2"/>
  <c r="AA68" i="2"/>
  <c r="AB67" i="2"/>
  <c r="AA67" i="2"/>
  <c r="AA61" i="2"/>
  <c r="AA32" i="2"/>
  <c r="AB32" i="2"/>
  <c r="Y32" i="2"/>
  <c r="X25" i="2"/>
  <c r="Y25" i="2" s="1"/>
  <c r="X18" i="2"/>
  <c r="Y18" i="2" s="1"/>
  <c r="X19" i="2"/>
  <c r="Y19" i="2" s="1"/>
  <c r="X20" i="2"/>
  <c r="Y20" i="2" s="1"/>
  <c r="X21" i="2"/>
  <c r="Y21" i="2" s="1"/>
  <c r="X22" i="2"/>
  <c r="Y22" i="2" s="1"/>
  <c r="X16" i="2"/>
  <c r="Y16" i="2" s="1"/>
  <c r="X15" i="2"/>
  <c r="Y15" i="2" s="1"/>
  <c r="X12" i="2"/>
  <c r="Y12" i="2" s="1"/>
  <c r="X6" i="2"/>
  <c r="Y6" i="2" s="1"/>
  <c r="X9" i="2"/>
  <c r="Y9" i="2" s="1"/>
  <c r="X10" i="2"/>
  <c r="Z10" i="2" s="1"/>
  <c r="Z21" i="2" l="1"/>
  <c r="Z6" i="2"/>
  <c r="AA6" i="2" s="1"/>
  <c r="Z22" i="2"/>
  <c r="AA22" i="2" s="1"/>
  <c r="Z19" i="2"/>
  <c r="Z20" i="2"/>
  <c r="AA20" i="2" s="1"/>
  <c r="AA10" i="2"/>
  <c r="AB10" i="2"/>
  <c r="Y10" i="2"/>
  <c r="Z16" i="2"/>
  <c r="Z15" i="2"/>
  <c r="Z25" i="2"/>
  <c r="Z18" i="2"/>
  <c r="Z12" i="2"/>
  <c r="Z9" i="2"/>
  <c r="AB9" i="2" s="1"/>
  <c r="X17" i="2"/>
  <c r="Y17" i="2" s="1"/>
  <c r="X11" i="2"/>
  <c r="Z11" i="2" s="1"/>
  <c r="AB11" i="2" s="1"/>
  <c r="AB6" i="2" l="1"/>
  <c r="AA21" i="2"/>
  <c r="AB21" i="2"/>
  <c r="AB19" i="2"/>
  <c r="AA19" i="2"/>
  <c r="AB22" i="2"/>
  <c r="AB20" i="2"/>
  <c r="AB16" i="2"/>
  <c r="AA16" i="2"/>
  <c r="AA15" i="2"/>
  <c r="AB15" i="2"/>
  <c r="AB25" i="2"/>
  <c r="AA25" i="2"/>
  <c r="AA12" i="2"/>
  <c r="AB12" i="2"/>
  <c r="AA18" i="2"/>
  <c r="AB18" i="2"/>
  <c r="AA9" i="2"/>
  <c r="Z17" i="2"/>
  <c r="AA11" i="2"/>
  <c r="Y11" i="2"/>
  <c r="X544" i="2"/>
  <c r="Z544" i="2" s="1"/>
  <c r="AB544" i="2" s="1"/>
  <c r="X552" i="2"/>
  <c r="Z552" i="2" s="1"/>
  <c r="X548" i="2"/>
  <c r="Z548" i="2" s="1"/>
  <c r="AA17" i="2" l="1"/>
  <c r="AB17" i="2"/>
  <c r="AA552" i="2"/>
  <c r="AB552" i="2"/>
  <c r="Y552" i="2"/>
  <c r="AA548" i="2"/>
  <c r="AB548" i="2"/>
  <c r="Y548" i="2"/>
  <c r="Y544" i="2"/>
  <c r="AA544" i="2"/>
  <c r="X643" i="2"/>
  <c r="X642" i="2"/>
  <c r="X641" i="2"/>
  <c r="Z641" i="2" s="1"/>
  <c r="AA641" i="2" s="1"/>
  <c r="X640" i="2"/>
  <c r="Z640" i="2" s="1"/>
  <c r="AA640" i="2" s="1"/>
  <c r="X639" i="2"/>
  <c r="Y639" i="2" s="1"/>
  <c r="X638" i="2"/>
  <c r="X637" i="2"/>
  <c r="Y637" i="2" s="1"/>
  <c r="X636" i="2"/>
  <c r="Y636" i="2" s="1"/>
  <c r="X635" i="2"/>
  <c r="Z635" i="2" s="1"/>
  <c r="AB635" i="2" s="1"/>
  <c r="X634" i="2"/>
  <c r="X633" i="2"/>
  <c r="Z633" i="2" s="1"/>
  <c r="AB633" i="2" s="1"/>
  <c r="X632" i="2"/>
  <c r="Z632" i="2" s="1"/>
  <c r="AB632" i="2" s="1"/>
  <c r="X631" i="2"/>
  <c r="Y631" i="2" s="1"/>
  <c r="X630" i="2"/>
  <c r="X629" i="2"/>
  <c r="Y629" i="2" s="1"/>
  <c r="X628" i="2"/>
  <c r="Y628" i="2" s="1"/>
  <c r="X627" i="2"/>
  <c r="Z627" i="2" s="1"/>
  <c r="AA627" i="2" s="1"/>
  <c r="X626" i="2"/>
  <c r="Z626" i="2" s="1"/>
  <c r="AB626" i="2" s="1"/>
  <c r="X625" i="2"/>
  <c r="Z625" i="2" s="1"/>
  <c r="AB625" i="2" s="1"/>
  <c r="X624" i="2"/>
  <c r="X623" i="2"/>
  <c r="Y623" i="2" s="1"/>
  <c r="X622" i="2"/>
  <c r="X621" i="2"/>
  <c r="Y621" i="2" s="1"/>
  <c r="X620" i="2"/>
  <c r="X619" i="2"/>
  <c r="Z619" i="2" s="1"/>
  <c r="X618" i="2"/>
  <c r="X617" i="2"/>
  <c r="Y617" i="2" s="1"/>
  <c r="X616" i="2"/>
  <c r="Z616" i="2" s="1"/>
  <c r="AB616" i="2" s="1"/>
  <c r="X615" i="2"/>
  <c r="Z615" i="2" s="1"/>
  <c r="AA615" i="2" s="1"/>
  <c r="X614" i="2"/>
  <c r="Y614" i="2" s="1"/>
  <c r="X613" i="2"/>
  <c r="Z613" i="2" s="1"/>
  <c r="AB613" i="2" s="1"/>
  <c r="X612" i="2"/>
  <c r="Z612" i="2" s="1"/>
  <c r="AA612" i="2" s="1"/>
  <c r="X611" i="2"/>
  <c r="X610" i="2"/>
  <c r="Y610" i="2" s="1"/>
  <c r="X609" i="2"/>
  <c r="Z609" i="2" s="1"/>
  <c r="AB609" i="2" s="1"/>
  <c r="X608" i="2"/>
  <c r="X607" i="2"/>
  <c r="Z607" i="2" s="1"/>
  <c r="AA607" i="2" s="1"/>
  <c r="X606" i="2"/>
  <c r="Z606" i="2" s="1"/>
  <c r="AB606" i="2" s="1"/>
  <c r="X605" i="2"/>
  <c r="Z605" i="2" s="1"/>
  <c r="X604" i="2"/>
  <c r="Z604" i="2" s="1"/>
  <c r="AB604" i="2" s="1"/>
  <c r="X603" i="2"/>
  <c r="Z603" i="2" s="1"/>
  <c r="AB603" i="2" s="1"/>
  <c r="X602" i="2"/>
  <c r="Z602" i="2" s="1"/>
  <c r="X601" i="2"/>
  <c r="Z601" i="2" s="1"/>
  <c r="X600" i="2"/>
  <c r="Z600" i="2" s="1"/>
  <c r="AB600" i="2" s="1"/>
  <c r="X599" i="2"/>
  <c r="Y599" i="2" s="1"/>
  <c r="X598" i="2"/>
  <c r="Z598" i="2" s="1"/>
  <c r="AA598" i="2" s="1"/>
  <c r="X597" i="2"/>
  <c r="Y597" i="2" s="1"/>
  <c r="X596" i="2"/>
  <c r="Y596" i="2" s="1"/>
  <c r="X595" i="2"/>
  <c r="Z595" i="2" s="1"/>
  <c r="AB595" i="2" s="1"/>
  <c r="X594" i="2"/>
  <c r="X593" i="2"/>
  <c r="Z593" i="2" s="1"/>
  <c r="AB593" i="2" s="1"/>
  <c r="X592" i="2"/>
  <c r="Y592" i="2" s="1"/>
  <c r="X591" i="2"/>
  <c r="Z591" i="2" s="1"/>
  <c r="X590" i="2"/>
  <c r="Y590" i="2" s="1"/>
  <c r="X589" i="2"/>
  <c r="X588" i="2"/>
  <c r="Z588" i="2" s="1"/>
  <c r="AB588" i="2" s="1"/>
  <c r="X587" i="2"/>
  <c r="Y587" i="2" s="1"/>
  <c r="X586" i="2"/>
  <c r="Y586" i="2" s="1"/>
  <c r="X585" i="2"/>
  <c r="Y585" i="2" s="1"/>
  <c r="X584" i="2"/>
  <c r="X583" i="2"/>
  <c r="Z583" i="2" s="1"/>
  <c r="AB583" i="2" s="1"/>
  <c r="X582" i="2"/>
  <c r="Y582" i="2" s="1"/>
  <c r="X581" i="2"/>
  <c r="Z581" i="2" s="1"/>
  <c r="X580" i="2"/>
  <c r="Z580" i="2" s="1"/>
  <c r="AB580" i="2" s="1"/>
  <c r="X579" i="2"/>
  <c r="Z579" i="2" s="1"/>
  <c r="AB579" i="2" s="1"/>
  <c r="X578" i="2"/>
  <c r="Y578" i="2" s="1"/>
  <c r="X577" i="2"/>
  <c r="Z577" i="2" s="1"/>
  <c r="X576" i="2"/>
  <c r="X575" i="2"/>
  <c r="Z575" i="2" s="1"/>
  <c r="AB575" i="2" s="1"/>
  <c r="X574" i="2"/>
  <c r="Y574" i="2" s="1"/>
  <c r="X573" i="2"/>
  <c r="Z573" i="2" s="1"/>
  <c r="X572" i="2"/>
  <c r="Z572" i="2" s="1"/>
  <c r="AB572" i="2" s="1"/>
  <c r="X571" i="2"/>
  <c r="Z571" i="2" s="1"/>
  <c r="AB571" i="2" s="1"/>
  <c r="X570" i="2"/>
  <c r="Y570" i="2" s="1"/>
  <c r="X569" i="2"/>
  <c r="Y569" i="2" s="1"/>
  <c r="X568" i="2"/>
  <c r="X567" i="2"/>
  <c r="Z567" i="2" s="1"/>
  <c r="AB567" i="2" s="1"/>
  <c r="X566" i="2"/>
  <c r="Y566" i="2" s="1"/>
  <c r="X565" i="2"/>
  <c r="Y565" i="2" s="1"/>
  <c r="X564" i="2"/>
  <c r="Z564" i="2" s="1"/>
  <c r="AB564" i="2" s="1"/>
  <c r="X563" i="2"/>
  <c r="Z563" i="2" s="1"/>
  <c r="AB563" i="2" s="1"/>
  <c r="X562" i="2"/>
  <c r="Y562" i="2" s="1"/>
  <c r="X561" i="2"/>
  <c r="Y561" i="2" s="1"/>
  <c r="X560" i="2"/>
  <c r="X559" i="2"/>
  <c r="Z559" i="2" s="1"/>
  <c r="AB559" i="2" s="1"/>
  <c r="X558" i="2"/>
  <c r="Y558" i="2" s="1"/>
  <c r="X557" i="2"/>
  <c r="Z557" i="2" s="1"/>
  <c r="X556" i="2"/>
  <c r="Z556" i="2" s="1"/>
  <c r="AB556" i="2" s="1"/>
  <c r="X555" i="2"/>
  <c r="Z555" i="2" s="1"/>
  <c r="AB555" i="2" s="1"/>
  <c r="X554" i="2"/>
  <c r="Y554" i="2" s="1"/>
  <c r="X553" i="2"/>
  <c r="Z553" i="2" s="1"/>
  <c r="AB553" i="2" s="1"/>
  <c r="X551" i="2"/>
  <c r="Y551" i="2" s="1"/>
  <c r="X550" i="2"/>
  <c r="Z550" i="2" s="1"/>
  <c r="X549" i="2"/>
  <c r="X547" i="2"/>
  <c r="Y547" i="2" s="1"/>
  <c r="X546" i="2"/>
  <c r="Y546" i="2" s="1"/>
  <c r="X545" i="2"/>
  <c r="Z545" i="2" s="1"/>
  <c r="AB545" i="2" s="1"/>
  <c r="Z597" i="2" l="1"/>
  <c r="AB597" i="2" s="1"/>
  <c r="Z574" i="2"/>
  <c r="AB574" i="2" s="1"/>
  <c r="Z570" i="2"/>
  <c r="AB570" i="2" s="1"/>
  <c r="Y625" i="2"/>
  <c r="AB627" i="2"/>
  <c r="Y555" i="2"/>
  <c r="Z565" i="2"/>
  <c r="AB565" i="2" s="1"/>
  <c r="Z636" i="2"/>
  <c r="AB636" i="2" s="1"/>
  <c r="Y627" i="2"/>
  <c r="Z585" i="2"/>
  <c r="AB585" i="2" s="1"/>
  <c r="Y619" i="2"/>
  <c r="Y598" i="2"/>
  <c r="AB641" i="2"/>
  <c r="Y581" i="2"/>
  <c r="Y635" i="2"/>
  <c r="AB619" i="2"/>
  <c r="AA619" i="2"/>
  <c r="Y603" i="2"/>
  <c r="Y626" i="2"/>
  <c r="Y591" i="2"/>
  <c r="Z586" i="2"/>
  <c r="AB586" i="2" s="1"/>
  <c r="Z592" i="2"/>
  <c r="AB592" i="2" s="1"/>
  <c r="Y600" i="2"/>
  <c r="Z621" i="2"/>
  <c r="AA621" i="2" s="1"/>
  <c r="Y633" i="2"/>
  <c r="Z551" i="2"/>
  <c r="AB551" i="2" s="1"/>
  <c r="Z566" i="2"/>
  <c r="AB566" i="2" s="1"/>
  <c r="Y588" i="2"/>
  <c r="Z554" i="2"/>
  <c r="AA554" i="2" s="1"/>
  <c r="Z578" i="2"/>
  <c r="AB578" i="2" s="1"/>
  <c r="Z596" i="2"/>
  <c r="AA596" i="2" s="1"/>
  <c r="Y601" i="2"/>
  <c r="Z569" i="2"/>
  <c r="AB569" i="2" s="1"/>
  <c r="Z590" i="2"/>
  <c r="AA590" i="2" s="1"/>
  <c r="Z610" i="2"/>
  <c r="Y557" i="2"/>
  <c r="Z617" i="2"/>
  <c r="Y604" i="2"/>
  <c r="Y640" i="2"/>
  <c r="Y612" i="2"/>
  <c r="Y606" i="2"/>
  <c r="AA626" i="2"/>
  <c r="Z628" i="2"/>
  <c r="AB628" i="2" s="1"/>
  <c r="Y632" i="2"/>
  <c r="AB573" i="2"/>
  <c r="AA573" i="2"/>
  <c r="AB602" i="2"/>
  <c r="AA602" i="2"/>
  <c r="AB550" i="2"/>
  <c r="AA550" i="2"/>
  <c r="AB581" i="2"/>
  <c r="AA581" i="2"/>
  <c r="AB577" i="2"/>
  <c r="AA577" i="2"/>
  <c r="Z634" i="2"/>
  <c r="Y634" i="2"/>
  <c r="Z547" i="2"/>
  <c r="AB547" i="2" s="1"/>
  <c r="Z561" i="2"/>
  <c r="Z587" i="2"/>
  <c r="AB615" i="2"/>
  <c r="AA613" i="2"/>
  <c r="Y616" i="2"/>
  <c r="AB591" i="2"/>
  <c r="AA591" i="2"/>
  <c r="Z611" i="2"/>
  <c r="AB611" i="2" s="1"/>
  <c r="Y611" i="2"/>
  <c r="AA605" i="2"/>
  <c r="AB605" i="2"/>
  <c r="Y550" i="2"/>
  <c r="Z562" i="2"/>
  <c r="AB562" i="2" s="1"/>
  <c r="Y573" i="2"/>
  <c r="Y577" i="2"/>
  <c r="Y602" i="2"/>
  <c r="Y605" i="2"/>
  <c r="Y594" i="2"/>
  <c r="Z594" i="2"/>
  <c r="AB594" i="2" s="1"/>
  <c r="AA601" i="2"/>
  <c r="AB601" i="2"/>
  <c r="AB598" i="2"/>
  <c r="Z599" i="2"/>
  <c r="Z624" i="2"/>
  <c r="AB624" i="2" s="1"/>
  <c r="Y624" i="2"/>
  <c r="Z582" i="2"/>
  <c r="AB582" i="2" s="1"/>
  <c r="Z639" i="2"/>
  <c r="AB639" i="2" s="1"/>
  <c r="AB612" i="2"/>
  <c r="AB607" i="2"/>
  <c r="Y641" i="2"/>
  <c r="Z614" i="2"/>
  <c r="AB640" i="2"/>
  <c r="AA557" i="2"/>
  <c r="AB557" i="2"/>
  <c r="Z558" i="2"/>
  <c r="AB558" i="2" s="1"/>
  <c r="AA564" i="2"/>
  <c r="AA553" i="2"/>
  <c r="AA571" i="2"/>
  <c r="Z589" i="2"/>
  <c r="AB589" i="2" s="1"/>
  <c r="Y589" i="2"/>
  <c r="AA593" i="2"/>
  <c r="AA595" i="2"/>
  <c r="Y608" i="2"/>
  <c r="Z608" i="2"/>
  <c r="AB608" i="2" s="1"/>
  <c r="AA616" i="2"/>
  <c r="AA575" i="2"/>
  <c r="Z584" i="2"/>
  <c r="AB584" i="2" s="1"/>
  <c r="Y584" i="2"/>
  <c r="Z620" i="2"/>
  <c r="AB620" i="2" s="1"/>
  <c r="Y620" i="2"/>
  <c r="AA579" i="2"/>
  <c r="Z568" i="2"/>
  <c r="AB568" i="2" s="1"/>
  <c r="Y568" i="2"/>
  <c r="AA563" i="2"/>
  <c r="AA556" i="2"/>
  <c r="AA572" i="2"/>
  <c r="AA580" i="2"/>
  <c r="Z560" i="2"/>
  <c r="AB560" i="2" s="1"/>
  <c r="Y560" i="2"/>
  <c r="Z576" i="2"/>
  <c r="AB576" i="2" s="1"/>
  <c r="Y576" i="2"/>
  <c r="Z549" i="2"/>
  <c r="AB549" i="2" s="1"/>
  <c r="Y549" i="2"/>
  <c r="AA609" i="2"/>
  <c r="AA559" i="2"/>
  <c r="AA545" i="2"/>
  <c r="AA567" i="2"/>
  <c r="AA583" i="2"/>
  <c r="AA603" i="2"/>
  <c r="Z631" i="2"/>
  <c r="AB631" i="2" s="1"/>
  <c r="AA625" i="2"/>
  <c r="Z618" i="2"/>
  <c r="AB618" i="2" s="1"/>
  <c r="Y618" i="2"/>
  <c r="Z642" i="2"/>
  <c r="AB642" i="2" s="1"/>
  <c r="Y642" i="2"/>
  <c r="AA555" i="2"/>
  <c r="Y579" i="2"/>
  <c r="AA600" i="2"/>
  <c r="Y607" i="2"/>
  <c r="Y609" i="2"/>
  <c r="Z623" i="2"/>
  <c r="AB623" i="2" s="1"/>
  <c r="AA632" i="2"/>
  <c r="AA635" i="2"/>
  <c r="Z546" i="2"/>
  <c r="AB546" i="2" s="1"/>
  <c r="Y553" i="2"/>
  <c r="Y563" i="2"/>
  <c r="Y571" i="2"/>
  <c r="AA604" i="2"/>
  <c r="Z629" i="2"/>
  <c r="AB629" i="2" s="1"/>
  <c r="Z637" i="2"/>
  <c r="AB637" i="2" s="1"/>
  <c r="Z643" i="2"/>
  <c r="AB643" i="2" s="1"/>
  <c r="Y643" i="2"/>
  <c r="Y556" i="2"/>
  <c r="Y564" i="2"/>
  <c r="Y572" i="2"/>
  <c r="Y580" i="2"/>
  <c r="Y595" i="2"/>
  <c r="AA633" i="2"/>
  <c r="AA606" i="2"/>
  <c r="Z630" i="2"/>
  <c r="AB630" i="2" s="1"/>
  <c r="Y630" i="2"/>
  <c r="AA588" i="2"/>
  <c r="Y593" i="2"/>
  <c r="Y615" i="2"/>
  <c r="Y545" i="2"/>
  <c r="Y559" i="2"/>
  <c r="Y567" i="2"/>
  <c r="Y575" i="2"/>
  <c r="Y583" i="2"/>
  <c r="Y613" i="2"/>
  <c r="Z622" i="2"/>
  <c r="AB622" i="2" s="1"/>
  <c r="Y622" i="2"/>
  <c r="Z638" i="2"/>
  <c r="AB638" i="2" s="1"/>
  <c r="Y638"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874" i="2"/>
  <c r="X849" i="2"/>
  <c r="X848" i="2"/>
  <c r="X847" i="2"/>
  <c r="X846" i="2"/>
  <c r="X845" i="2"/>
  <c r="X844" i="2"/>
  <c r="X843" i="2"/>
  <c r="X842" i="2"/>
  <c r="X841" i="2"/>
  <c r="X840" i="2"/>
  <c r="X839" i="2"/>
  <c r="X838" i="2"/>
  <c r="X837" i="2"/>
  <c r="X836" i="2"/>
  <c r="X835" i="2"/>
  <c r="X834" i="2"/>
  <c r="X833" i="2"/>
  <c r="X832" i="2"/>
  <c r="X831" i="2"/>
  <c r="X830" i="2"/>
  <c r="X829" i="2"/>
  <c r="X828" i="2"/>
  <c r="X827" i="2"/>
  <c r="X826" i="2"/>
  <c r="X825" i="2"/>
  <c r="X824" i="2"/>
  <c r="X823" i="2"/>
  <c r="X822" i="2"/>
  <c r="X821" i="2"/>
  <c r="X820" i="2"/>
  <c r="X819" i="2"/>
  <c r="X818" i="2"/>
  <c r="X817" i="2"/>
  <c r="X816" i="2"/>
  <c r="X815" i="2"/>
  <c r="X814" i="2"/>
  <c r="X813" i="2"/>
  <c r="X812" i="2"/>
  <c r="X811" i="2"/>
  <c r="X810" i="2"/>
  <c r="X809" i="2"/>
  <c r="X808" i="2"/>
  <c r="X807" i="2"/>
  <c r="X806" i="2"/>
  <c r="X805" i="2"/>
  <c r="X804" i="2"/>
  <c r="X803" i="2"/>
  <c r="X802" i="2"/>
  <c r="X801" i="2"/>
  <c r="X800" i="2"/>
  <c r="X799" i="2"/>
  <c r="X798" i="2"/>
  <c r="X797" i="2"/>
  <c r="X796" i="2"/>
  <c r="X795" i="2"/>
  <c r="X794" i="2"/>
  <c r="X793" i="2"/>
  <c r="X792" i="2"/>
  <c r="X791" i="2"/>
  <c r="X790" i="2"/>
  <c r="X789" i="2"/>
  <c r="X788" i="2"/>
  <c r="X787" i="2"/>
  <c r="X786" i="2"/>
  <c r="X785" i="2"/>
  <c r="X784" i="2"/>
  <c r="X783" i="2"/>
  <c r="X782" i="2"/>
  <c r="X781" i="2"/>
  <c r="X780" i="2"/>
  <c r="X779" i="2"/>
  <c r="X778" i="2"/>
  <c r="X777" i="2"/>
  <c r="X776" i="2"/>
  <c r="X775" i="2"/>
  <c r="X774" i="2"/>
  <c r="X773" i="2"/>
  <c r="X772" i="2"/>
  <c r="X771" i="2"/>
  <c r="X770" i="2"/>
  <c r="X769" i="2"/>
  <c r="X768" i="2"/>
  <c r="X767" i="2"/>
  <c r="X766" i="2"/>
  <c r="X765" i="2"/>
  <c r="X764" i="2"/>
  <c r="X763" i="2"/>
  <c r="X762" i="2"/>
  <c r="X761" i="2"/>
  <c r="X760" i="2"/>
  <c r="X759" i="2"/>
  <c r="X758" i="2"/>
  <c r="X757" i="2"/>
  <c r="X756" i="2"/>
  <c r="X755" i="2"/>
  <c r="X754" i="2"/>
  <c r="X753" i="2"/>
  <c r="X752" i="2"/>
  <c r="X751" i="2"/>
  <c r="X750" i="2"/>
  <c r="X749" i="2"/>
  <c r="X748" i="2"/>
  <c r="X747" i="2"/>
  <c r="X746" i="2"/>
  <c r="X745" i="2"/>
  <c r="X744" i="2"/>
  <c r="X743" i="2"/>
  <c r="X742" i="2"/>
  <c r="X741" i="2"/>
  <c r="AA611" i="2" l="1"/>
  <c r="AA597" i="2"/>
  <c r="AA570" i="2"/>
  <c r="AB590" i="2"/>
  <c r="AA636" i="2"/>
  <c r="AB596" i="2"/>
  <c r="AA566" i="2"/>
  <c r="AA592" i="2"/>
  <c r="AA547" i="2"/>
  <c r="AA574" i="2"/>
  <c r="AA586" i="2"/>
  <c r="AA628" i="2"/>
  <c r="AA551" i="2"/>
  <c r="AA585" i="2"/>
  <c r="AA565" i="2"/>
  <c r="AB621" i="2"/>
  <c r="AA594" i="2"/>
  <c r="AA610" i="2"/>
  <c r="AB610" i="2"/>
  <c r="AA624" i="2"/>
  <c r="AA578" i="2"/>
  <c r="AA569" i="2"/>
  <c r="AB554" i="2"/>
  <c r="AA639" i="2"/>
  <c r="AA617" i="2"/>
  <c r="AB617" i="2"/>
  <c r="AB587" i="2"/>
  <c r="AA587" i="2"/>
  <c r="AA634" i="2"/>
  <c r="AB634" i="2"/>
  <c r="AA558" i="2"/>
  <c r="AA599" i="2"/>
  <c r="AB599" i="2"/>
  <c r="AB561" i="2"/>
  <c r="AA561" i="2"/>
  <c r="AA582" i="2"/>
  <c r="AA562" i="2"/>
  <c r="AA614" i="2"/>
  <c r="AB614" i="2"/>
  <c r="AA622" i="2"/>
  <c r="AA560" i="2"/>
  <c r="AA549" i="2"/>
  <c r="AA638" i="2"/>
  <c r="AA629" i="2"/>
  <c r="AA643" i="2"/>
  <c r="AA618" i="2"/>
  <c r="AA568" i="2"/>
  <c r="AA584" i="2"/>
  <c r="AA642" i="2"/>
  <c r="AA546" i="2"/>
  <c r="AA620" i="2"/>
  <c r="AA589" i="2"/>
  <c r="AA630" i="2"/>
  <c r="AA623" i="2"/>
  <c r="AA637" i="2"/>
  <c r="AA631" i="2"/>
  <c r="AA608" i="2"/>
  <c r="AA576" i="2"/>
  <c r="X729" i="2"/>
  <c r="X730" i="2"/>
  <c r="X731" i="2"/>
  <c r="X732" i="2"/>
  <c r="X733" i="2"/>
  <c r="X734" i="2"/>
  <c r="X735" i="2"/>
  <c r="X736" i="2"/>
  <c r="X737" i="2"/>
  <c r="X738" i="2"/>
  <c r="X739" i="2"/>
  <c r="X740" i="2"/>
  <c r="X722" i="2"/>
  <c r="X723" i="2"/>
  <c r="X724" i="2"/>
  <c r="X725" i="2"/>
  <c r="X726" i="2"/>
  <c r="X727" i="2"/>
  <c r="X715" i="2"/>
  <c r="X716" i="2"/>
  <c r="X717" i="2"/>
  <c r="X718" i="2"/>
  <c r="X719" i="2"/>
  <c r="X720" i="2"/>
  <c r="X721" i="2"/>
  <c r="X688" i="2" l="1"/>
  <c r="X690" i="2"/>
  <c r="X644" i="2"/>
  <c r="X645"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275" i="2"/>
  <c r="X146" i="3" l="1"/>
  <c r="X145" i="3"/>
  <c r="X144" i="3"/>
  <c r="X143" i="3"/>
  <c r="X138" i="3"/>
  <c r="X137" i="3"/>
  <c r="W147" i="3"/>
  <c r="W138" i="3"/>
  <c r="W137" i="3"/>
  <c r="J91" i="3" l="1"/>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Y851" i="2" l="1"/>
  <c r="Y852" i="2"/>
  <c r="Y853" i="2"/>
  <c r="Y854" i="2"/>
  <c r="Y855" i="2"/>
  <c r="Y856" i="2"/>
  <c r="Y857" i="2"/>
  <c r="Y858" i="2"/>
  <c r="Y859" i="2"/>
  <c r="Y860" i="2"/>
  <c r="Y861" i="2"/>
  <c r="Y862" i="2"/>
  <c r="Y863" i="2"/>
  <c r="Y864" i="2"/>
  <c r="Y865" i="2"/>
  <c r="Y866" i="2"/>
  <c r="Y867" i="2"/>
  <c r="Y868" i="2"/>
  <c r="Y869" i="2"/>
  <c r="Y870" i="2"/>
  <c r="Y871" i="2"/>
  <c r="Y872" i="2"/>
  <c r="Y873" i="2"/>
  <c r="O851" i="2"/>
  <c r="O852" i="2"/>
  <c r="O853" i="2"/>
  <c r="O854" i="2"/>
  <c r="O855" i="2"/>
  <c r="O856" i="2"/>
  <c r="O858" i="2"/>
  <c r="O859" i="2"/>
  <c r="O860" i="2"/>
  <c r="O861" i="2"/>
  <c r="O862" i="2"/>
  <c r="O863" i="2"/>
  <c r="O864" i="2"/>
  <c r="O865" i="2"/>
  <c r="O866" i="2"/>
  <c r="O867" i="2"/>
  <c r="O868" i="2"/>
  <c r="O869" i="2"/>
  <c r="O870" i="2"/>
  <c r="O871" i="2"/>
  <c r="O872" i="2"/>
  <c r="O873" i="2"/>
  <c r="AD849" i="2" l="1"/>
  <c r="AE849" i="2" s="1"/>
  <c r="AF849" i="2" s="1"/>
  <c r="AD848" i="2"/>
  <c r="AE848" i="2" s="1"/>
  <c r="AF848" i="2" s="1"/>
  <c r="AD847" i="2"/>
  <c r="AE847" i="2" s="1"/>
  <c r="AF847" i="2" s="1"/>
  <c r="AD846" i="2"/>
  <c r="AE846" i="2" s="1"/>
  <c r="AF846" i="2" s="1"/>
  <c r="AD845" i="2"/>
  <c r="AE845" i="2" s="1"/>
  <c r="AF845" i="2" s="1"/>
  <c r="AD844" i="2"/>
  <c r="AE844" i="2" s="1"/>
  <c r="AF844" i="2" s="1"/>
  <c r="AD843" i="2"/>
  <c r="AE843" i="2" s="1"/>
  <c r="AF843" i="2" s="1"/>
  <c r="AD842" i="2"/>
  <c r="AE842" i="2" s="1"/>
  <c r="AF842" i="2" s="1"/>
  <c r="AD841" i="2"/>
  <c r="AE841" i="2" s="1"/>
  <c r="AF841" i="2" s="1"/>
  <c r="AD840" i="2"/>
  <c r="AE840" i="2" s="1"/>
  <c r="AF840" i="2" s="1"/>
  <c r="AD839" i="2"/>
  <c r="AE839" i="2" s="1"/>
  <c r="AF839" i="2" s="1"/>
  <c r="AD838" i="2"/>
  <c r="AE838" i="2" s="1"/>
  <c r="AF838" i="2" s="1"/>
  <c r="AD837" i="2"/>
  <c r="AE837" i="2" s="1"/>
  <c r="AF837" i="2" s="1"/>
  <c r="AD836" i="2"/>
  <c r="AE836" i="2" s="1"/>
  <c r="AF836" i="2" s="1"/>
  <c r="AD835" i="2"/>
  <c r="AE835" i="2" s="1"/>
  <c r="AF835" i="2" s="1"/>
  <c r="AD834" i="2"/>
  <c r="AE834" i="2" s="1"/>
  <c r="AF834" i="2" s="1"/>
  <c r="AD833" i="2"/>
  <c r="AE833" i="2" s="1"/>
  <c r="AF833" i="2" s="1"/>
  <c r="AD832" i="2"/>
  <c r="AE832" i="2" s="1"/>
  <c r="AF832" i="2" s="1"/>
  <c r="AD831" i="2"/>
  <c r="AE831" i="2" s="1"/>
  <c r="AF831" i="2" s="1"/>
  <c r="AD830" i="2"/>
  <c r="AE830" i="2" s="1"/>
  <c r="AF830" i="2" s="1"/>
  <c r="AD829" i="2"/>
  <c r="AE829" i="2" s="1"/>
  <c r="AF829" i="2" s="1"/>
  <c r="AD828" i="2"/>
  <c r="AE828" i="2" s="1"/>
  <c r="AF828" i="2" s="1"/>
  <c r="AD827" i="2"/>
  <c r="AE827" i="2" s="1"/>
  <c r="AF827" i="2" s="1"/>
  <c r="AD826" i="2"/>
  <c r="AE826" i="2" s="1"/>
  <c r="AF826" i="2" s="1"/>
  <c r="AD825" i="2"/>
  <c r="AE825" i="2" s="1"/>
  <c r="AF825" i="2" s="1"/>
  <c r="AD824" i="2"/>
  <c r="AE824" i="2" s="1"/>
  <c r="AF824" i="2" s="1"/>
  <c r="AD823" i="2"/>
  <c r="AE823" i="2" s="1"/>
  <c r="AF823" i="2" s="1"/>
  <c r="AD822" i="2"/>
  <c r="AE822" i="2" s="1"/>
  <c r="AF822" i="2" s="1"/>
  <c r="AD821" i="2"/>
  <c r="AE821" i="2" s="1"/>
  <c r="AF821" i="2" s="1"/>
  <c r="AD820" i="2"/>
  <c r="AE820" i="2" s="1"/>
  <c r="AF820" i="2" s="1"/>
  <c r="AD819" i="2"/>
  <c r="AE819" i="2" s="1"/>
  <c r="AF819" i="2" s="1"/>
  <c r="AD818" i="2"/>
  <c r="AE818" i="2" s="1"/>
  <c r="AF818" i="2" s="1"/>
  <c r="AD817" i="2"/>
  <c r="AE817" i="2" s="1"/>
  <c r="AF817" i="2" s="1"/>
  <c r="AD816" i="2"/>
  <c r="AE816" i="2" s="1"/>
  <c r="AF816" i="2" s="1"/>
  <c r="AD815" i="2"/>
  <c r="AE815" i="2" s="1"/>
  <c r="AF815" i="2" s="1"/>
  <c r="AD814" i="2"/>
  <c r="AE814" i="2" s="1"/>
  <c r="AF814" i="2" s="1"/>
  <c r="AD813" i="2"/>
  <c r="AE813" i="2" s="1"/>
  <c r="AF813" i="2" s="1"/>
  <c r="AD812" i="2"/>
  <c r="AE812" i="2" s="1"/>
  <c r="AF812" i="2" s="1"/>
  <c r="AD811" i="2"/>
  <c r="AE811" i="2" s="1"/>
  <c r="AF811" i="2" s="1"/>
  <c r="AD810" i="2"/>
  <c r="AE810" i="2" s="1"/>
  <c r="AF810" i="2" s="1"/>
  <c r="AD809" i="2"/>
  <c r="AE809" i="2" s="1"/>
  <c r="AF809" i="2" s="1"/>
  <c r="AD808" i="2"/>
  <c r="AE808" i="2" s="1"/>
  <c r="AF808" i="2" s="1"/>
  <c r="AD807" i="2"/>
  <c r="AE807" i="2" s="1"/>
  <c r="AF807" i="2" s="1"/>
  <c r="AD806" i="2"/>
  <c r="AE806" i="2" s="1"/>
  <c r="AF806" i="2" s="1"/>
  <c r="AD805" i="2"/>
  <c r="AE805" i="2" s="1"/>
  <c r="AF805" i="2" s="1"/>
  <c r="AD804" i="2"/>
  <c r="AE804" i="2" s="1"/>
  <c r="AF804" i="2" s="1"/>
  <c r="AD803" i="2"/>
  <c r="AE803" i="2" s="1"/>
  <c r="AF803" i="2" s="1"/>
  <c r="AD802" i="2"/>
  <c r="AE802" i="2" s="1"/>
  <c r="AF802" i="2" s="1"/>
  <c r="AD801" i="2"/>
  <c r="AE801" i="2" s="1"/>
  <c r="AF801" i="2" s="1"/>
  <c r="AD800" i="2"/>
  <c r="AE800" i="2" s="1"/>
  <c r="AF800" i="2" s="1"/>
  <c r="AD799" i="2"/>
  <c r="AE799" i="2" s="1"/>
  <c r="AF799" i="2" s="1"/>
  <c r="AD798" i="2"/>
  <c r="AE798" i="2" s="1"/>
  <c r="AF798" i="2" s="1"/>
  <c r="AD797" i="2"/>
  <c r="AE797" i="2" s="1"/>
  <c r="AF797" i="2" s="1"/>
  <c r="AD796" i="2"/>
  <c r="AE796" i="2" s="1"/>
  <c r="AF796" i="2" s="1"/>
  <c r="AD795" i="2"/>
  <c r="AE795" i="2" s="1"/>
  <c r="AF795" i="2" s="1"/>
  <c r="AD794" i="2"/>
  <c r="AE794" i="2" s="1"/>
  <c r="AF794" i="2" s="1"/>
  <c r="AD793" i="2"/>
  <c r="AE793" i="2" s="1"/>
  <c r="AF793" i="2" s="1"/>
  <c r="AD792" i="2"/>
  <c r="AE792" i="2" s="1"/>
  <c r="AF792" i="2" s="1"/>
  <c r="AD791" i="2"/>
  <c r="AE791" i="2" s="1"/>
  <c r="AF791" i="2" s="1"/>
  <c r="AD790" i="2"/>
  <c r="AE790" i="2" s="1"/>
  <c r="AF790" i="2" s="1"/>
  <c r="AD789" i="2"/>
  <c r="AE789" i="2" s="1"/>
  <c r="AF789" i="2" s="1"/>
  <c r="AD788" i="2"/>
  <c r="AE788" i="2" s="1"/>
  <c r="AF788" i="2" s="1"/>
  <c r="AD787" i="2"/>
  <c r="AE787" i="2" s="1"/>
  <c r="AF787" i="2" s="1"/>
  <c r="AD786" i="2"/>
  <c r="AE786" i="2" s="1"/>
  <c r="AF786" i="2" s="1"/>
  <c r="AD785" i="2"/>
  <c r="AE785" i="2" s="1"/>
  <c r="AF785" i="2" s="1"/>
  <c r="AD784" i="2"/>
  <c r="AE784" i="2" s="1"/>
  <c r="AF784" i="2" s="1"/>
  <c r="AD783" i="2"/>
  <c r="AE783" i="2" s="1"/>
  <c r="AF783" i="2" s="1"/>
  <c r="AD782" i="2"/>
  <c r="AE782" i="2" s="1"/>
  <c r="AF782" i="2" s="1"/>
  <c r="AD781" i="2"/>
  <c r="AE781" i="2" s="1"/>
  <c r="AF781" i="2" s="1"/>
  <c r="AD780" i="2"/>
  <c r="AE780" i="2" s="1"/>
  <c r="AF780" i="2" s="1"/>
  <c r="AD779" i="2"/>
  <c r="AE779" i="2" s="1"/>
  <c r="AF779" i="2" s="1"/>
  <c r="AD778" i="2"/>
  <c r="AE778" i="2" s="1"/>
  <c r="AF778" i="2" s="1"/>
  <c r="AD777" i="2"/>
  <c r="AE777" i="2" s="1"/>
  <c r="AF777" i="2" s="1"/>
  <c r="AD776" i="2"/>
  <c r="AE776" i="2" s="1"/>
  <c r="AF776" i="2" s="1"/>
  <c r="AD775" i="2"/>
  <c r="AE775" i="2" s="1"/>
  <c r="AF775" i="2" s="1"/>
  <c r="AD774" i="2"/>
  <c r="AE774" i="2" s="1"/>
  <c r="AF774" i="2" s="1"/>
  <c r="AD773" i="2"/>
  <c r="AE773" i="2" s="1"/>
  <c r="AF773" i="2" s="1"/>
  <c r="AD772" i="2"/>
  <c r="AE772" i="2" s="1"/>
  <c r="AF772" i="2" s="1"/>
  <c r="AD771" i="2"/>
  <c r="AE771" i="2" s="1"/>
  <c r="AF771" i="2" s="1"/>
  <c r="AD770" i="2"/>
  <c r="AE770" i="2" s="1"/>
  <c r="AF770" i="2" s="1"/>
  <c r="AD769" i="2"/>
  <c r="AE769" i="2" s="1"/>
  <c r="AF769" i="2" s="1"/>
  <c r="AD768" i="2"/>
  <c r="AE768" i="2" s="1"/>
  <c r="AF768" i="2" s="1"/>
  <c r="AD767" i="2"/>
  <c r="AE767" i="2" s="1"/>
  <c r="AF767" i="2" s="1"/>
  <c r="AD766" i="2"/>
  <c r="AE766" i="2" s="1"/>
  <c r="AF766" i="2" s="1"/>
  <c r="AD765" i="2"/>
  <c r="AE765" i="2" s="1"/>
  <c r="AF765" i="2" s="1"/>
  <c r="AD764" i="2"/>
  <c r="AE764" i="2" s="1"/>
  <c r="AF764" i="2" s="1"/>
  <c r="AD763" i="2"/>
  <c r="AE763" i="2" s="1"/>
  <c r="AF763" i="2" s="1"/>
  <c r="AD762" i="2"/>
  <c r="AE762" i="2" s="1"/>
  <c r="AF762" i="2" s="1"/>
  <c r="AD761" i="2" l="1"/>
  <c r="AE761" i="2" s="1"/>
  <c r="AF761" i="2" s="1"/>
  <c r="AD760" i="2"/>
  <c r="AE760" i="2" s="1"/>
  <c r="AF760" i="2" s="1"/>
  <c r="AD759" i="2"/>
  <c r="AE759" i="2" s="1"/>
  <c r="AF759" i="2" s="1"/>
  <c r="AD758" i="2"/>
  <c r="AE758" i="2" s="1"/>
  <c r="AF758" i="2" s="1"/>
  <c r="AD757" i="2"/>
  <c r="AE757" i="2" s="1"/>
  <c r="AF757" i="2" s="1"/>
  <c r="AD756" i="2"/>
  <c r="AE756" i="2" s="1"/>
  <c r="AF756" i="2" s="1"/>
  <c r="AD755" i="2"/>
  <c r="AE755" i="2" s="1"/>
  <c r="AF755" i="2" s="1"/>
  <c r="AD754" i="2"/>
  <c r="AE754" i="2" s="1"/>
  <c r="AF754" i="2" s="1"/>
  <c r="AD753" i="2"/>
  <c r="AE753" i="2" s="1"/>
  <c r="AF753" i="2" s="1"/>
  <c r="AD752" i="2"/>
  <c r="AE752" i="2" s="1"/>
  <c r="AF752" i="2" s="1"/>
  <c r="AD751" i="2"/>
  <c r="AE751" i="2" s="1"/>
  <c r="AF751" i="2" s="1"/>
  <c r="AD750" i="2"/>
  <c r="AE750" i="2" s="1"/>
  <c r="AF750" i="2" s="1"/>
  <c r="AD749" i="2"/>
  <c r="AE749" i="2" s="1"/>
  <c r="AF749" i="2" s="1"/>
  <c r="AD748" i="2"/>
  <c r="AE748" i="2" s="1"/>
  <c r="AF748" i="2" s="1"/>
  <c r="AD747" i="2"/>
  <c r="AE747" i="2" s="1"/>
  <c r="AF747" i="2" s="1"/>
  <c r="AD746" i="2"/>
  <c r="AE746" i="2" s="1"/>
  <c r="AF746" i="2" s="1"/>
  <c r="AD745" i="2"/>
  <c r="AE745" i="2" s="1"/>
  <c r="AF745" i="2" s="1"/>
  <c r="AD744" i="2"/>
  <c r="AE744" i="2" s="1"/>
  <c r="AF744" i="2" s="1"/>
  <c r="AD741" i="2"/>
  <c r="AE741" i="2" s="1"/>
  <c r="AF741" i="2" s="1"/>
  <c r="AD742" i="2"/>
  <c r="AE742" i="2" s="1"/>
  <c r="AF742" i="2" s="1"/>
  <c r="AD743" i="2"/>
  <c r="AE743" i="2" s="1"/>
  <c r="AF743" i="2" s="1"/>
  <c r="Y741" i="2"/>
  <c r="Y742" i="2"/>
  <c r="Y743" i="2"/>
  <c r="X7" i="2" l="1"/>
  <c r="Y7" i="2" s="1"/>
  <c r="X8" i="2"/>
  <c r="Y8" i="2" s="1"/>
  <c r="X13" i="2"/>
  <c r="Y13" i="2" s="1"/>
  <c r="X14" i="2"/>
  <c r="Z14" i="2" s="1"/>
  <c r="AB14" i="2" s="1"/>
  <c r="X24" i="2"/>
  <c r="Y24" i="2" s="1"/>
  <c r="X26" i="2"/>
  <c r="X27" i="2"/>
  <c r="X28" i="2"/>
  <c r="Y28" i="2" s="1"/>
  <c r="X29" i="2"/>
  <c r="Y29" i="2" s="1"/>
  <c r="X30" i="2"/>
  <c r="Y30" i="2" s="1"/>
  <c r="X31" i="2"/>
  <c r="Y31" i="2" s="1"/>
  <c r="X33" i="2"/>
  <c r="Y33" i="2" s="1"/>
  <c r="X34" i="2"/>
  <c r="Y34" i="2" s="1"/>
  <c r="X35" i="2"/>
  <c r="Z35" i="2" s="1"/>
  <c r="AB35" i="2" s="1"/>
  <c r="X36" i="2"/>
  <c r="Z36" i="2" s="1"/>
  <c r="AB36" i="2" s="1"/>
  <c r="X37" i="2"/>
  <c r="Z37" i="2" s="1"/>
  <c r="AB37" i="2" s="1"/>
  <c r="X38" i="2"/>
  <c r="Z38" i="2" s="1"/>
  <c r="X40" i="2"/>
  <c r="X41" i="2"/>
  <c r="X42" i="2"/>
  <c r="Y42" i="2" s="1"/>
  <c r="X43" i="2"/>
  <c r="Y43" i="2" s="1"/>
  <c r="X44" i="2"/>
  <c r="Y44" i="2" s="1"/>
  <c r="X45" i="2"/>
  <c r="Y45" i="2" s="1"/>
  <c r="X47" i="2"/>
  <c r="Z47" i="2" s="1"/>
  <c r="AB47" i="2" s="1"/>
  <c r="X48" i="2"/>
  <c r="Z48" i="2" s="1"/>
  <c r="AB48" i="2" s="1"/>
  <c r="X49" i="2"/>
  <c r="Y49" i="2" s="1"/>
  <c r="X50" i="2"/>
  <c r="Y50" i="2" s="1"/>
  <c r="X51" i="2"/>
  <c r="Y51" i="2" s="1"/>
  <c r="X52" i="2"/>
  <c r="Y52" i="2" s="1"/>
  <c r="X54" i="2"/>
  <c r="Y54" i="2" s="1"/>
  <c r="X55" i="2"/>
  <c r="Y55" i="2" s="1"/>
  <c r="X56" i="2"/>
  <c r="Y56" i="2" s="1"/>
  <c r="X57" i="2"/>
  <c r="Y57" i="2" s="1"/>
  <c r="X58" i="2"/>
  <c r="Y58" i="2" s="1"/>
  <c r="X60" i="2"/>
  <c r="Y60" i="2" s="1"/>
  <c r="X63" i="2"/>
  <c r="Y63" i="2" s="1"/>
  <c r="X66" i="2"/>
  <c r="Y66" i="2" s="1"/>
  <c r="X69" i="2"/>
  <c r="Y69" i="2" s="1"/>
  <c r="X70" i="2"/>
  <c r="Y70" i="2" s="1"/>
  <c r="X71" i="2"/>
  <c r="Y71" i="2" s="1"/>
  <c r="X73" i="2"/>
  <c r="Y73" i="2" s="1"/>
  <c r="X79" i="2"/>
  <c r="Y79" i="2" s="1"/>
  <c r="X82" i="2"/>
  <c r="Y82" i="2" s="1"/>
  <c r="X83" i="2"/>
  <c r="Y83" i="2" s="1"/>
  <c r="X84" i="2"/>
  <c r="Y84" i="2" s="1"/>
  <c r="X85" i="2"/>
  <c r="Y85" i="2" s="1"/>
  <c r="X87" i="2"/>
  <c r="Y87" i="2" s="1"/>
  <c r="X88" i="2"/>
  <c r="Z88" i="2" s="1"/>
  <c r="AB88" i="2" s="1"/>
  <c r="X89" i="2"/>
  <c r="Z89" i="2" s="1"/>
  <c r="AB89" i="2" s="1"/>
  <c r="X90" i="2"/>
  <c r="Y90" i="2" s="1"/>
  <c r="X93" i="2"/>
  <c r="Y93" i="2" s="1"/>
  <c r="X94" i="2"/>
  <c r="Y94" i="2" s="1"/>
  <c r="X95" i="2"/>
  <c r="Y95" i="2" s="1"/>
  <c r="X96" i="2"/>
  <c r="Y96" i="2" s="1"/>
  <c r="X97" i="2"/>
  <c r="Y97" i="2" s="1"/>
  <c r="X98" i="2"/>
  <c r="Y98" i="2" s="1"/>
  <c r="X99" i="2"/>
  <c r="Y99" i="2" s="1"/>
  <c r="X101" i="2"/>
  <c r="Y101" i="2" s="1"/>
  <c r="X102" i="2"/>
  <c r="Y102" i="2" s="1"/>
  <c r="X103" i="2"/>
  <c r="Y103" i="2" s="1"/>
  <c r="X104" i="2"/>
  <c r="Y104" i="2" s="1"/>
  <c r="X107" i="2"/>
  <c r="Y107" i="2" s="1"/>
  <c r="X108" i="2"/>
  <c r="Y108" i="2" s="1"/>
  <c r="X109" i="2"/>
  <c r="Y109" i="2" s="1"/>
  <c r="X110" i="2"/>
  <c r="Y110" i="2" s="1"/>
  <c r="X112" i="2"/>
  <c r="Y112" i="2" s="1"/>
  <c r="X114" i="2"/>
  <c r="Y114" i="2" s="1"/>
  <c r="X115" i="2"/>
  <c r="Y115" i="2" s="1"/>
  <c r="X117" i="2"/>
  <c r="Y117" i="2" s="1"/>
  <c r="X119" i="2"/>
  <c r="Y119" i="2" s="1"/>
  <c r="X121" i="2"/>
  <c r="Y121" i="2" s="1"/>
  <c r="X122" i="2"/>
  <c r="Z122" i="2" s="1"/>
  <c r="AB122" i="2" s="1"/>
  <c r="X123" i="2"/>
  <c r="Z123" i="2" s="1"/>
  <c r="AB123" i="2" s="1"/>
  <c r="X124" i="2"/>
  <c r="Y124" i="2" s="1"/>
  <c r="X125" i="2"/>
  <c r="Y125" i="2" s="1"/>
  <c r="X126" i="2"/>
  <c r="Y126" i="2" s="1"/>
  <c r="X127" i="2"/>
  <c r="Y127" i="2" s="1"/>
  <c r="X128" i="2"/>
  <c r="Y128" i="2" s="1"/>
  <c r="X129" i="2"/>
  <c r="Y129" i="2" s="1"/>
  <c r="X131" i="2"/>
  <c r="Y131"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6" i="2"/>
  <c r="Y146" i="2" s="1"/>
  <c r="X148" i="2"/>
  <c r="Y148" i="2" s="1"/>
  <c r="X152" i="2"/>
  <c r="Y152" i="2" s="1"/>
  <c r="X154" i="2"/>
  <c r="Z154" i="2" s="1"/>
  <c r="AB154" i="2" s="1"/>
  <c r="X155" i="2"/>
  <c r="Z155" i="2" s="1"/>
  <c r="AB155" i="2" s="1"/>
  <c r="X156" i="2"/>
  <c r="Y156" i="2" s="1"/>
  <c r="X157" i="2"/>
  <c r="Y157" i="2" s="1"/>
  <c r="X158" i="2"/>
  <c r="Y158" i="2" s="1"/>
  <c r="X159" i="2"/>
  <c r="Y159" i="2" s="1"/>
  <c r="X160" i="2"/>
  <c r="Y160" i="2" s="1"/>
  <c r="X162" i="2"/>
  <c r="Y162" i="2" s="1"/>
  <c r="X164" i="2"/>
  <c r="Y164" i="2" s="1"/>
  <c r="X166" i="2"/>
  <c r="Y166" i="2" s="1"/>
  <c r="X168" i="2"/>
  <c r="Y168" i="2" s="1"/>
  <c r="X169" i="2"/>
  <c r="Y169" i="2" s="1"/>
  <c r="X170" i="2"/>
  <c r="Y170" i="2" s="1"/>
  <c r="X171" i="2"/>
  <c r="Y171" i="2" s="1"/>
  <c r="X172" i="2"/>
  <c r="Z172" i="2" s="1"/>
  <c r="AB172" i="2" s="1"/>
  <c r="X173" i="2"/>
  <c r="Z173" i="2" s="1"/>
  <c r="X174" i="2"/>
  <c r="Y174" i="2" s="1"/>
  <c r="X176" i="2"/>
  <c r="Y176" i="2" s="1"/>
  <c r="X177" i="2"/>
  <c r="Y177" i="2" s="1"/>
  <c r="X178" i="2"/>
  <c r="X179" i="2"/>
  <c r="Y179" i="2" s="1"/>
  <c r="X180" i="2"/>
  <c r="Y180" i="2" s="1"/>
  <c r="X183" i="2"/>
  <c r="Z183" i="2" s="1"/>
  <c r="AB183" i="2" s="1"/>
  <c r="X185" i="2"/>
  <c r="Z185" i="2" s="1"/>
  <c r="AB185" i="2" s="1"/>
  <c r="X187" i="2"/>
  <c r="Y187" i="2" s="1"/>
  <c r="X188" i="2"/>
  <c r="Y188" i="2" s="1"/>
  <c r="X189" i="2"/>
  <c r="Y189" i="2" s="1"/>
  <c r="X191" i="2"/>
  <c r="Y191" i="2" s="1"/>
  <c r="X193" i="2"/>
  <c r="Y193" i="2" s="1"/>
  <c r="X194" i="2"/>
  <c r="Y194" i="2" s="1"/>
  <c r="X195" i="2"/>
  <c r="Y195" i="2" s="1"/>
  <c r="X196" i="2"/>
  <c r="Y196" i="2" s="1"/>
  <c r="X197" i="2"/>
  <c r="Y197" i="2" s="1"/>
  <c r="X198" i="2"/>
  <c r="Y198" i="2" s="1"/>
  <c r="X199" i="2"/>
  <c r="Y199" i="2" s="1"/>
  <c r="X200" i="2"/>
  <c r="Y200" i="2" s="1"/>
  <c r="X202" i="2"/>
  <c r="Y202" i="2" s="1"/>
  <c r="X203" i="2"/>
  <c r="Y203" i="2" s="1"/>
  <c r="X205" i="2"/>
  <c r="Y205" i="2" s="1"/>
  <c r="X208" i="2"/>
  <c r="Y208" i="2" s="1"/>
  <c r="X210" i="2"/>
  <c r="Y210" i="2" s="1"/>
  <c r="X213" i="2"/>
  <c r="Y213" i="2" s="1"/>
  <c r="X214" i="2"/>
  <c r="Y214" i="2" s="1"/>
  <c r="X217" i="2"/>
  <c r="Y217" i="2" s="1"/>
  <c r="X219" i="2"/>
  <c r="Z219" i="2" s="1"/>
  <c r="AB219" i="2" s="1"/>
  <c r="X221" i="2"/>
  <c r="Z221" i="2" s="1"/>
  <c r="AB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4" i="2"/>
  <c r="Y234" i="2" s="1"/>
  <c r="X237" i="2"/>
  <c r="Z237" i="2" s="1"/>
  <c r="AB237" i="2" s="1"/>
  <c r="X240" i="2"/>
  <c r="Z240" i="2" s="1"/>
  <c r="X242" i="2"/>
  <c r="Y242" i="2" s="1"/>
  <c r="X244" i="2"/>
  <c r="Y244" i="2" s="1"/>
  <c r="X245" i="2"/>
  <c r="Y245" i="2" s="1"/>
  <c r="X246" i="2"/>
  <c r="Y246" i="2" s="1"/>
  <c r="X249" i="2"/>
  <c r="Y249" i="2" s="1"/>
  <c r="X250" i="2"/>
  <c r="Z250" i="2" s="1"/>
  <c r="AB250" i="2" s="1"/>
  <c r="X251" i="2"/>
  <c r="Z251" i="2" s="1"/>
  <c r="AB251" i="2" s="1"/>
  <c r="X252" i="2"/>
  <c r="Y252" i="2" s="1"/>
  <c r="X253" i="2"/>
  <c r="Y253" i="2" s="1"/>
  <c r="X254" i="2"/>
  <c r="Y254" i="2" s="1"/>
  <c r="X256" i="2"/>
  <c r="Y256" i="2" s="1"/>
  <c r="X257" i="2"/>
  <c r="Y257" i="2" s="1"/>
  <c r="X258" i="2"/>
  <c r="Y258" i="2" s="1"/>
  <c r="X260" i="2"/>
  <c r="Y260" i="2" s="1"/>
  <c r="X263" i="2"/>
  <c r="Y263" i="2" s="1"/>
  <c r="X266" i="2"/>
  <c r="Y266" i="2" s="1"/>
  <c r="X269" i="2"/>
  <c r="Y269" i="2" s="1"/>
  <c r="X271" i="2"/>
  <c r="Y271" i="2" s="1"/>
  <c r="X272" i="2"/>
  <c r="Y272" i="2" s="1"/>
  <c r="X273" i="2"/>
  <c r="Y273" i="2" s="1"/>
  <c r="X274" i="2"/>
  <c r="Y274" i="2" s="1"/>
  <c r="Z275" i="2"/>
  <c r="AB275" i="2" s="1"/>
  <c r="X276" i="2"/>
  <c r="Z276" i="2" s="1"/>
  <c r="X277" i="2"/>
  <c r="Y277" i="2" s="1"/>
  <c r="X280" i="2"/>
  <c r="Y280" i="2" s="1"/>
  <c r="X281" i="2"/>
  <c r="Y281" i="2" s="1"/>
  <c r="X282" i="2"/>
  <c r="Y282" i="2" s="1"/>
  <c r="X283" i="2"/>
  <c r="Y283" i="2" s="1"/>
  <c r="X284" i="2"/>
  <c r="Z284" i="2" s="1"/>
  <c r="AB284" i="2" s="1"/>
  <c r="X285" i="2"/>
  <c r="Z285" i="2" s="1"/>
  <c r="AB285" i="2" s="1"/>
  <c r="X287" i="2"/>
  <c r="Y287" i="2" s="1"/>
  <c r="X288" i="2"/>
  <c r="Y288" i="2" s="1"/>
  <c r="X289" i="2"/>
  <c r="Y289" i="2" s="1"/>
  <c r="X292" i="2"/>
  <c r="Y292" i="2" s="1"/>
  <c r="X296" i="2"/>
  <c r="Y296" i="2" s="1"/>
  <c r="X300" i="2"/>
  <c r="Y300" i="2" s="1"/>
  <c r="X304" i="2"/>
  <c r="Y304" i="2" s="1"/>
  <c r="X306" i="2"/>
  <c r="Y306" i="2" s="1"/>
  <c r="X307" i="2"/>
  <c r="Y307" i="2" s="1"/>
  <c r="X308" i="2"/>
  <c r="Y308" i="2" s="1"/>
  <c r="X311" i="2"/>
  <c r="Y311" i="2" s="1"/>
  <c r="X312" i="2"/>
  <c r="Y312" i="2" s="1"/>
  <c r="X313" i="2"/>
  <c r="Y313" i="2" s="1"/>
  <c r="X314" i="2"/>
  <c r="Y314" i="2" s="1"/>
  <c r="X315" i="2"/>
  <c r="Z315" i="2" s="1"/>
  <c r="X316" i="2"/>
  <c r="Y316" i="2" s="1"/>
  <c r="X317" i="2"/>
  <c r="Y317" i="2" s="1"/>
  <c r="X318" i="2"/>
  <c r="Y318" i="2" s="1"/>
  <c r="X319" i="2"/>
  <c r="Y319" i="2" s="1"/>
  <c r="X320" i="2"/>
  <c r="Y320" i="2" s="1"/>
  <c r="X323" i="2"/>
  <c r="Y323" i="2" s="1"/>
  <c r="X326" i="2"/>
  <c r="Z326" i="2" s="1"/>
  <c r="AB326" i="2" s="1"/>
  <c r="X330" i="2"/>
  <c r="Z330" i="2" s="1"/>
  <c r="AB330" i="2" s="1"/>
  <c r="X333" i="2"/>
  <c r="Y333" i="2" s="1"/>
  <c r="X334" i="2"/>
  <c r="Y334" i="2" s="1"/>
  <c r="X335" i="2"/>
  <c r="Y335" i="2" s="1"/>
  <c r="X336" i="2"/>
  <c r="Y336" i="2" s="1"/>
  <c r="X338" i="2"/>
  <c r="Y338" i="2" s="1"/>
  <c r="X339" i="2"/>
  <c r="Y339" i="2" s="1"/>
  <c r="X340" i="2"/>
  <c r="Y340" i="2" s="1"/>
  <c r="X341" i="2"/>
  <c r="Y341" i="2" s="1"/>
  <c r="X342" i="2"/>
  <c r="Y342" i="2" s="1"/>
  <c r="X343" i="2"/>
  <c r="Y343" i="2" s="1"/>
  <c r="X344" i="2"/>
  <c r="Y344" i="2" s="1"/>
  <c r="X345" i="2"/>
  <c r="Y345" i="2" s="1"/>
  <c r="X346" i="2"/>
  <c r="Y346" i="2" s="1"/>
  <c r="X348" i="2"/>
  <c r="Z348" i="2" s="1"/>
  <c r="AB348" i="2" s="1"/>
  <c r="X356" i="2"/>
  <c r="Y356" i="2" s="1"/>
  <c r="X361" i="2"/>
  <c r="Y361" i="2" s="1"/>
  <c r="X364" i="2"/>
  <c r="Y364" i="2" s="1"/>
  <c r="X365" i="2"/>
  <c r="Y365" i="2" s="1"/>
  <c r="X366" i="2"/>
  <c r="Y366" i="2" s="1"/>
  <c r="X367" i="2"/>
  <c r="Y367" i="2" s="1"/>
  <c r="X369" i="2"/>
  <c r="Z369" i="2" s="1"/>
  <c r="AB369" i="2" s="1"/>
  <c r="X370" i="2"/>
  <c r="Y370" i="2" s="1"/>
  <c r="X371" i="2"/>
  <c r="Y371" i="2" s="1"/>
  <c r="X372" i="2"/>
  <c r="Y372" i="2" s="1"/>
  <c r="X373" i="2"/>
  <c r="Y373" i="2" s="1"/>
  <c r="X374" i="2"/>
  <c r="Y374" i="2" s="1"/>
  <c r="X375" i="2"/>
  <c r="Y375" i="2" s="1"/>
  <c r="X376" i="2"/>
  <c r="Y376" i="2" s="1"/>
  <c r="X377" i="2"/>
  <c r="Y377" i="2" s="1"/>
  <c r="X379" i="2"/>
  <c r="Y379" i="2" s="1"/>
  <c r="X383" i="2"/>
  <c r="Y383" i="2" s="1"/>
  <c r="X387" i="2"/>
  <c r="Y387" i="2" s="1"/>
  <c r="X391" i="2"/>
  <c r="Y391" i="2" s="1"/>
  <c r="X394" i="2"/>
  <c r="Y394" i="2" s="1"/>
  <c r="X395" i="2"/>
  <c r="Y395" i="2" s="1"/>
  <c r="X396" i="2"/>
  <c r="Y396" i="2" s="1"/>
  <c r="X397" i="2"/>
  <c r="Y397" i="2" s="1"/>
  <c r="X398" i="2"/>
  <c r="Y398" i="2" s="1"/>
  <c r="X399" i="2"/>
  <c r="Y399" i="2" s="1"/>
  <c r="X400" i="2"/>
  <c r="Y400" i="2" s="1"/>
  <c r="X401" i="2"/>
  <c r="Z401" i="2" s="1"/>
  <c r="AB401" i="2" s="1"/>
  <c r="X402" i="2"/>
  <c r="Y402" i="2" s="1"/>
  <c r="X403" i="2"/>
  <c r="Y403" i="2" s="1"/>
  <c r="X404" i="2"/>
  <c r="Z404" i="2" s="1"/>
  <c r="AB404" i="2" s="1"/>
  <c r="X405" i="2"/>
  <c r="Y405" i="2" s="1"/>
  <c r="X406" i="2"/>
  <c r="Y406" i="2" s="1"/>
  <c r="X407" i="2"/>
  <c r="Y407" i="2" s="1"/>
  <c r="X409" i="2"/>
  <c r="Y409" i="2" s="1"/>
  <c r="X414" i="2"/>
  <c r="Y414" i="2" s="1"/>
  <c r="X419" i="2"/>
  <c r="Y419" i="2" s="1"/>
  <c r="X425" i="2"/>
  <c r="Y425" i="2" s="1"/>
  <c r="X427" i="2"/>
  <c r="Y427" i="2" s="1"/>
  <c r="X428" i="2"/>
  <c r="Z428" i="2" s="1"/>
  <c r="AB428" i="2" s="1"/>
  <c r="X429" i="2"/>
  <c r="Y429" i="2" s="1"/>
  <c r="X430" i="2"/>
  <c r="Y430" i="2" s="1"/>
  <c r="X431" i="2"/>
  <c r="Z431" i="2" s="1"/>
  <c r="AB431" i="2" s="1"/>
  <c r="X432" i="2"/>
  <c r="Z432" i="2" s="1"/>
  <c r="AB432" i="2" s="1"/>
  <c r="X433" i="2"/>
  <c r="Z433" i="2" s="1"/>
  <c r="AB433" i="2" s="1"/>
  <c r="X434" i="2"/>
  <c r="Z434" i="2" s="1"/>
  <c r="AB434" i="2" s="1"/>
  <c r="X435" i="2"/>
  <c r="Y435" i="2" s="1"/>
  <c r="X436" i="2"/>
  <c r="Y436" i="2" s="1"/>
  <c r="X437" i="2"/>
  <c r="Y437" i="2" s="1"/>
  <c r="X438" i="2"/>
  <c r="Y438" i="2" s="1"/>
  <c r="X440" i="2"/>
  <c r="Y440" i="2" s="1"/>
  <c r="X447" i="2"/>
  <c r="Y447" i="2" s="1"/>
  <c r="X448" i="2"/>
  <c r="Y448" i="2" s="1"/>
  <c r="X449" i="2"/>
  <c r="Y449" i="2" s="1"/>
  <c r="X450" i="2"/>
  <c r="Y450" i="2" s="1"/>
  <c r="X451" i="2"/>
  <c r="Y451" i="2" s="1"/>
  <c r="X452" i="2"/>
  <c r="Y452" i="2" s="1"/>
  <c r="X453" i="2"/>
  <c r="Y453" i="2" s="1"/>
  <c r="X454" i="2"/>
  <c r="Y454" i="2" s="1"/>
  <c r="X455" i="2"/>
  <c r="Y455" i="2" s="1"/>
  <c r="X457" i="2"/>
  <c r="Y457" i="2" s="1"/>
  <c r="X464" i="2"/>
  <c r="Y464" i="2" s="1"/>
  <c r="X465" i="2"/>
  <c r="Y465" i="2" s="1"/>
  <c r="X466" i="2"/>
  <c r="Z466" i="2" s="1"/>
  <c r="AB466" i="2" s="1"/>
  <c r="X467" i="2"/>
  <c r="Y467" i="2" s="1"/>
  <c r="X468" i="2"/>
  <c r="Y468" i="2" s="1"/>
  <c r="X469" i="2"/>
  <c r="Z469" i="2" s="1"/>
  <c r="AB469" i="2" s="1"/>
  <c r="X470" i="2"/>
  <c r="Z470" i="2" s="1"/>
  <c r="AB470" i="2" s="1"/>
  <c r="X471" i="2"/>
  <c r="Z471" i="2" s="1"/>
  <c r="AB471" i="2" s="1"/>
  <c r="X472" i="2"/>
  <c r="Z472" i="2" s="1"/>
  <c r="AB472" i="2" s="1"/>
  <c r="X474" i="2"/>
  <c r="Y474" i="2" s="1"/>
  <c r="X485" i="2"/>
  <c r="Y485" i="2" s="1"/>
  <c r="X486" i="2"/>
  <c r="Y486" i="2" s="1"/>
  <c r="X487" i="2"/>
  <c r="Y487" i="2" s="1"/>
  <c r="X488" i="2"/>
  <c r="Y488" i="2" s="1"/>
  <c r="X489" i="2"/>
  <c r="Z489" i="2" s="1"/>
  <c r="AB489" i="2" s="1"/>
  <c r="X490" i="2"/>
  <c r="Y490" i="2" s="1"/>
  <c r="X491" i="2"/>
  <c r="Y491" i="2" s="1"/>
  <c r="X492" i="2"/>
  <c r="Y492" i="2" s="1"/>
  <c r="X493" i="2"/>
  <c r="Z493" i="2" s="1"/>
  <c r="AB493" i="2" s="1"/>
  <c r="X495" i="2"/>
  <c r="Y495" i="2" s="1"/>
  <c r="X496" i="2"/>
  <c r="Y496" i="2" s="1"/>
  <c r="X506" i="2"/>
  <c r="Y506" i="2" s="1"/>
  <c r="X507" i="2"/>
  <c r="Z507" i="2" s="1"/>
  <c r="X508" i="2"/>
  <c r="Y508" i="2" s="1"/>
  <c r="X509" i="2"/>
  <c r="Y509" i="2" s="1"/>
  <c r="X510" i="2"/>
  <c r="Z510" i="2" s="1"/>
  <c r="AB510" i="2" s="1"/>
  <c r="X511" i="2"/>
  <c r="Z511" i="2" s="1"/>
  <c r="X512" i="2"/>
  <c r="Z512" i="2" s="1"/>
  <c r="X513" i="2"/>
  <c r="X514" i="2"/>
  <c r="Y514" i="2" s="1"/>
  <c r="X516" i="2"/>
  <c r="Y516" i="2" s="1"/>
  <c r="X517" i="2"/>
  <c r="Y517" i="2" s="1"/>
  <c r="X527" i="2"/>
  <c r="Y527" i="2" s="1"/>
  <c r="X528" i="2"/>
  <c r="Y528" i="2" s="1"/>
  <c r="X529" i="2"/>
  <c r="Z529" i="2" s="1"/>
  <c r="X530" i="2"/>
  <c r="Y530" i="2" s="1"/>
  <c r="X531" i="2"/>
  <c r="Y531" i="2" s="1"/>
  <c r="X532" i="2"/>
  <c r="X533" i="2"/>
  <c r="Z533" i="2" s="1"/>
  <c r="X534" i="2"/>
  <c r="Z534" i="2" s="1"/>
  <c r="X535" i="2"/>
  <c r="X536" i="2"/>
  <c r="Y536" i="2" s="1"/>
  <c r="X537" i="2"/>
  <c r="Y537" i="2" s="1"/>
  <c r="X539" i="2"/>
  <c r="Y539" i="2" s="1"/>
  <c r="X5" i="2"/>
  <c r="Z5" i="2" s="1"/>
  <c r="AB5" i="2" s="1"/>
  <c r="Y178" i="2" l="1"/>
  <c r="Z178" i="2"/>
  <c r="AB178" i="2" s="1"/>
  <c r="AA534" i="2"/>
  <c r="AB534" i="2"/>
  <c r="AA529" i="2"/>
  <c r="AB529" i="2"/>
  <c r="AA507" i="2"/>
  <c r="AB507" i="2"/>
  <c r="AA315" i="2"/>
  <c r="AB315" i="2"/>
  <c r="AA276" i="2"/>
  <c r="AB276" i="2"/>
  <c r="AA240" i="2"/>
  <c r="AB240" i="2"/>
  <c r="AA173" i="2"/>
  <c r="AB173" i="2"/>
  <c r="AA38" i="2"/>
  <c r="AB38" i="2"/>
  <c r="AA512" i="2"/>
  <c r="AB512" i="2"/>
  <c r="AA533" i="2"/>
  <c r="AB533" i="2"/>
  <c r="AA511" i="2"/>
  <c r="AB511" i="2"/>
  <c r="Z129" i="2"/>
  <c r="Z82" i="2"/>
  <c r="Y37" i="2"/>
  <c r="Z454" i="2"/>
  <c r="AB454" i="2" s="1"/>
  <c r="Z127" i="2"/>
  <c r="Z97" i="2"/>
  <c r="Y172" i="2"/>
  <c r="Z225" i="2"/>
  <c r="Z73" i="2"/>
  <c r="Z224" i="2"/>
  <c r="AB224" i="2" s="1"/>
  <c r="Z71" i="2"/>
  <c r="Z55" i="2"/>
  <c r="Z203" i="2"/>
  <c r="AB203" i="2" s="1"/>
  <c r="Z52" i="2"/>
  <c r="Z336" i="2"/>
  <c r="Z314" i="2"/>
  <c r="Z162" i="2"/>
  <c r="Y315" i="2"/>
  <c r="Z143" i="2"/>
  <c r="Z141" i="2"/>
  <c r="Y276" i="2"/>
  <c r="Z455" i="2"/>
  <c r="Z140" i="2"/>
  <c r="Y173" i="2"/>
  <c r="Z335" i="2"/>
  <c r="Y38" i="2"/>
  <c r="Z435" i="2"/>
  <c r="AB435" i="2" s="1"/>
  <c r="Z414" i="2"/>
  <c r="Z292" i="2"/>
  <c r="Z191" i="2"/>
  <c r="Z126" i="2"/>
  <c r="Z51" i="2"/>
  <c r="AB51" i="2" s="1"/>
  <c r="Y433" i="2"/>
  <c r="Y275" i="2"/>
  <c r="Y469" i="2"/>
  <c r="Y434" i="2"/>
  <c r="Z409" i="2"/>
  <c r="Z289" i="2"/>
  <c r="AB289" i="2" s="1"/>
  <c r="Z189" i="2"/>
  <c r="AB189" i="2" s="1"/>
  <c r="Z114" i="2"/>
  <c r="Y251" i="2"/>
  <c r="Y123" i="2"/>
  <c r="Z537" i="2"/>
  <c r="Z397" i="2"/>
  <c r="Z110" i="2"/>
  <c r="Z34" i="2"/>
  <c r="AB34" i="2" s="1"/>
  <c r="Y240" i="2"/>
  <c r="Z516" i="2"/>
  <c r="AB516" i="2" s="1"/>
  <c r="Z396" i="2"/>
  <c r="Z109" i="2"/>
  <c r="AB109" i="2" s="1"/>
  <c r="Z33" i="2"/>
  <c r="Y237" i="2"/>
  <c r="Y470" i="2"/>
  <c r="Z509" i="2"/>
  <c r="Z373" i="2"/>
  <c r="Z256" i="2"/>
  <c r="Z31" i="2"/>
  <c r="AB31" i="2" s="1"/>
  <c r="Y369" i="2"/>
  <c r="Y221" i="2"/>
  <c r="Y89" i="2"/>
  <c r="Z508" i="2"/>
  <c r="Z372" i="2"/>
  <c r="Z254" i="2"/>
  <c r="AB254" i="2" s="1"/>
  <c r="Z159" i="2"/>
  <c r="Z95" i="2"/>
  <c r="Z24" i="2"/>
  <c r="Z485" i="2"/>
  <c r="Z158" i="2"/>
  <c r="Z94" i="2"/>
  <c r="AB94" i="2" s="1"/>
  <c r="Y493" i="2"/>
  <c r="Y348" i="2"/>
  <c r="Z474" i="2"/>
  <c r="AB474" i="2" s="1"/>
  <c r="Y472" i="2"/>
  <c r="Y330" i="2"/>
  <c r="Y185" i="2"/>
  <c r="Y48" i="2"/>
  <c r="Z436" i="2"/>
  <c r="Y285" i="2"/>
  <c r="Y155" i="2"/>
  <c r="AA489" i="2"/>
  <c r="AA466" i="2"/>
  <c r="AA428" i="2"/>
  <c r="AA401" i="2"/>
  <c r="AA5" i="2"/>
  <c r="AA471" i="2"/>
  <c r="AA472" i="2"/>
  <c r="AA493" i="2"/>
  <c r="AA470" i="2"/>
  <c r="AA432" i="2"/>
  <c r="AA369" i="2"/>
  <c r="AA330" i="2"/>
  <c r="AA285" i="2"/>
  <c r="AA251" i="2"/>
  <c r="AA221" i="2"/>
  <c r="AA185" i="2"/>
  <c r="AA155" i="2"/>
  <c r="AA123" i="2"/>
  <c r="AA89" i="2"/>
  <c r="AA48" i="2"/>
  <c r="AA434" i="2"/>
  <c r="AA433" i="2"/>
  <c r="AA469" i="2"/>
  <c r="AA431" i="2"/>
  <c r="AA404" i="2"/>
  <c r="AA326" i="2"/>
  <c r="AA284" i="2"/>
  <c r="AA250" i="2"/>
  <c r="AA219" i="2"/>
  <c r="AA183" i="2"/>
  <c r="AA154" i="2"/>
  <c r="AA122" i="2"/>
  <c r="AA88" i="2"/>
  <c r="AA47" i="2"/>
  <c r="AA14" i="2"/>
  <c r="Z487" i="2"/>
  <c r="AB487" i="2" s="1"/>
  <c r="Z464" i="2"/>
  <c r="AB464" i="2" s="1"/>
  <c r="Z438" i="2"/>
  <c r="AB438" i="2" s="1"/>
  <c r="Z425" i="2"/>
  <c r="AB425" i="2" s="1"/>
  <c r="Z399" i="2"/>
  <c r="AB399" i="2" s="1"/>
  <c r="Z375" i="2"/>
  <c r="AB375" i="2" s="1"/>
  <c r="Z361" i="2"/>
  <c r="AB361" i="2" s="1"/>
  <c r="Z338" i="2"/>
  <c r="AB338" i="2" s="1"/>
  <c r="Z317" i="2"/>
  <c r="AB317" i="2" s="1"/>
  <c r="Z300" i="2"/>
  <c r="AB300" i="2" s="1"/>
  <c r="Z258" i="2"/>
  <c r="AB258" i="2" s="1"/>
  <c r="Z244" i="2"/>
  <c r="AB244" i="2" s="1"/>
  <c r="Z227" i="2"/>
  <c r="AB227" i="2" s="1"/>
  <c r="Z208" i="2"/>
  <c r="AB208" i="2" s="1"/>
  <c r="Z193" i="2"/>
  <c r="AB193" i="2" s="1"/>
  <c r="Z176" i="2"/>
  <c r="AB176" i="2" s="1"/>
  <c r="Z8" i="2"/>
  <c r="AB8" i="2" s="1"/>
  <c r="Y404" i="2"/>
  <c r="Z535" i="2"/>
  <c r="AB535" i="2" s="1"/>
  <c r="Y535" i="2"/>
  <c r="Z513" i="2"/>
  <c r="AB513" i="2" s="1"/>
  <c r="Y513" i="2"/>
  <c r="Z514" i="2"/>
  <c r="AB514" i="2" s="1"/>
  <c r="Z486" i="2"/>
  <c r="AB486" i="2" s="1"/>
  <c r="Z457" i="2"/>
  <c r="AB457" i="2" s="1"/>
  <c r="Z437" i="2"/>
  <c r="AB437" i="2" s="1"/>
  <c r="Z419" i="2"/>
  <c r="AB419" i="2" s="1"/>
  <c r="Z398" i="2"/>
  <c r="AB398" i="2" s="1"/>
  <c r="Z374" i="2"/>
  <c r="AB374" i="2" s="1"/>
  <c r="Z356" i="2"/>
  <c r="AB356" i="2" s="1"/>
  <c r="Z316" i="2"/>
  <c r="AB316" i="2" s="1"/>
  <c r="Z296" i="2"/>
  <c r="AB296" i="2" s="1"/>
  <c r="Z277" i="2"/>
  <c r="AB277" i="2" s="1"/>
  <c r="Z257" i="2"/>
  <c r="AB257" i="2" s="1"/>
  <c r="Z242" i="2"/>
  <c r="AB242" i="2" s="1"/>
  <c r="Z226" i="2"/>
  <c r="AB226" i="2" s="1"/>
  <c r="Z205" i="2"/>
  <c r="AB205" i="2" s="1"/>
  <c r="Z174" i="2"/>
  <c r="AB174" i="2" s="1"/>
  <c r="Z160" i="2"/>
  <c r="AB160" i="2" s="1"/>
  <c r="Z142" i="2"/>
  <c r="AB142" i="2" s="1"/>
  <c r="Z128" i="2"/>
  <c r="AB128" i="2" s="1"/>
  <c r="Z112" i="2"/>
  <c r="AB112" i="2" s="1"/>
  <c r="Z96" i="2"/>
  <c r="AB96" i="2" s="1"/>
  <c r="Z79" i="2"/>
  <c r="AB79" i="2" s="1"/>
  <c r="Z54" i="2"/>
  <c r="AB54" i="2" s="1"/>
  <c r="Z7" i="2"/>
  <c r="AB7" i="2" s="1"/>
  <c r="Y471" i="2"/>
  <c r="Y401" i="2"/>
  <c r="Y326" i="2"/>
  <c r="Y284" i="2"/>
  <c r="Y250" i="2"/>
  <c r="Y219" i="2"/>
  <c r="Y183" i="2"/>
  <c r="Y154" i="2"/>
  <c r="Y122" i="2"/>
  <c r="Y88" i="2"/>
  <c r="Y47" i="2"/>
  <c r="Y14" i="2"/>
  <c r="Y41" i="2"/>
  <c r="Z41" i="2"/>
  <c r="AB41" i="2" s="1"/>
  <c r="Y27" i="2"/>
  <c r="Z27" i="2"/>
  <c r="AB27" i="2" s="1"/>
  <c r="Y5" i="2"/>
  <c r="Z496" i="2"/>
  <c r="AB496" i="2" s="1"/>
  <c r="Z453" i="2"/>
  <c r="AB453" i="2" s="1"/>
  <c r="Z407" i="2"/>
  <c r="AB407" i="2" s="1"/>
  <c r="Z395" i="2"/>
  <c r="AB395" i="2" s="1"/>
  <c r="Z371" i="2"/>
  <c r="AB371" i="2" s="1"/>
  <c r="Z346" i="2"/>
  <c r="AB346" i="2" s="1"/>
  <c r="Z334" i="2"/>
  <c r="AB334" i="2" s="1"/>
  <c r="Z313" i="2"/>
  <c r="AB313" i="2" s="1"/>
  <c r="Z288" i="2"/>
  <c r="AB288" i="2" s="1"/>
  <c r="Z274" i="2"/>
  <c r="AB274" i="2" s="1"/>
  <c r="Z253" i="2"/>
  <c r="AB253" i="2" s="1"/>
  <c r="Z234" i="2"/>
  <c r="AB234" i="2" s="1"/>
  <c r="Z223" i="2"/>
  <c r="AB223" i="2" s="1"/>
  <c r="Z202" i="2"/>
  <c r="AB202" i="2" s="1"/>
  <c r="Z188" i="2"/>
  <c r="AB188" i="2" s="1"/>
  <c r="Z171" i="2"/>
  <c r="AB171" i="2" s="1"/>
  <c r="Z157" i="2"/>
  <c r="AB157" i="2" s="1"/>
  <c r="Z139" i="2"/>
  <c r="AB139" i="2" s="1"/>
  <c r="Z125" i="2"/>
  <c r="AB125" i="2" s="1"/>
  <c r="Z108" i="2"/>
  <c r="AB108" i="2" s="1"/>
  <c r="Z93" i="2"/>
  <c r="AB93" i="2" s="1"/>
  <c r="Z70" i="2"/>
  <c r="AB70" i="2" s="1"/>
  <c r="Z50" i="2"/>
  <c r="AB50" i="2" s="1"/>
  <c r="Z30" i="2"/>
  <c r="AB30" i="2" s="1"/>
  <c r="Y510" i="2"/>
  <c r="Y466" i="2"/>
  <c r="Y432" i="2"/>
  <c r="Y36" i="2"/>
  <c r="AA35" i="2"/>
  <c r="Y26" i="2"/>
  <c r="Z26" i="2"/>
  <c r="AB26" i="2" s="1"/>
  <c r="Z495" i="2"/>
  <c r="AB495" i="2" s="1"/>
  <c r="Z406" i="2"/>
  <c r="AB406" i="2" s="1"/>
  <c r="Z394" i="2"/>
  <c r="AB394" i="2" s="1"/>
  <c r="Z370" i="2"/>
  <c r="AB370" i="2" s="1"/>
  <c r="Z345" i="2"/>
  <c r="AB345" i="2" s="1"/>
  <c r="Z333" i="2"/>
  <c r="AB333" i="2" s="1"/>
  <c r="Z312" i="2"/>
  <c r="AB312" i="2" s="1"/>
  <c r="Z287" i="2"/>
  <c r="AB287" i="2" s="1"/>
  <c r="Z273" i="2"/>
  <c r="AB273" i="2" s="1"/>
  <c r="Z252" i="2"/>
  <c r="AB252" i="2" s="1"/>
  <c r="Z232" i="2"/>
  <c r="AB232" i="2" s="1"/>
  <c r="Z222" i="2"/>
  <c r="AB222" i="2" s="1"/>
  <c r="Z200" i="2"/>
  <c r="AB200" i="2" s="1"/>
  <c r="Z187" i="2"/>
  <c r="AB187" i="2" s="1"/>
  <c r="Z170" i="2"/>
  <c r="AB170" i="2" s="1"/>
  <c r="Z156" i="2"/>
  <c r="AB156" i="2" s="1"/>
  <c r="Z138" i="2"/>
  <c r="AB138" i="2" s="1"/>
  <c r="Z124" i="2"/>
  <c r="AB124" i="2" s="1"/>
  <c r="Z107" i="2"/>
  <c r="AB107" i="2" s="1"/>
  <c r="Z90" i="2"/>
  <c r="AB90" i="2" s="1"/>
  <c r="Z69" i="2"/>
  <c r="AB69" i="2" s="1"/>
  <c r="Z49" i="2"/>
  <c r="AB49" i="2" s="1"/>
  <c r="Z29" i="2"/>
  <c r="AB29" i="2" s="1"/>
  <c r="Y431" i="2"/>
  <c r="Y35" i="2"/>
  <c r="Z532" i="2"/>
  <c r="AB532" i="2" s="1"/>
  <c r="Y532" i="2"/>
  <c r="AA237" i="2"/>
  <c r="AA172" i="2"/>
  <c r="Y40" i="2"/>
  <c r="Z40" i="2"/>
  <c r="AB40" i="2" s="1"/>
  <c r="Z452" i="2"/>
  <c r="AB452" i="2" s="1"/>
  <c r="Z539" i="2"/>
  <c r="AB539" i="2" s="1"/>
  <c r="Z451" i="2"/>
  <c r="AB451" i="2" s="1"/>
  <c r="Z405" i="2"/>
  <c r="AB405" i="2" s="1"/>
  <c r="Z391" i="2"/>
  <c r="AB391" i="2" s="1"/>
  <c r="Z344" i="2"/>
  <c r="AB344" i="2" s="1"/>
  <c r="Z311" i="2"/>
  <c r="AB311" i="2" s="1"/>
  <c r="Z272" i="2"/>
  <c r="AB272" i="2" s="1"/>
  <c r="Z199" i="2"/>
  <c r="AB199" i="2" s="1"/>
  <c r="Z169" i="2"/>
  <c r="AB169" i="2" s="1"/>
  <c r="Z137" i="2"/>
  <c r="AB137" i="2" s="1"/>
  <c r="Z104" i="2"/>
  <c r="AB104" i="2" s="1"/>
  <c r="Z66" i="2"/>
  <c r="AB66" i="2" s="1"/>
  <c r="Z28" i="2"/>
  <c r="AB28" i="2" s="1"/>
  <c r="Y428" i="2"/>
  <c r="AA348" i="2"/>
  <c r="Y511" i="2"/>
  <c r="AA37" i="2"/>
  <c r="Z492" i="2"/>
  <c r="AB492" i="2" s="1"/>
  <c r="Z387" i="2"/>
  <c r="AB387" i="2" s="1"/>
  <c r="Z343" i="2"/>
  <c r="AB343" i="2" s="1"/>
  <c r="Z271" i="2"/>
  <c r="AB271" i="2" s="1"/>
  <c r="Z231" i="2"/>
  <c r="AB231" i="2" s="1"/>
  <c r="Z198" i="2"/>
  <c r="AB198" i="2" s="1"/>
  <c r="Z168" i="2"/>
  <c r="AB168" i="2" s="1"/>
  <c r="Z136" i="2"/>
  <c r="AB136" i="2" s="1"/>
  <c r="Z103" i="2"/>
  <c r="AB103" i="2" s="1"/>
  <c r="Z63" i="2"/>
  <c r="AB63" i="2" s="1"/>
  <c r="AA36" i="2"/>
  <c r="Z536" i="2"/>
  <c r="AB536" i="2" s="1"/>
  <c r="Z491" i="2"/>
  <c r="AB491" i="2" s="1"/>
  <c r="Z468" i="2"/>
  <c r="AB468" i="2" s="1"/>
  <c r="Z449" i="2"/>
  <c r="AB449" i="2" s="1"/>
  <c r="Z430" i="2"/>
  <c r="AB430" i="2" s="1"/>
  <c r="Z403" i="2"/>
  <c r="AB403" i="2" s="1"/>
  <c r="Z383" i="2"/>
  <c r="AB383" i="2" s="1"/>
  <c r="Z367" i="2"/>
  <c r="AB367" i="2" s="1"/>
  <c r="Z342" i="2"/>
  <c r="AB342" i="2" s="1"/>
  <c r="Z323" i="2"/>
  <c r="AB323" i="2" s="1"/>
  <c r="Z308" i="2"/>
  <c r="AB308" i="2" s="1"/>
  <c r="Z283" i="2"/>
  <c r="AB283" i="2" s="1"/>
  <c r="Z269" i="2"/>
  <c r="AB269" i="2" s="1"/>
  <c r="Z249" i="2"/>
  <c r="AB249" i="2" s="1"/>
  <c r="Z230" i="2"/>
  <c r="AB230" i="2" s="1"/>
  <c r="Z217" i="2"/>
  <c r="AB217" i="2" s="1"/>
  <c r="Z197" i="2"/>
  <c r="AB197" i="2" s="1"/>
  <c r="Z180" i="2"/>
  <c r="AB180" i="2" s="1"/>
  <c r="Z152" i="2"/>
  <c r="AB152" i="2" s="1"/>
  <c r="Z135" i="2"/>
  <c r="AB135" i="2" s="1"/>
  <c r="Z121" i="2"/>
  <c r="AB121" i="2" s="1"/>
  <c r="Z102" i="2"/>
  <c r="AB102" i="2" s="1"/>
  <c r="Z87" i="2"/>
  <c r="AB87" i="2" s="1"/>
  <c r="Z60" i="2"/>
  <c r="AB60" i="2" s="1"/>
  <c r="Z45" i="2"/>
  <c r="AB45" i="2" s="1"/>
  <c r="Z531" i="2"/>
  <c r="AB531" i="2" s="1"/>
  <c r="Z490" i="2"/>
  <c r="AB490" i="2" s="1"/>
  <c r="Z467" i="2"/>
  <c r="AB467" i="2" s="1"/>
  <c r="Z448" i="2"/>
  <c r="AB448" i="2" s="1"/>
  <c r="Z429" i="2"/>
  <c r="AB429" i="2" s="1"/>
  <c r="Z402" i="2"/>
  <c r="AB402" i="2" s="1"/>
  <c r="Z379" i="2"/>
  <c r="AB379" i="2" s="1"/>
  <c r="Z366" i="2"/>
  <c r="AB366" i="2" s="1"/>
  <c r="Z341" i="2"/>
  <c r="AB341" i="2" s="1"/>
  <c r="Z320" i="2"/>
  <c r="AB320" i="2" s="1"/>
  <c r="Z307" i="2"/>
  <c r="AB307" i="2" s="1"/>
  <c r="Z282" i="2"/>
  <c r="AB282" i="2" s="1"/>
  <c r="Z266" i="2"/>
  <c r="AB266" i="2" s="1"/>
  <c r="Z229" i="2"/>
  <c r="AB229" i="2" s="1"/>
  <c r="Z214" i="2"/>
  <c r="AB214" i="2" s="1"/>
  <c r="Z196" i="2"/>
  <c r="AB196" i="2" s="1"/>
  <c r="Z179" i="2"/>
  <c r="AB179" i="2" s="1"/>
  <c r="Z148" i="2"/>
  <c r="AB148" i="2" s="1"/>
  <c r="Z134" i="2"/>
  <c r="AB134" i="2" s="1"/>
  <c r="Z119" i="2"/>
  <c r="AB119" i="2" s="1"/>
  <c r="Z101" i="2"/>
  <c r="AB101" i="2" s="1"/>
  <c r="Z85" i="2"/>
  <c r="AB85" i="2" s="1"/>
  <c r="Z58" i="2"/>
  <c r="AB58" i="2" s="1"/>
  <c r="Z44" i="2"/>
  <c r="AB44" i="2" s="1"/>
  <c r="Y489" i="2"/>
  <c r="Y533" i="2"/>
  <c r="AA510" i="2"/>
  <c r="AA275" i="2"/>
  <c r="Z450" i="2"/>
  <c r="AB450" i="2" s="1"/>
  <c r="Z530" i="2"/>
  <c r="AB530" i="2" s="1"/>
  <c r="Z447" i="2"/>
  <c r="AB447" i="2" s="1"/>
  <c r="Z377" i="2"/>
  <c r="AB377" i="2" s="1"/>
  <c r="Z365" i="2"/>
  <c r="AB365" i="2" s="1"/>
  <c r="Z340" i="2"/>
  <c r="AB340" i="2" s="1"/>
  <c r="Z319" i="2"/>
  <c r="AB319" i="2" s="1"/>
  <c r="Z306" i="2"/>
  <c r="AB306" i="2" s="1"/>
  <c r="Z281" i="2"/>
  <c r="AB281" i="2" s="1"/>
  <c r="Z263" i="2"/>
  <c r="AB263" i="2" s="1"/>
  <c r="Z246" i="2"/>
  <c r="AB246" i="2" s="1"/>
  <c r="Z213" i="2"/>
  <c r="AB213" i="2" s="1"/>
  <c r="Z195" i="2"/>
  <c r="AB195" i="2" s="1"/>
  <c r="Z166" i="2"/>
  <c r="AB166" i="2" s="1"/>
  <c r="Z146" i="2"/>
  <c r="AB146" i="2" s="1"/>
  <c r="Z133" i="2"/>
  <c r="AB133" i="2" s="1"/>
  <c r="Z117" i="2"/>
  <c r="AB117" i="2" s="1"/>
  <c r="Z99" i="2"/>
  <c r="AB99" i="2" s="1"/>
  <c r="Z84" i="2"/>
  <c r="AB84" i="2" s="1"/>
  <c r="Z57" i="2"/>
  <c r="AB57" i="2" s="1"/>
  <c r="Z43" i="2"/>
  <c r="AB43" i="2" s="1"/>
  <c r="Z13" i="2"/>
  <c r="AB13" i="2" s="1"/>
  <c r="Z517" i="2"/>
  <c r="AB517" i="2" s="1"/>
  <c r="Z488" i="2"/>
  <c r="AB488" i="2" s="1"/>
  <c r="Z465" i="2"/>
  <c r="AB465" i="2" s="1"/>
  <c r="Z440" i="2"/>
  <c r="AB440" i="2" s="1"/>
  <c r="Z427" i="2"/>
  <c r="AB427" i="2" s="1"/>
  <c r="Z400" i="2"/>
  <c r="AB400" i="2" s="1"/>
  <c r="Z376" i="2"/>
  <c r="AB376" i="2" s="1"/>
  <c r="Z364" i="2"/>
  <c r="AB364" i="2" s="1"/>
  <c r="Z339" i="2"/>
  <c r="AB339" i="2" s="1"/>
  <c r="Z318" i="2"/>
  <c r="AB318" i="2" s="1"/>
  <c r="Z304" i="2"/>
  <c r="AB304" i="2" s="1"/>
  <c r="Z280" i="2"/>
  <c r="AB280" i="2" s="1"/>
  <c r="Z260" i="2"/>
  <c r="AB260" i="2" s="1"/>
  <c r="Z245" i="2"/>
  <c r="AB245" i="2" s="1"/>
  <c r="Z228" i="2"/>
  <c r="AB228" i="2" s="1"/>
  <c r="Z210" i="2"/>
  <c r="AB210" i="2" s="1"/>
  <c r="Z194" i="2"/>
  <c r="AB194" i="2" s="1"/>
  <c r="Z177" i="2"/>
  <c r="AB177" i="2" s="1"/>
  <c r="Z164" i="2"/>
  <c r="AB164" i="2" s="1"/>
  <c r="Z144" i="2"/>
  <c r="AB144" i="2" s="1"/>
  <c r="Z131" i="2"/>
  <c r="AB131" i="2" s="1"/>
  <c r="Z115" i="2"/>
  <c r="AB115" i="2" s="1"/>
  <c r="Z98" i="2"/>
  <c r="AB98" i="2" s="1"/>
  <c r="Z83" i="2"/>
  <c r="AB83" i="2" s="1"/>
  <c r="Z56" i="2"/>
  <c r="AB56" i="2" s="1"/>
  <c r="Z42" i="2"/>
  <c r="AB42" i="2" s="1"/>
  <c r="Z528" i="2"/>
  <c r="AB528" i="2" s="1"/>
  <c r="Z506" i="2"/>
  <c r="AB506" i="2" s="1"/>
  <c r="Z527" i="2"/>
  <c r="AB527" i="2" s="1"/>
  <c r="Y534" i="2"/>
  <c r="Y512" i="2"/>
  <c r="Y529" i="2"/>
  <c r="Y507" i="2"/>
  <c r="AA516" i="2" l="1"/>
  <c r="AA140" i="2"/>
  <c r="AB140" i="2"/>
  <c r="AA455" i="2"/>
  <c r="AB455" i="2"/>
  <c r="AA71" i="2"/>
  <c r="AB71" i="2"/>
  <c r="AA158" i="2"/>
  <c r="AB158" i="2"/>
  <c r="AA110" i="2"/>
  <c r="AB110" i="2"/>
  <c r="AA256" i="2"/>
  <c r="AB256" i="2"/>
  <c r="AA397" i="2"/>
  <c r="AB397" i="2"/>
  <c r="AA141" i="2"/>
  <c r="AB141" i="2"/>
  <c r="AA373" i="2"/>
  <c r="AB373" i="2"/>
  <c r="AA537" i="2"/>
  <c r="AB537" i="2"/>
  <c r="AA126" i="2"/>
  <c r="AB126" i="2"/>
  <c r="AA143" i="2"/>
  <c r="AB143" i="2"/>
  <c r="AA225" i="2"/>
  <c r="AB225" i="2"/>
  <c r="AA485" i="2"/>
  <c r="AB485" i="2"/>
  <c r="AA436" i="2"/>
  <c r="AB436" i="2"/>
  <c r="AA509" i="2"/>
  <c r="AB509" i="2"/>
  <c r="AA191" i="2"/>
  <c r="AB191" i="2"/>
  <c r="AA73" i="2"/>
  <c r="AB73" i="2"/>
  <c r="AA95" i="2"/>
  <c r="AB95" i="2"/>
  <c r="AA292" i="2"/>
  <c r="AB292" i="2"/>
  <c r="AA162" i="2"/>
  <c r="AB162" i="2"/>
  <c r="AA97" i="2"/>
  <c r="AB97" i="2"/>
  <c r="AA159" i="2"/>
  <c r="AB159" i="2"/>
  <c r="AA114" i="2"/>
  <c r="AB114" i="2"/>
  <c r="AA414" i="2"/>
  <c r="AB414" i="2"/>
  <c r="AA314" i="2"/>
  <c r="AB314" i="2"/>
  <c r="AA127" i="2"/>
  <c r="AB127" i="2"/>
  <c r="AA33" i="2"/>
  <c r="AB33" i="2"/>
  <c r="AA336" i="2"/>
  <c r="AB336" i="2"/>
  <c r="AA372" i="2"/>
  <c r="AB372" i="2"/>
  <c r="AA52" i="2"/>
  <c r="AB52" i="2"/>
  <c r="AA508" i="2"/>
  <c r="AB508" i="2"/>
  <c r="AA396" i="2"/>
  <c r="AB396" i="2"/>
  <c r="AA409" i="2"/>
  <c r="AB409" i="2"/>
  <c r="AA335" i="2"/>
  <c r="AB335" i="2"/>
  <c r="AA82" i="2"/>
  <c r="AB82" i="2"/>
  <c r="AA55" i="2"/>
  <c r="AB55" i="2"/>
  <c r="AA129" i="2"/>
  <c r="AB129" i="2"/>
  <c r="AA24" i="2"/>
  <c r="AB24" i="2"/>
  <c r="AA224" i="2"/>
  <c r="AA454" i="2"/>
  <c r="AA289" i="2"/>
  <c r="AA435" i="2"/>
  <c r="AA109" i="2"/>
  <c r="AA203" i="2"/>
  <c r="AA254" i="2"/>
  <c r="AA474" i="2"/>
  <c r="AA51" i="2"/>
  <c r="AA94" i="2"/>
  <c r="AA189" i="2"/>
  <c r="AA34" i="2"/>
  <c r="AA31" i="2"/>
  <c r="AA44" i="2"/>
  <c r="AA177" i="2"/>
  <c r="AA400" i="2"/>
  <c r="AA146" i="2"/>
  <c r="AA365" i="2"/>
  <c r="AA214" i="2"/>
  <c r="AA448" i="2"/>
  <c r="AA383" i="2"/>
  <c r="AA271" i="2"/>
  <c r="AA137" i="2"/>
  <c r="AA40" i="2"/>
  <c r="AA156" i="2"/>
  <c r="AA370" i="2"/>
  <c r="AA70" i="2"/>
  <c r="AA274" i="2"/>
  <c r="AA54" i="2"/>
  <c r="AA257" i="2"/>
  <c r="AA514" i="2"/>
  <c r="AA338" i="2"/>
  <c r="AA194" i="2"/>
  <c r="AA427" i="2"/>
  <c r="AA166" i="2"/>
  <c r="AA377" i="2"/>
  <c r="AA229" i="2"/>
  <c r="AA467" i="2"/>
  <c r="AA180" i="2"/>
  <c r="AA403" i="2"/>
  <c r="AA169" i="2"/>
  <c r="AA532" i="2"/>
  <c r="AA170" i="2"/>
  <c r="AA394" i="2"/>
  <c r="AA93" i="2"/>
  <c r="AA288" i="2"/>
  <c r="AA41" i="2"/>
  <c r="AA79" i="2"/>
  <c r="AA277" i="2"/>
  <c r="AA361" i="2"/>
  <c r="AA447" i="2"/>
  <c r="AA430" i="2"/>
  <c r="AA313" i="2"/>
  <c r="AA296" i="2"/>
  <c r="AA195" i="2"/>
  <c r="AA531" i="2"/>
  <c r="AA387" i="2"/>
  <c r="AA495" i="2"/>
  <c r="AA112" i="2"/>
  <c r="AA316" i="2"/>
  <c r="AA176" i="2"/>
  <c r="AA399" i="2"/>
  <c r="AA42" i="2"/>
  <c r="AA245" i="2"/>
  <c r="AA488" i="2"/>
  <c r="AA213" i="2"/>
  <c r="AA450" i="2"/>
  <c r="AA85" i="2"/>
  <c r="AA282" i="2"/>
  <c r="AA230" i="2"/>
  <c r="AA468" i="2"/>
  <c r="AA492" i="2"/>
  <c r="AA272" i="2"/>
  <c r="AA222" i="2"/>
  <c r="AA26" i="2"/>
  <c r="AA139" i="2"/>
  <c r="AA346" i="2"/>
  <c r="AA128" i="2"/>
  <c r="AA535" i="2"/>
  <c r="AA193" i="2"/>
  <c r="AA425" i="2"/>
  <c r="AA406" i="2"/>
  <c r="AA58" i="2"/>
  <c r="AA101" i="2"/>
  <c r="AA356" i="2"/>
  <c r="AA438" i="2"/>
  <c r="AA228" i="2"/>
  <c r="AA517" i="2"/>
  <c r="AA307" i="2"/>
  <c r="AA208" i="2"/>
  <c r="AA119" i="2"/>
  <c r="AA49" i="2"/>
  <c r="AA252" i="2"/>
  <c r="AA171" i="2"/>
  <c r="AA395" i="2"/>
  <c r="AA160" i="2"/>
  <c r="AA374" i="2"/>
  <c r="AA227" i="2"/>
  <c r="AA464" i="2"/>
  <c r="AA210" i="2"/>
  <c r="AA343" i="2"/>
  <c r="AA108" i="2"/>
  <c r="AA96" i="2"/>
  <c r="AA530" i="2"/>
  <c r="AA449" i="2"/>
  <c r="AA125" i="2"/>
  <c r="AA56" i="2"/>
  <c r="AA45" i="2"/>
  <c r="AA29" i="2"/>
  <c r="AA371" i="2"/>
  <c r="AA142" i="2"/>
  <c r="AA246" i="2"/>
  <c r="AA320" i="2"/>
  <c r="AA269" i="2"/>
  <c r="AA63" i="2"/>
  <c r="AA134" i="2"/>
  <c r="AA103" i="2"/>
  <c r="AA391" i="2"/>
  <c r="AA69" i="2"/>
  <c r="AA273" i="2"/>
  <c r="AA188" i="2"/>
  <c r="AA407" i="2"/>
  <c r="AA174" i="2"/>
  <c r="AA398" i="2"/>
  <c r="AA244" i="2"/>
  <c r="AA487" i="2"/>
  <c r="AA197" i="2"/>
  <c r="AA465" i="2"/>
  <c r="AA217" i="2"/>
  <c r="AA260" i="2"/>
  <c r="AA249" i="2"/>
  <c r="AA311" i="2"/>
  <c r="AA157" i="2"/>
  <c r="AA304" i="2"/>
  <c r="AA57" i="2"/>
  <c r="AA341" i="2"/>
  <c r="AA318" i="2"/>
  <c r="AA84" i="2"/>
  <c r="AA281" i="2"/>
  <c r="AA148" i="2"/>
  <c r="AA366" i="2"/>
  <c r="AA102" i="2"/>
  <c r="AA308" i="2"/>
  <c r="AA136" i="2"/>
  <c r="AA405" i="2"/>
  <c r="AA90" i="2"/>
  <c r="AA287" i="2"/>
  <c r="AA202" i="2"/>
  <c r="AA453" i="2"/>
  <c r="AA419" i="2"/>
  <c r="AA258" i="2"/>
  <c r="AA199" i="2"/>
  <c r="AA375" i="2"/>
  <c r="AA200" i="2"/>
  <c r="AA13" i="2"/>
  <c r="AA491" i="2"/>
  <c r="AA232" i="2"/>
  <c r="AA280" i="2"/>
  <c r="AA263" i="2"/>
  <c r="AA283" i="2"/>
  <c r="AA121" i="2"/>
  <c r="AA323" i="2"/>
  <c r="AA168" i="2"/>
  <c r="AA28" i="2"/>
  <c r="AA451" i="2"/>
  <c r="AA107" i="2"/>
  <c r="AA312" i="2"/>
  <c r="AA223" i="2"/>
  <c r="AA496" i="2"/>
  <c r="AA205" i="2"/>
  <c r="AA437" i="2"/>
  <c r="AA440" i="2"/>
  <c r="AA490" i="2"/>
  <c r="AA187" i="2"/>
  <c r="AA513" i="2"/>
  <c r="AA266" i="2"/>
  <c r="AA334" i="2"/>
  <c r="AA83" i="2"/>
  <c r="AA43" i="2"/>
  <c r="AA60" i="2"/>
  <c r="AA536" i="2"/>
  <c r="AA344" i="2"/>
  <c r="AA98" i="2"/>
  <c r="AA87" i="2"/>
  <c r="AA115" i="2"/>
  <c r="AA527" i="2"/>
  <c r="AA131" i="2"/>
  <c r="AA339" i="2"/>
  <c r="AA99" i="2"/>
  <c r="AA306" i="2"/>
  <c r="AA379" i="2"/>
  <c r="AA506" i="2"/>
  <c r="AA144" i="2"/>
  <c r="AA364" i="2"/>
  <c r="AA117" i="2"/>
  <c r="AA319" i="2"/>
  <c r="AA179" i="2"/>
  <c r="AA402" i="2"/>
  <c r="AA135" i="2"/>
  <c r="AA342" i="2"/>
  <c r="AA198" i="2"/>
  <c r="AA66" i="2"/>
  <c r="AA539" i="2"/>
  <c r="AA124" i="2"/>
  <c r="AA333" i="2"/>
  <c r="AA30" i="2"/>
  <c r="AA234" i="2"/>
  <c r="AA226" i="2"/>
  <c r="AA457" i="2"/>
  <c r="AA300" i="2"/>
  <c r="AA178" i="2"/>
  <c r="AA8" i="2"/>
  <c r="AA528" i="2"/>
  <c r="AA164" i="2"/>
  <c r="AA376" i="2"/>
  <c r="AA133" i="2"/>
  <c r="AA340" i="2"/>
  <c r="AA196" i="2"/>
  <c r="AA429" i="2"/>
  <c r="AA152" i="2"/>
  <c r="AA367" i="2"/>
  <c r="AA231" i="2"/>
  <c r="AA104" i="2"/>
  <c r="AA452" i="2"/>
  <c r="AA138" i="2"/>
  <c r="AA345" i="2"/>
  <c r="AA50" i="2"/>
  <c r="AA253" i="2"/>
  <c r="AA27" i="2"/>
  <c r="AA7" i="2"/>
  <c r="AA242" i="2"/>
  <c r="AA486" i="2"/>
  <c r="AA317" i="2"/>
  <c r="Y850" i="2" l="1"/>
  <c r="O850" i="2"/>
</calcChain>
</file>

<file path=xl/sharedStrings.xml><?xml version="1.0" encoding="utf-8"?>
<sst xmlns="http://schemas.openxmlformats.org/spreadsheetml/2006/main" count="10034" uniqueCount="284">
  <si>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</si>
  <si>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</si>
  <si>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</si>
  <si>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</si>
  <si>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</si>
  <si>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</si>
  <si>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</si>
  <si>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</si>
  <si>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</si>
  <si>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</si>
  <si>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</si>
  <si>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</si>
  <si>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</si>
  <si>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</si>
  <si>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</si>
  <si>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</si>
  <si>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</si>
  <si>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</si>
  <si>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</si>
  <si>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</si>
  <si>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</si>
  <si>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</si>
  <si>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</si>
  <si>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</si>
  <si>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</si>
  <si>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</si>
  <si>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</si>
  <si>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</si>
  <si>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</si>
  <si>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</si>
  <si>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</si>
  <si>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</si>
  <si>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</si>
  <si>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</si>
  <si>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</si>
  <si>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</si>
  <si>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</si>
  <si>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</si>
  <si>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</si>
  <si>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</si>
  <si>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</si>
  <si>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</si>
  <si>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</si>
  <si>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</si>
  <si>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</si>
  <si>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</si>
  <si>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</si>
  <si>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</si>
  <si>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</si>
  <si>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</si>
  <si>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</si>
  <si>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</si>
  <si>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</si>
  <si>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</si>
  <si>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</si>
  <si>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</si>
  <si>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</si>
  <si>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</si>
  <si>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</si>
  <si>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</si>
  <si>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</si>
  <si>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</si>
  <si>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</si>
  <si>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</si>
  <si>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</si>
  <si>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</si>
  <si>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</si>
  <si>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</si>
  <si>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</si>
  <si>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</si>
  <si>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</si>
  <si>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</si>
  <si>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</si>
  <si>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</si>
  <si>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</si>
  <si>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</si>
  <si>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</si>
  <si>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</si>
  <si>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</si>
  <si>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</si>
  <si>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</si>
  <si>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</si>
  <si>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</si>
  <si>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</si>
  <si>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</si>
  <si>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</si>
  <si>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</si>
  <si>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</si>
  <si>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</si>
  <si>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</si>
  <si>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</si>
  <si>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</si>
  <si>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</si>
  <si>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</si>
  <si>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</si>
  <si>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</si>
  <si>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</si>
  <si>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</si>
  <si>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ADDED LINE</t>
  </si>
  <si>
    <t>Size and Type Removed/Deleted</t>
  </si>
  <si>
    <t>Corrections/Changes Highlighted</t>
  </si>
  <si>
    <t>Type Of Thread</t>
  </si>
  <si>
    <t>EDB Section</t>
  </si>
  <si>
    <t>Section Name</t>
  </si>
  <si>
    <t>Group</t>
  </si>
  <si>
    <t>Group Name</t>
  </si>
  <si>
    <t>Sub-Division</t>
  </si>
  <si>
    <t>Sub-Division Name</t>
  </si>
  <si>
    <t>Nominal Size</t>
  </si>
  <si>
    <t>DN</t>
  </si>
  <si>
    <t>Nominal Outside dia [in]</t>
  </si>
  <si>
    <t>Outside Diameter (Min)</t>
  </si>
  <si>
    <t>Outside Diameter (Max)</t>
  </si>
  <si>
    <t>Average Outside Diameter Tolerance in.</t>
  </si>
  <si>
    <t>Standard
X-Strong
XX-Strong</t>
  </si>
  <si>
    <t>Pipe Schedule</t>
  </si>
  <si>
    <t>Wall Thickness
in. Nom</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</si>
  <si>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</si>
  <si>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</si>
  <si>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</si>
  <si>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</si>
  <si>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</si>
  <si>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</si>
  <si>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</si>
  <si>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Diameter in. Nom</t>
  </si>
  <si>
    <t>Internal Area Square Inches</t>
  </si>
  <si>
    <t>Internal Diameter Feet</t>
  </si>
  <si>
    <t>Internal Area Square Feet</t>
  </si>
  <si>
    <t>e/D
Relative Roughness</t>
  </si>
  <si>
    <t>e
Absolute Roughness</t>
  </si>
  <si>
    <t>t/D, Ratio of Nominal Wall Thickness to Nominal Outside Diameter</t>
  </si>
  <si>
    <t>Diameter Roundness Tolerances, percent of outside diameter (Expressed to the nearest 0.001 in. Neareast 0.01 mm.</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</si>
  <si>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</si>
  <si>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</si>
  <si>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</si>
  <si>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</si>
  <si>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</si>
  <si>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</si>
  <si>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</si>
  <si>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Upset Ends, foe Weld-on Tool Joints</t>
  </si>
  <si>
    <t>Grade</t>
  </si>
  <si>
    <t>Short</t>
  </si>
  <si>
    <t>Long</t>
  </si>
  <si>
    <t>Buttress</t>
  </si>
  <si>
    <t>Extreme Line</t>
  </si>
  <si>
    <t>THICKNESS/ PRESSURE CLASS</t>
  </si>
  <si>
    <t>Form</t>
  </si>
  <si>
    <t>Type</t>
  </si>
  <si>
    <t>Maxximum Allowable Residue, grams per linear foot</t>
  </si>
  <si>
    <t>ALLOY</t>
  </si>
  <si>
    <t>Nominal Composition, Copper, percent</t>
  </si>
  <si>
    <t>Nominal Composition, Nickel, percent</t>
  </si>
  <si>
    <t>Reference Page number(s)</t>
  </si>
  <si>
    <t>Reference Table/figure number</t>
  </si>
  <si>
    <t>STANDARD 1</t>
  </si>
  <si>
    <t>STANDARD 2</t>
  </si>
  <si>
    <t>Standard 3</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</si>
  <si>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</si>
  <si>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</si>
  <si>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</si>
  <si>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</si>
  <si>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</si>
  <si>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</si>
  <si>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</si>
  <si>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</si>
  <si>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</si>
  <si>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</si>
  <si>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</si>
  <si>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</si>
  <si>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</si>
  <si>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</si>
  <si>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</si>
  <si>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</si>
  <si>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</si>
  <si>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Welded and Seamless Wrought Steel Pipe</t>
  </si>
  <si>
    <t>5S</t>
  </si>
  <si>
    <t>Pages 3 - 16</t>
  </si>
  <si>
    <t>Table 2-1</t>
  </si>
  <si>
    <t>ANSI/ASME B36.10M-2018</t>
  </si>
  <si>
    <t>10S</t>
  </si>
  <si>
    <t>STD</t>
  </si>
  <si>
    <t>40S</t>
  </si>
  <si>
    <t>XS</t>
  </si>
  <si>
    <t>XXS</t>
  </si>
  <si>
    <t>80S</t>
  </si>
  <si>
    <t>Stainless Steel Pipe</t>
  </si>
  <si>
    <t>1A</t>
  </si>
  <si>
    <t>--</t>
  </si>
  <si>
    <t>Pages 3 - 5</t>
  </si>
  <si>
    <t>ANSI/ASME B36.19M-2018</t>
  </si>
  <si>
    <t>-</t>
  </si>
  <si>
    <t>E</t>
  </si>
  <si>
    <t>B</t>
  </si>
  <si>
    <t>Handbook of Cast Iron Pipe</t>
  </si>
  <si>
    <t>DUCTILE IRON PIPE DIMENSIONS</t>
  </si>
  <si>
    <t>Pages 12-13</t>
  </si>
  <si>
    <t>Table 1</t>
  </si>
  <si>
    <t>AWWA C151/A21.51-17</t>
  </si>
  <si>
    <t>C</t>
  </si>
  <si>
    <t>ALUMINUM-ALLOY EXTRUDED PIPE</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</si>
  <si>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</si>
  <si>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</si>
  <si>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</si>
  <si>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</si>
  <si>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</si>
  <si>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</si>
  <si>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</si>
  <si>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</si>
  <si>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</si>
  <si>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SEAMLESS REGULAR COPPER PIPE</t>
  </si>
  <si>
    <t>Page 4</t>
  </si>
  <si>
    <t>Table 3</t>
  </si>
  <si>
    <t>ASTM B42-20</t>
  </si>
  <si>
    <t>SEAMLESS EXTRA STRONG COPPER PIPE</t>
  </si>
  <si>
    <t>Not an available size</t>
  </si>
  <si>
    <t>Not available in this size</t>
  </si>
  <si>
    <t>SEAMLESS REGULAR RED BRASS PIPE</t>
  </si>
  <si>
    <t>Page 2</t>
  </si>
  <si>
    <t>ASTM B43-20</t>
  </si>
  <si>
    <t>SEAMLESS EXTRA STRONG RED BRASS PIPE</t>
  </si>
  <si>
    <t>THREADLESS COPPER PIPE SEAMLESS, DEOXIDIZED FOR BRAZED JOINT ASSEMBLY</t>
  </si>
  <si>
    <t>ASTM B302-2017</t>
  </si>
  <si>
    <t>The Average outside diameter of a tube is the average of the maximum and minimum outside diameters, as determined at any one cross-section of the tube.</t>
  </si>
  <si>
    <t>SEAMLESS COPPER WATER TUBE PLUMBING AND FLUID CONVEYANCE TUBING</t>
  </si>
  <si>
    <t>Annealed</t>
  </si>
  <si>
    <t>K</t>
  </si>
  <si>
    <t>ASTM B88-22</t>
  </si>
  <si>
    <t>ASTM A88-20</t>
  </si>
  <si>
    <t>The average outside diameter of the tube is the average of the maximum and minimum outside diameter, as determined at any one cross section of the tube.</t>
  </si>
  <si>
    <t>Maximum devation at any one point</t>
  </si>
  <si>
    <t>Indicates that the material is not generally available or that no tolerance has been established.</t>
  </si>
  <si>
    <t>Drawn</t>
  </si>
  <si>
    <t>+0.002 / -0.004</t>
  </si>
  <si>
    <t>+0.002 / -0.005</t>
  </si>
  <si>
    <t>+0.002 / -0.006</t>
  </si>
  <si>
    <t>L</t>
  </si>
  <si>
    <t>c</t>
  </si>
  <si>
    <t>M</t>
  </si>
  <si>
    <t>COPPER CAPILLARY TUBE, HARD-DRAWN</t>
  </si>
  <si>
    <t>Table 2</t>
  </si>
  <si>
    <t>ASTM B360-20</t>
  </si>
  <si>
    <t>ASTM B360</t>
  </si>
  <si>
    <t>STANDARD DIMENSIONS AND RESIDUE LIMITS OF INTERIOR SURFACE FOR CAPILLARY TUBES</t>
  </si>
  <si>
    <t>SEAMLESS COPPER - NICKEL PIPE AND TUBE</t>
  </si>
  <si>
    <t>ASTM B466-86 &amp; B466M-86</t>
  </si>
  <si>
    <t>Special 1</t>
  </si>
  <si>
    <t>Table X1.1</t>
  </si>
  <si>
    <t>ASTM B466-18</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</si>
  <si>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</si>
  <si>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</si>
  <si>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</si>
  <si>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</si>
  <si>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</si>
  <si>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</si>
  <si>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</si>
  <si>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</si>
  <si>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</si>
  <si>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</si>
  <si>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</si>
  <si>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</si>
  <si>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</si>
  <si>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</si>
  <si>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</si>
  <si>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</si>
  <si>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</si>
  <si>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</si>
  <si>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</si>
  <si>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</si>
  <si>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</si>
  <si>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</si>
  <si>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</si>
  <si>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</si>
  <si>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</si>
  <si>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</si>
  <si>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</si>
  <si>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</si>
  <si>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</si>
  <si>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</si>
  <si>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</si>
  <si>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</si>
  <si>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</si>
  <si>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</si>
  <si>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</si>
  <si>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Date last modified: 31-OCT-2023 (J. DAWLEY)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</si>
</sst>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00"/>
    <numFmt numFmtId="168" formatCode="0.000000"/>
    <numFmt numFmtId="169"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84">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0" fontId="0" fillId="8" borderId="0" xfId="0" applyFill="1" applyAlignment="1">
      <alignment horizontal="left" wrapText="1"/>
    </xf>
    <xf numFmtId="165" fontId="9" fillId="9" borderId="1" xfId="4" applyNumberFormat="1" applyBorder="1" applyAlignment="1">
      <alignment horizontal="left"/>
    </xf>
    <xf numFmtId="1"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2" fontId="9" fillId="9" borderId="1" xfId="4" quotePrefix="1" applyNumberFormat="1" applyBorder="1" applyAlignment="1">
      <alignment horizontal="left"/>
    </xf>
    <xf numFmtId="166" fontId="9" fillId="9" borderId="1" xfId="4" applyNumberFormat="1" applyBorder="1" applyAlignment="1">
      <alignment horizontal="left"/>
    </xf>
    <xf numFmtId="167" fontId="9" fillId="9" borderId="1" xfId="4" applyNumberFormat="1" applyBorder="1" applyAlignment="1">
      <alignment horizontal="left"/>
    </xf>
    <xf numFmtId="168"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Fill="1" applyBorder="1" applyAlignment="1">
      <alignment horizontal="left"/>
    </xf>
    <xf numFmtId="1" fontId="0" fillId="0" borderId="1" xfId="0" applyNumberFormat="1" applyFill="1" applyBorder="1" applyAlignment="1">
      <alignment horizontal="left"/>
    </xf>
    <xf numFmtId="164" fontId="0" fillId="0" borderId="1" xfId="0" applyNumberFormat="1" applyFill="1" applyBorder="1" applyAlignment="1">
      <alignment horizontal="left"/>
    </xf>
    <xf numFmtId="0" fontId="0" fillId="0" borderId="1" xfId="0" applyFill="1" applyBorder="1" applyAlignment="1">
      <alignment horizontal="left"/>
    </xf>
    <xf numFmtId="12" fontId="8" fillId="0" borderId="1" xfId="3" quotePrefix="1" applyNumberFormat="1" applyFill="1" applyBorder="1" applyAlignment="1">
      <alignment horizontal="left"/>
    </xf>
    <xf numFmtId="166" fontId="8" fillId="0" borderId="1" xfId="3" applyNumberFormat="1" applyFill="1" applyBorder="1" applyAlignment="1">
      <alignment horizontal="left"/>
    </xf>
    <xf numFmtId="167" fontId="8" fillId="0" borderId="1" xfId="3" applyNumberFormat="1" applyFill="1" applyBorder="1" applyAlignment="1">
      <alignment horizontal="left"/>
    </xf>
    <xf numFmtId="168"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2" fontId="0" fillId="0" borderId="1" xfId="0" quotePrefix="1" applyNumberFormat="1" applyFill="1" applyBorder="1" applyAlignment="1">
      <alignment horizontal="left"/>
    </xf>
    <xf numFmtId="0" fontId="0" fillId="0" borderId="1" xfId="0" quotePrefix="1" applyFill="1" applyBorder="1" applyAlignment="1">
      <alignment horizontal="left"/>
    </xf>
    <xf numFmtId="166" fontId="0" fillId="0" borderId="1" xfId="0" applyNumberFormat="1" applyFill="1" applyBorder="1" applyAlignment="1">
      <alignment horizontal="left"/>
    </xf>
    <xf numFmtId="167" fontId="0" fillId="0" borderId="1" xfId="0" applyNumberFormat="1" applyFill="1" applyBorder="1" applyAlignment="1">
      <alignment horizontal="left"/>
    </xf>
    <xf numFmtId="168" fontId="0" fillId="0" borderId="1" xfId="0" applyNumberFormat="1" applyFill="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Fill="1" applyBorder="1" applyAlignment="1">
      <alignment horizontal="left"/>
    </xf>
    <xf numFmtId="0" fontId="9" fillId="0" borderId="1" xfId="4" applyFill="1" applyBorder="1" applyAlignment="1">
      <alignment horizontal="left"/>
    </xf>
    <xf numFmtId="12" fontId="9" fillId="0" borderId="1" xfId="4" quotePrefix="1" applyNumberFormat="1"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7" fontId="9" fillId="0" borderId="1" xfId="4" applyNumberFormat="1" applyFill="1" applyBorder="1" applyAlignment="1">
      <alignment horizontal="left"/>
    </xf>
    <xf numFmtId="168"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8" fontId="9" fillId="9" borderId="1" xfId="4" quotePrefix="1" applyNumberFormat="1" applyBorder="1" applyAlignment="1">
      <alignment horizontal="left"/>
    </xf>
    <xf numFmtId="164" fontId="9" fillId="9" borderId="1" xfId="4" quotePrefix="1" applyNumberFormat="1" applyBorder="1" applyAlignment="1">
      <alignment horizontal="left"/>
    </xf>
    <xf numFmtId="168"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9" fontId="0" fillId="0" borderId="1" xfId="0" applyNumberFormat="1" applyFill="1" applyBorder="1" applyAlignment="1">
      <alignment horizontal="left"/>
    </xf>
    <xf numFmtId="0" fontId="9" fillId="9" borderId="2" xfId="4" applyBorder="1" applyAlignment="1">
      <alignment horizontal="left"/>
    </xf>
    <xf numFmtId="164" fontId="9" fillId="9" borderId="2" xfId="4" applyNumberFormat="1" applyBorder="1" applyAlignment="1">
      <alignment horizontal="left"/>
    </xf>
    <xf numFmtId="168" fontId="9" fillId="9" borderId="2" xfId="4" applyNumberFormat="1" applyBorder="1" applyAlignment="1">
      <alignment horizontal="left"/>
    </xf>
    <xf numFmtId="0" fontId="0" fillId="0" borderId="0" xfId="0" applyFill="1" applyBorder="1" applyAlignment="1">
      <alignment horizontal="left"/>
    </xf>
    <xf numFmtId="0" fontId="8" fillId="0" borderId="0" xfId="3" applyFill="1" applyBorder="1" applyAlignment="1">
      <alignment horizontal="left"/>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5" x14ac:dyDescent="0.25"/>
  <cols>
    <col min="1" max="1" width="15.140625" style="1" customWidth="1"/>
    <col min="2" max="2" width="66.5703125" bestFit="1" customWidth="1"/>
    <col min="3" max="6" width="9.140625" style="1"/>
    <col min="7" max="7" width="68.5703125" style="9" customWidth="1"/>
    <col min="8" max="8" width="65.42578125" style="9" customWidth="1"/>
  </cols>
  <sheetData>
    <row r="1" spans="1:8" x14ac:dyDescent="0.25">
      <c r="A1" t="s">
        <v>0</v>
      </c>
    </row>
    <row r="2" spans="1:8" x14ac:dyDescent="0.25">
      <c r="A2" t="s">
        <v>1</v>
      </c>
    </row>
    <row r="4" spans="1:8" s="2" customFormat="1" ht="30" x14ac:dyDescent="0.25">
      <c r="A4" s="6" t="s">
        <v>2</v>
      </c>
      <c r="B4" s="6" t="s">
        <v>3</v>
      </c>
      <c r="C4" s="6" t="s">
        <v>4</v>
      </c>
      <c r="D4" s="6" t="s">
        <v>5</v>
      </c>
      <c r="E4" s="6" t="s">
        <v>6</v>
      </c>
      <c r="F4" s="6" t="s">
        <v>7</v>
      </c>
      <c r="G4" s="6" t="s">
        <v>8</v>
      </c>
      <c r="H4" s="6" t="s">
        <v>9</v>
      </c>
    </row>
    <row r="5" spans="1:8" x14ac:dyDescent="0.25">
      <c r="A5" s="4" t="s">
        <v>10</v>
      </c>
      <c r="B5" s="5" t="s">
        <v>11</v>
      </c>
      <c r="C5" s="4"/>
      <c r="D5" s="4"/>
      <c r="E5" s="4"/>
      <c r="F5" s="4"/>
      <c r="G5" s="10"/>
      <c r="H5" s="10"/>
    </row>
    <row r="6" spans="1:8" ht="135" x14ac:dyDescent="0.25">
      <c r="A6" s="7">
        <v>1</v>
      </c>
      <c r="B6" s="3" t="s">
        <v>12</v>
      </c>
      <c r="C6" s="7"/>
      <c r="D6" s="7"/>
      <c r="E6" s="7" t="s">
        <v>13</v>
      </c>
      <c r="F6" s="7"/>
      <c r="G6" s="8" t="s">
        <v>14</v>
      </c>
      <c r="H6" s="8" t="s">
        <v>15</v>
      </c>
    </row>
    <row r="7" spans="1:8" ht="60" x14ac:dyDescent="0.25">
      <c r="A7" s="7">
        <v>2</v>
      </c>
      <c r="B7" s="3" t="s">
        <v>16</v>
      </c>
      <c r="C7" s="7"/>
      <c r="D7" s="7" t="s">
        <v>17</v>
      </c>
      <c r="E7" s="7" t="s">
        <v>13</v>
      </c>
      <c r="F7" s="7" t="s">
        <v>17</v>
      </c>
      <c r="G7" s="8" t="s">
        <v>18</v>
      </c>
      <c r="H7" s="11" t="s">
        <v>19</v>
      </c>
    </row>
    <row r="8" spans="1:8" x14ac:dyDescent="0.25">
      <c r="A8" s="7">
        <v>3</v>
      </c>
      <c r="B8" s="3" t="s">
        <v>20</v>
      </c>
      <c r="C8" s="7"/>
      <c r="D8" s="7"/>
      <c r="E8" s="7" t="s">
        <v>13</v>
      </c>
      <c r="F8" s="7"/>
      <c r="G8" s="8" t="s">
        <v>21</v>
      </c>
      <c r="H8" s="68" t="s">
        <v>22</v>
      </c>
    </row>
    <row r="9" spans="1:8" x14ac:dyDescent="0.25">
      <c r="A9" s="7">
        <v>4</v>
      </c>
      <c r="B9" s="3" t="s">
        <v>23</v>
      </c>
      <c r="C9" s="7"/>
      <c r="D9" s="7"/>
      <c r="E9" s="7" t="s">
        <v>13</v>
      </c>
      <c r="F9" s="7"/>
      <c r="G9" s="8" t="s">
        <v>21</v>
      </c>
      <c r="H9" s="69"/>
    </row>
    <row r="10" spans="1:8" x14ac:dyDescent="0.25">
      <c r="A10" s="7">
        <v>5</v>
      </c>
      <c r="B10" s="3" t="s">
        <v>24</v>
      </c>
      <c r="C10" s="7"/>
      <c r="D10" s="7"/>
      <c r="E10" s="7" t="s">
        <v>13</v>
      </c>
      <c r="F10" s="7"/>
      <c r="G10" s="8" t="s">
        <v>21</v>
      </c>
      <c r="H10" s="69"/>
    </row>
    <row r="11" spans="1:8" x14ac:dyDescent="0.25">
      <c r="A11" s="7">
        <v>6</v>
      </c>
      <c r="B11" s="3" t="s">
        <v>25</v>
      </c>
      <c r="C11" s="7"/>
      <c r="D11" s="7"/>
      <c r="E11" s="7" t="s">
        <v>13</v>
      </c>
      <c r="F11" s="7"/>
      <c r="G11" s="8" t="s">
        <v>21</v>
      </c>
      <c r="H11" s="70"/>
    </row>
    <row r="12" spans="1:8" x14ac:dyDescent="0.25">
      <c r="A12" s="4" t="s">
        <v>26</v>
      </c>
      <c r="B12" s="5" t="s">
        <v>27</v>
      </c>
      <c r="C12" s="4"/>
      <c r="D12" s="4"/>
      <c r="E12" s="4"/>
      <c r="F12" s="4"/>
      <c r="G12" s="10"/>
      <c r="H12" s="10"/>
    </row>
    <row r="13" spans="1:8" ht="60" x14ac:dyDescent="0.25">
      <c r="A13" s="7">
        <v>1</v>
      </c>
      <c r="B13" s="3" t="s">
        <v>28</v>
      </c>
      <c r="C13" s="7"/>
      <c r="D13" s="7"/>
      <c r="E13" s="7" t="s">
        <v>13</v>
      </c>
      <c r="F13" s="7"/>
      <c r="G13" s="8" t="s">
        <v>29</v>
      </c>
      <c r="H13" s="8" t="s">
        <v>30</v>
      </c>
    </row>
    <row r="14" spans="1:8" ht="60" x14ac:dyDescent="0.25">
      <c r="A14" s="7">
        <v>2</v>
      </c>
      <c r="B14" s="3" t="s">
        <v>31</v>
      </c>
      <c r="C14" s="7"/>
      <c r="D14" s="7"/>
      <c r="E14" s="7" t="s">
        <v>13</v>
      </c>
      <c r="F14" s="7"/>
      <c r="G14" s="8" t="s">
        <v>29</v>
      </c>
      <c r="H14" s="8" t="s">
        <v>32</v>
      </c>
    </row>
    <row r="15" spans="1:8" x14ac:dyDescent="0.25">
      <c r="A15" s="4" t="s">
        <v>33</v>
      </c>
      <c r="B15" s="5" t="s">
        <v>34</v>
      </c>
      <c r="C15" s="4"/>
      <c r="D15" s="4"/>
      <c r="E15" s="4"/>
      <c r="F15" s="4"/>
      <c r="G15" s="10"/>
      <c r="H15" s="10"/>
    </row>
    <row r="16" spans="1:8" x14ac:dyDescent="0.25">
      <c r="A16" s="7">
        <v>1</v>
      </c>
      <c r="B16" s="3" t="s">
        <v>35</v>
      </c>
      <c r="C16" s="7" t="s">
        <v>13</v>
      </c>
      <c r="D16" s="7"/>
      <c r="E16" s="7"/>
      <c r="F16" s="7"/>
      <c r="G16" s="8" t="s">
        <v>14</v>
      </c>
      <c r="H16" s="68" t="s">
        <v>36</v>
      </c>
    </row>
    <row r="17" spans="1:8" x14ac:dyDescent="0.25">
      <c r="A17" s="7">
        <v>2</v>
      </c>
      <c r="B17" s="3" t="s">
        <v>37</v>
      </c>
      <c r="C17" s="7" t="s">
        <v>13</v>
      </c>
      <c r="D17" s="7"/>
      <c r="E17" s="7"/>
      <c r="F17" s="7"/>
      <c r="G17" s="8" t="s">
        <v>14</v>
      </c>
      <c r="H17" s="69"/>
    </row>
    <row r="18" spans="1:8" x14ac:dyDescent="0.25">
      <c r="A18" s="7">
        <v>3</v>
      </c>
      <c r="B18" s="3" t="s">
        <v>38</v>
      </c>
      <c r="C18" s="7" t="s">
        <v>13</v>
      </c>
      <c r="D18" s="7"/>
      <c r="E18" s="7"/>
      <c r="F18" s="7"/>
      <c r="G18" s="8" t="s">
        <v>14</v>
      </c>
      <c r="H18" s="69"/>
    </row>
    <row r="19" spans="1:8" x14ac:dyDescent="0.25">
      <c r="A19" s="7">
        <v>4</v>
      </c>
      <c r="B19" s="3" t="s">
        <v>39</v>
      </c>
      <c r="C19" s="7" t="s">
        <v>13</v>
      </c>
      <c r="D19" s="7"/>
      <c r="E19" s="7"/>
      <c r="F19" s="7"/>
      <c r="G19" s="8" t="s">
        <v>14</v>
      </c>
      <c r="H19" s="69"/>
    </row>
    <row r="20" spans="1:8" x14ac:dyDescent="0.25">
      <c r="A20" s="7">
        <v>5</v>
      </c>
      <c r="B20" s="3" t="s">
        <v>40</v>
      </c>
      <c r="C20" s="7" t="s">
        <v>13</v>
      </c>
      <c r="D20" s="7"/>
      <c r="E20" s="7"/>
      <c r="F20" s="7"/>
      <c r="G20" s="8" t="s">
        <v>14</v>
      </c>
      <c r="H20" s="69"/>
    </row>
    <row r="21" spans="1:8" x14ac:dyDescent="0.25">
      <c r="A21" s="7">
        <v>6</v>
      </c>
      <c r="B21" s="3" t="s">
        <v>41</v>
      </c>
      <c r="C21" s="7" t="s">
        <v>13</v>
      </c>
      <c r="D21" s="7"/>
      <c r="E21" s="7"/>
      <c r="F21" s="7"/>
      <c r="G21" s="8" t="s">
        <v>14</v>
      </c>
      <c r="H21" s="69"/>
    </row>
    <row r="22" spans="1:8" x14ac:dyDescent="0.25">
      <c r="A22" s="7">
        <v>7</v>
      </c>
      <c r="B22" s="3" t="s">
        <v>42</v>
      </c>
      <c r="C22" s="7" t="s">
        <v>13</v>
      </c>
      <c r="D22" s="7"/>
      <c r="E22" s="7"/>
      <c r="F22" s="7"/>
      <c r="G22" s="8" t="s">
        <v>14</v>
      </c>
      <c r="H22" s="69"/>
    </row>
    <row r="23" spans="1:8" x14ac:dyDescent="0.25">
      <c r="A23" s="7">
        <v>8</v>
      </c>
      <c r="B23" s="3" t="s">
        <v>43</v>
      </c>
      <c r="C23" s="7" t="s">
        <v>13</v>
      </c>
      <c r="D23" s="7"/>
      <c r="E23" s="7"/>
      <c r="F23" s="7"/>
      <c r="G23" s="8" t="s">
        <v>14</v>
      </c>
      <c r="H23" s="69"/>
    </row>
    <row r="24" spans="1:8" x14ac:dyDescent="0.25">
      <c r="A24" s="7">
        <v>9</v>
      </c>
      <c r="B24" s="3" t="s">
        <v>44</v>
      </c>
      <c r="C24" s="7" t="s">
        <v>13</v>
      </c>
      <c r="D24" s="7"/>
      <c r="E24" s="7"/>
      <c r="F24" s="7"/>
      <c r="G24" s="8" t="s">
        <v>14</v>
      </c>
      <c r="H24" s="70"/>
    </row>
    <row r="25" spans="1:8" x14ac:dyDescent="0.25">
      <c r="A25" s="4" t="s">
        <v>45</v>
      </c>
      <c r="B25" s="5" t="s">
        <v>46</v>
      </c>
      <c r="C25" s="4"/>
      <c r="D25" s="4"/>
      <c r="E25" s="4"/>
      <c r="F25" s="4"/>
      <c r="G25" s="10"/>
      <c r="H25" s="10"/>
    </row>
    <row r="26" spans="1:8" ht="30" x14ac:dyDescent="0.25">
      <c r="A26" s="7">
        <v>1</v>
      </c>
      <c r="B26" s="3" t="s">
        <v>47</v>
      </c>
      <c r="C26" s="7"/>
      <c r="D26" s="7"/>
      <c r="E26" s="7" t="s">
        <v>13</v>
      </c>
      <c r="F26" s="7"/>
      <c r="G26" s="8" t="s">
        <v>21</v>
      </c>
      <c r="H26" s="8" t="s">
        <v>48</v>
      </c>
    </row>
    <row r="27" spans="1:8" x14ac:dyDescent="0.25">
      <c r="A27" s="7">
        <v>2</v>
      </c>
      <c r="B27" s="3" t="s">
        <v>49</v>
      </c>
      <c r="C27" s="7"/>
      <c r="D27" s="7"/>
      <c r="E27" s="7" t="s">
        <v>13</v>
      </c>
      <c r="F27" s="7"/>
      <c r="G27" s="8" t="s">
        <v>21</v>
      </c>
      <c r="H27" s="8" t="s">
        <v>50</v>
      </c>
    </row>
    <row r="28" spans="1:8" x14ac:dyDescent="0.25">
      <c r="A28" s="4" t="s">
        <v>51</v>
      </c>
      <c r="B28" s="5" t="s">
        <v>52</v>
      </c>
      <c r="C28" s="4"/>
      <c r="D28" s="4"/>
      <c r="E28" s="4"/>
      <c r="F28" s="4"/>
      <c r="G28" s="10"/>
      <c r="H28" s="10"/>
    </row>
    <row r="29" spans="1:8" ht="195" x14ac:dyDescent="0.25">
      <c r="A29" s="7">
        <v>1</v>
      </c>
      <c r="B29" s="3" t="s">
        <v>53</v>
      </c>
      <c r="C29" s="7"/>
      <c r="D29" s="7"/>
      <c r="E29" s="7" t="s">
        <v>13</v>
      </c>
      <c r="F29" s="7" t="s">
        <v>13</v>
      </c>
      <c r="G29" s="8" t="s">
        <v>14</v>
      </c>
      <c r="H29" s="8" t="s">
        <v>54</v>
      </c>
    </row>
    <row r="30" spans="1:8" ht="105" x14ac:dyDescent="0.25">
      <c r="A30" s="7">
        <v>2</v>
      </c>
      <c r="B30" s="3" t="s">
        <v>55</v>
      </c>
      <c r="C30" s="7"/>
      <c r="D30" s="7"/>
      <c r="E30" s="7" t="s">
        <v>13</v>
      </c>
      <c r="F30" s="7" t="s">
        <v>13</v>
      </c>
      <c r="G30" s="8" t="s">
        <v>14</v>
      </c>
      <c r="H30" s="8" t="s">
        <v>56</v>
      </c>
    </row>
    <row r="31" spans="1:8" x14ac:dyDescent="0.25">
      <c r="A31" s="7">
        <v>3</v>
      </c>
      <c r="B31" s="3" t="s">
        <v>57</v>
      </c>
      <c r="C31" s="7"/>
      <c r="D31" s="7"/>
      <c r="E31" s="7" t="s">
        <v>13</v>
      </c>
      <c r="F31" s="7"/>
      <c r="G31" s="8" t="s">
        <v>14</v>
      </c>
      <c r="H31" s="8" t="s">
        <v>58</v>
      </c>
    </row>
    <row r="32" spans="1:8" x14ac:dyDescent="0.25">
      <c r="A32" s="7">
        <v>4</v>
      </c>
      <c r="B32" s="3" t="s">
        <v>59</v>
      </c>
      <c r="C32" s="7" t="s">
        <v>13</v>
      </c>
      <c r="D32" s="7"/>
      <c r="E32" s="7"/>
      <c r="F32" s="7"/>
      <c r="G32" s="8" t="s">
        <v>14</v>
      </c>
      <c r="H32" s="8" t="s">
        <v>60</v>
      </c>
    </row>
    <row r="33" spans="1:8" x14ac:dyDescent="0.25">
      <c r="A33" s="7">
        <v>5</v>
      </c>
      <c r="B33" s="3" t="s">
        <v>61</v>
      </c>
      <c r="C33" s="7"/>
      <c r="D33" s="7"/>
      <c r="E33" s="7" t="s">
        <v>13</v>
      </c>
      <c r="F33" s="7"/>
      <c r="G33" s="8" t="s">
        <v>21</v>
      </c>
      <c r="H33" s="68" t="s">
        <v>36</v>
      </c>
    </row>
    <row r="34" spans="1:8" x14ac:dyDescent="0.25">
      <c r="A34" s="7">
        <v>6</v>
      </c>
      <c r="B34" s="3" t="s">
        <v>62</v>
      </c>
      <c r="C34" s="7"/>
      <c r="D34" s="7"/>
      <c r="E34" s="7" t="s">
        <v>13</v>
      </c>
      <c r="F34" s="7"/>
      <c r="G34" s="8" t="s">
        <v>21</v>
      </c>
      <c r="H34" s="69"/>
    </row>
    <row r="35" spans="1:8" x14ac:dyDescent="0.25">
      <c r="A35" s="7">
        <v>7</v>
      </c>
      <c r="B35" s="3" t="s">
        <v>63</v>
      </c>
      <c r="C35" s="7"/>
      <c r="D35" s="7"/>
      <c r="E35" s="7" t="s">
        <v>13</v>
      </c>
      <c r="F35" s="7"/>
      <c r="G35" s="8" t="s">
        <v>21</v>
      </c>
      <c r="H35" s="70"/>
    </row>
    <row r="36" spans="1:8" ht="45" x14ac:dyDescent="0.25">
      <c r="A36" s="7">
        <v>8</v>
      </c>
      <c r="B36" s="3" t="s">
        <v>64</v>
      </c>
      <c r="C36" s="7"/>
      <c r="D36" s="7"/>
      <c r="E36" s="7" t="s">
        <v>13</v>
      </c>
      <c r="F36" s="7" t="s">
        <v>13</v>
      </c>
      <c r="G36" s="8" t="s">
        <v>65</v>
      </c>
      <c r="H36" s="8" t="s">
        <v>66</v>
      </c>
    </row>
    <row r="37" spans="1:8" ht="30" x14ac:dyDescent="0.25">
      <c r="A37" s="7">
        <v>9</v>
      </c>
      <c r="B37" s="3" t="s">
        <v>67</v>
      </c>
      <c r="C37" s="7"/>
      <c r="D37" s="7"/>
      <c r="E37" s="7" t="s">
        <v>13</v>
      </c>
      <c r="F37" s="7"/>
      <c r="G37" s="8" t="s">
        <v>21</v>
      </c>
      <c r="H37" s="8" t="s">
        <v>36</v>
      </c>
    </row>
    <row r="38" spans="1:8" ht="45" x14ac:dyDescent="0.25">
      <c r="A38" s="7">
        <v>10</v>
      </c>
      <c r="B38" s="3" t="s">
        <v>68</v>
      </c>
      <c r="C38" s="7"/>
      <c r="D38" s="7"/>
      <c r="E38" s="7" t="s">
        <v>13</v>
      </c>
      <c r="F38" s="7"/>
      <c r="G38" s="8" t="s">
        <v>21</v>
      </c>
      <c r="H38" s="8" t="s">
        <v>69</v>
      </c>
    </row>
    <row r="39" spans="1:8" ht="30" x14ac:dyDescent="0.25">
      <c r="A39" s="7">
        <v>11</v>
      </c>
      <c r="B39" s="3" t="s">
        <v>70</v>
      </c>
      <c r="C39" s="7"/>
      <c r="D39" s="7"/>
      <c r="E39" s="7" t="s">
        <v>13</v>
      </c>
      <c r="F39" s="7"/>
      <c r="G39" s="8" t="s">
        <v>21</v>
      </c>
      <c r="H39" s="8" t="s">
        <v>36</v>
      </c>
    </row>
    <row r="40" spans="1:8" ht="75" x14ac:dyDescent="0.25">
      <c r="A40" s="7">
        <v>12</v>
      </c>
      <c r="B40" s="3" t="s">
        <v>71</v>
      </c>
      <c r="C40" s="7"/>
      <c r="D40" s="7"/>
      <c r="E40" s="7" t="s">
        <v>13</v>
      </c>
      <c r="F40" s="7" t="s">
        <v>13</v>
      </c>
      <c r="G40" s="8" t="s">
        <v>14</v>
      </c>
      <c r="H40" s="8" t="s">
        <v>72</v>
      </c>
    </row>
    <row r="41" spans="1:8" x14ac:dyDescent="0.25">
      <c r="A41" s="7">
        <v>13</v>
      </c>
      <c r="B41" s="3" t="s">
        <v>73</v>
      </c>
      <c r="C41" s="7" t="s">
        <v>13</v>
      </c>
      <c r="D41" s="7"/>
      <c r="E41" s="7"/>
      <c r="F41" s="7"/>
      <c r="G41" s="8" t="s">
        <v>14</v>
      </c>
      <c r="H41" s="8"/>
    </row>
    <row r="43" spans="1:8" ht="60" x14ac:dyDescent="0.25">
      <c r="G43" s="9" t="s">
        <v>74</v>
      </c>
      <c r="H43" s="9" t="s">
        <v>75</v>
      </c>
    </row>
    <row r="48" spans="1:8" ht="30" x14ac:dyDescent="0.25">
      <c r="A48" s="6" t="s">
        <v>2</v>
      </c>
      <c r="B48" s="6" t="s">
        <v>3</v>
      </c>
      <c r="C48" s="6" t="s">
        <v>4</v>
      </c>
      <c r="D48" s="6" t="s">
        <v>5</v>
      </c>
      <c r="E48" s="6" t="s">
        <v>6</v>
      </c>
      <c r="F48" s="6" t="s">
        <v>7</v>
      </c>
      <c r="G48" s="6" t="s">
        <v>8</v>
      </c>
      <c r="H48" s="6" t="s">
        <v>9</v>
      </c>
    </row>
    <row r="49" spans="1:8" ht="30" x14ac:dyDescent="0.25">
      <c r="A49" s="6"/>
      <c r="B49" s="6"/>
      <c r="C49" s="6"/>
      <c r="D49" s="6"/>
      <c r="E49" s="6"/>
      <c r="F49" s="6" t="s">
        <v>13</v>
      </c>
      <c r="G49" s="6"/>
      <c r="H49" s="8" t="s">
        <v>76</v>
      </c>
    </row>
    <row r="50" spans="1:8" ht="30" x14ac:dyDescent="0.25">
      <c r="A50" s="6"/>
      <c r="B50" s="6"/>
      <c r="C50" s="6"/>
      <c r="D50" s="6"/>
      <c r="E50" s="6"/>
      <c r="F50" s="6" t="s">
        <v>13</v>
      </c>
      <c r="G50" s="6"/>
      <c r="H50" s="8" t="s">
        <v>77</v>
      </c>
    </row>
    <row r="51" spans="1:8" ht="30" x14ac:dyDescent="0.25">
      <c r="A51" s="6"/>
      <c r="B51" s="6"/>
      <c r="C51" s="6"/>
      <c r="D51" s="6"/>
      <c r="E51" s="6"/>
      <c r="F51" s="6" t="s">
        <v>13</v>
      </c>
      <c r="G51" s="6"/>
      <c r="H51" s="8" t="s">
        <v>78</v>
      </c>
    </row>
    <row r="52" spans="1:8" ht="30" x14ac:dyDescent="0.25">
      <c r="A52" s="7" t="s">
        <v>79</v>
      </c>
      <c r="B52" s="3"/>
      <c r="C52" s="7"/>
      <c r="D52" s="7"/>
      <c r="E52" s="7"/>
      <c r="F52" s="7" t="s">
        <v>13</v>
      </c>
      <c r="G52" s="8" t="s">
        <v>80</v>
      </c>
      <c r="H52" s="8"/>
    </row>
    <row r="53" spans="1:8" x14ac:dyDescent="0.25">
      <c r="A53" s="7" t="s">
        <v>79</v>
      </c>
      <c r="B53" s="3"/>
      <c r="C53" s="7"/>
      <c r="D53" s="7"/>
      <c r="E53" s="7"/>
      <c r="F53" s="7" t="s">
        <v>13</v>
      </c>
      <c r="G53" s="8" t="s">
        <v>81</v>
      </c>
      <c r="H53" s="8"/>
    </row>
    <row r="54" spans="1:8" x14ac:dyDescent="0.25">
      <c r="A54" s="7" t="s">
        <v>79</v>
      </c>
      <c r="B54" s="3"/>
      <c r="C54" s="7"/>
      <c r="D54" s="7"/>
      <c r="E54" s="7"/>
      <c r="F54" s="7" t="s">
        <v>13</v>
      </c>
      <c r="G54" s="8" t="s">
        <v>82</v>
      </c>
      <c r="H54" s="8"/>
    </row>
    <row r="55" spans="1:8" x14ac:dyDescent="0.25">
      <c r="A55" s="7" t="s">
        <v>79</v>
      </c>
      <c r="B55" s="3"/>
      <c r="C55" s="7"/>
      <c r="D55" s="7"/>
      <c r="E55" s="7"/>
      <c r="F55" s="7" t="s">
        <v>13</v>
      </c>
      <c r="G55" s="8" t="s">
        <v>83</v>
      </c>
      <c r="H55" s="8"/>
    </row>
    <row r="56" spans="1:8" x14ac:dyDescent="0.25">
      <c r="A56" s="7" t="s">
        <v>79</v>
      </c>
      <c r="B56" s="3"/>
      <c r="C56" s="7"/>
      <c r="D56" s="7"/>
      <c r="E56" s="7"/>
      <c r="F56" s="7" t="s">
        <v>13</v>
      </c>
      <c r="G56" s="8" t="s">
        <v>84</v>
      </c>
      <c r="H56" s="8"/>
    </row>
    <row r="57" spans="1:8" x14ac:dyDescent="0.25">
      <c r="A57" s="7" t="s">
        <v>85</v>
      </c>
      <c r="B57" s="3"/>
      <c r="C57" s="7"/>
      <c r="D57" s="7"/>
      <c r="E57" s="7"/>
      <c r="F57" s="7" t="s">
        <v>13</v>
      </c>
      <c r="G57" s="8" t="s">
        <v>86</v>
      </c>
      <c r="H57" s="8"/>
    </row>
    <row r="58" spans="1:8" x14ac:dyDescent="0.25">
      <c r="A58" s="7" t="s">
        <v>87</v>
      </c>
      <c r="B58" s="3"/>
      <c r="C58" s="7"/>
      <c r="D58" s="7"/>
      <c r="E58" s="7"/>
      <c r="F58" s="7" t="s">
        <v>13</v>
      </c>
      <c r="G58" s="8" t="s">
        <v>88</v>
      </c>
      <c r="H58" s="8"/>
    </row>
    <row r="59" spans="1:8" ht="30" x14ac:dyDescent="0.25">
      <c r="A59" s="7" t="s">
        <v>52</v>
      </c>
      <c r="B59" s="3"/>
      <c r="C59" s="7"/>
      <c r="D59" s="7"/>
      <c r="E59" s="7"/>
      <c r="F59" s="7" t="s">
        <v>13</v>
      </c>
      <c r="G59" s="8" t="s">
        <v>89</v>
      </c>
      <c r="H59" s="8"/>
    </row>
    <row r="60" spans="1:8" x14ac:dyDescent="0.25">
      <c r="A60" s="7" t="s">
        <v>52</v>
      </c>
      <c r="B60" s="3"/>
      <c r="C60" s="7"/>
      <c r="D60" s="7"/>
      <c r="E60" s="7"/>
      <c r="F60" s="7" t="s">
        <v>13</v>
      </c>
      <c r="G60" s="8" t="s">
        <v>90</v>
      </c>
      <c r="H60" s="8"/>
    </row>
    <row r="61" spans="1:8" x14ac:dyDescent="0.25">
      <c r="A61" s="7" t="s">
        <v>91</v>
      </c>
      <c r="B61" s="3"/>
      <c r="C61" s="7"/>
      <c r="D61" s="7"/>
      <c r="E61" s="7"/>
      <c r="F61" s="7" t="s">
        <v>13</v>
      </c>
      <c r="G61" s="8" t="s">
        <v>92</v>
      </c>
      <c r="H61" s="8"/>
    </row>
    <row r="62" spans="1:8" x14ac:dyDescent="0.25">
      <c r="A62" s="7" t="s">
        <v>91</v>
      </c>
      <c r="B62" s="3"/>
      <c r="C62" s="7"/>
      <c r="D62" s="7"/>
      <c r="E62" s="7"/>
      <c r="F62" s="7" t="s">
        <v>13</v>
      </c>
      <c r="G62" s="8" t="s">
        <v>93</v>
      </c>
      <c r="H62" s="8"/>
    </row>
    <row r="63" spans="1:8" ht="30" x14ac:dyDescent="0.25">
      <c r="A63" s="7" t="s">
        <v>94</v>
      </c>
      <c r="B63" s="3"/>
      <c r="C63" s="7"/>
      <c r="D63" s="7"/>
      <c r="E63" s="7"/>
      <c r="F63" s="7" t="s">
        <v>13</v>
      </c>
      <c r="G63" s="8" t="s">
        <v>95</v>
      </c>
      <c r="H63" s="8"/>
    </row>
    <row r="64" spans="1:8" x14ac:dyDescent="0.25">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957"/>
  <sheetViews>
    <sheetView tabSelected="1" zoomScale="70" zoomScaleNormal="70" workbookViewId="0">
      <pane xSplit="7" ySplit="4" topLeftCell="H5" activePane="bottomRight" state="frozen"/>
      <selection pane="topRight" activeCell="H1" sqref="H1"/>
      <selection pane="bottomLeft" activeCell="A5" sqref="A5"/>
      <selection pane="bottomRight" activeCell="F957" sqref="F957"/>
    </sheetView>
  </sheetViews>
  <sheetFormatPr defaultColWidth="8.7109375" defaultRowHeight="15" x14ac:dyDescent="0.25"/>
  <cols>
    <col min="1" max="1" width="7.7109375" style="82" customWidth="1"/>
    <col min="2" max="2" width="33.5703125" style="82" customWidth="1"/>
    <col min="3" max="3" width="7.28515625" style="82" bestFit="1" customWidth="1"/>
    <col min="4" max="4" width="28.28515625" style="82" customWidth="1"/>
    <col min="5" max="5" width="13.42578125" style="82" bestFit="1" customWidth="1"/>
    <col min="6" max="6" width="101.5703125" style="82" customWidth="1"/>
    <col min="7" max="7" width="12.28515625" style="82" customWidth="1"/>
    <col min="8" max="8" width="12.28515625" style="83" customWidth="1"/>
    <col min="9" max="9" width="11" style="82" customWidth="1"/>
    <col min="10" max="10" width="11.7109375" style="82" customWidth="1"/>
    <col min="11" max="11" width="10" style="82" customWidth="1"/>
    <col min="12" max="12" width="18.7109375" style="82" customWidth="1"/>
    <col min="13" max="13" width="12.42578125" style="82" customWidth="1"/>
    <col min="14" max="14" width="12.5703125" style="82" customWidth="1"/>
    <col min="15" max="15" width="14.7109375" style="82" customWidth="1"/>
    <col min="16" max="16" width="22.7109375" style="82" customWidth="1"/>
    <col min="17" max="17" width="10.85546875" style="82" customWidth="1"/>
    <col min="18" max="18" width="16" style="82" customWidth="1"/>
    <col min="19" max="19" width="10.85546875" style="82" customWidth="1"/>
    <col min="20" max="20" width="12.28515625" style="82" customWidth="1"/>
    <col min="21" max="23" width="14.85546875" style="82" customWidth="1"/>
    <col min="24" max="24" width="10.85546875" style="82" customWidth="1"/>
    <col min="25" max="25" width="11.7109375" style="82" customWidth="1"/>
    <col min="26" max="27" width="10.85546875" style="82" customWidth="1"/>
    <col min="28" max="37" width="16" style="82" customWidth="1"/>
    <col min="38" max="39" width="13.140625" style="82" customWidth="1"/>
    <col min="40" max="40" width="7.28515625" style="82" customWidth="1"/>
    <col min="41" max="44" width="8.28515625" style="82" customWidth="1"/>
    <col min="45" max="45" width="13.7109375" style="82" customWidth="1"/>
    <col min="46" max="46" width="8.7109375" style="82" customWidth="1"/>
    <col min="47" max="50" width="11.28515625" style="82" customWidth="1"/>
    <col min="51" max="51" width="13" style="82" customWidth="1"/>
    <col min="52" max="52" width="21.28515625" style="82" customWidth="1"/>
    <col min="53" max="53" width="30.42578125" style="82" bestFit="1" customWidth="1"/>
    <col min="54" max="54" width="27.140625" style="82" customWidth="1"/>
    <col min="55" max="55" width="23.140625" style="82" customWidth="1"/>
    <col min="56" max="56" width="15.42578125" style="82" customWidth="1"/>
    <col min="57" max="57" width="15.140625" style="82" bestFit="1" customWidth="1"/>
    <col min="58" max="58" width="24.7109375" style="82" bestFit="1" customWidth="1"/>
    <col min="59" max="59" width="14.7109375" style="82" customWidth="1"/>
    <col min="60" max="62" width="8.7109375" style="82" customWidth="1"/>
    <col min="63" max="64" width="8.7109375" style="82"/>
    <col min="65" max="65" width="12.42578125" style="82" bestFit="1" customWidth="1"/>
    <col min="66" max="16384" width="8.7109375" style="82"/>
  </cols>
  <sheetData>
    <row r="1" spans="1:69" s="12" customFormat="1" x14ac:dyDescent="0.25">
      <c r="A1" s="12" t="s">
        <v>283</v>
      </c>
      <c r="M1" s="22"/>
      <c r="N1" s="22"/>
      <c r="O1" s="22"/>
      <c r="P1" s="22"/>
    </row>
    <row r="2" spans="1:69" s="12" customFormat="1" x14ac:dyDescent="0.25">
      <c r="A2" s="21" t="s">
        <v>98</v>
      </c>
      <c r="B2" s="21"/>
      <c r="C2" s="21"/>
      <c r="D2" s="20" t="s">
        <v>99</v>
      </c>
      <c r="M2" s="22"/>
      <c r="N2" s="22"/>
      <c r="O2" s="22"/>
      <c r="P2" s="22"/>
    </row>
    <row r="3" spans="1:69" s="12" customFormat="1" x14ac:dyDescent="0.25">
      <c r="A3" s="19" t="s">
        <v>100</v>
      </c>
      <c r="B3" s="19"/>
      <c r="M3" s="22"/>
      <c r="N3" s="22"/>
      <c r="O3" s="22"/>
      <c r="P3" s="22"/>
      <c r="AO3" s="12" t="s">
        <v>101</v>
      </c>
      <c r="AP3" s="12" t="s">
        <v>101</v>
      </c>
      <c r="AQ3" s="12" t="s">
        <v>101</v>
      </c>
      <c r="AR3" s="12" t="s">
        <v>101</v>
      </c>
    </row>
    <row r="4" spans="1:69" s="12" customFormat="1" ht="99" customHeight="1" x14ac:dyDescent="0.25">
      <c r="A4" s="12" t="s">
        <v>102</v>
      </c>
      <c r="B4" s="12" t="s">
        <v>103</v>
      </c>
      <c r="C4" s="12" t="s">
        <v>104</v>
      </c>
      <c r="D4" s="12" t="s">
        <v>105</v>
      </c>
      <c r="E4" s="12" t="s">
        <v>106</v>
      </c>
      <c r="F4" s="12" t="s">
        <v>107</v>
      </c>
      <c r="G4" s="14" t="s">
        <v>108</v>
      </c>
      <c r="H4" s="12" t="s">
        <v>109</v>
      </c>
      <c r="I4" s="14" t="s">
        <v>110</v>
      </c>
      <c r="J4" s="14" t="s">
        <v>111</v>
      </c>
      <c r="K4" s="14" t="s">
        <v>112</v>
      </c>
      <c r="L4" s="14" t="s">
        <v>113</v>
      </c>
      <c r="M4" s="23" t="s">
        <v>114</v>
      </c>
      <c r="N4" s="23" t="s">
        <v>115</v>
      </c>
      <c r="O4" s="23" t="s">
        <v>116</v>
      </c>
      <c r="P4" s="23" t="s">
        <v>145</v>
      </c>
      <c r="Q4" s="14" t="s">
        <v>117</v>
      </c>
      <c r="R4" s="14" t="s">
        <v>118</v>
      </c>
      <c r="S4" s="14" t="s">
        <v>119</v>
      </c>
      <c r="T4" s="14" t="s">
        <v>120</v>
      </c>
      <c r="U4" s="14" t="s">
        <v>121</v>
      </c>
      <c r="V4" s="14" t="s">
        <v>122</v>
      </c>
      <c r="W4" s="14" t="s">
        <v>123</v>
      </c>
      <c r="X4" s="14" t="s">
        <v>124</v>
      </c>
      <c r="Y4" s="14" t="s">
        <v>125</v>
      </c>
      <c r="Z4" s="14" t="s">
        <v>126</v>
      </c>
      <c r="AA4" s="14" t="s">
        <v>127</v>
      </c>
      <c r="AB4" s="14" t="s">
        <v>128</v>
      </c>
      <c r="AC4" s="14" t="s">
        <v>129</v>
      </c>
      <c r="AD4" s="14" t="s">
        <v>130</v>
      </c>
      <c r="AE4" s="14" t="s">
        <v>131</v>
      </c>
      <c r="AF4" s="14" t="s">
        <v>132</v>
      </c>
      <c r="AG4" s="14" t="s">
        <v>133</v>
      </c>
      <c r="AH4" s="14" t="s">
        <v>134</v>
      </c>
      <c r="AI4" s="14" t="s">
        <v>135</v>
      </c>
      <c r="AJ4" s="14" t="s">
        <v>136</v>
      </c>
      <c r="AK4" s="14" t="s">
        <v>137</v>
      </c>
      <c r="AL4" s="14" t="s">
        <v>138</v>
      </c>
      <c r="AM4" s="14" t="s">
        <v>139</v>
      </c>
      <c r="AN4" s="14" t="s">
        <v>140</v>
      </c>
      <c r="AO4" s="15" t="s">
        <v>141</v>
      </c>
      <c r="AP4" s="15" t="s">
        <v>142</v>
      </c>
      <c r="AQ4" s="15" t="s">
        <v>143</v>
      </c>
      <c r="AR4" s="15" t="s">
        <v>144</v>
      </c>
      <c r="AS4" s="14" t="s">
        <v>146</v>
      </c>
      <c r="AT4" s="12" t="s">
        <v>147</v>
      </c>
      <c r="AU4" s="14" t="s">
        <v>148</v>
      </c>
      <c r="AV4" s="14" t="s">
        <v>149</v>
      </c>
      <c r="AW4" s="14" t="s">
        <v>150</v>
      </c>
      <c r="AX4" s="14" t="s">
        <v>151</v>
      </c>
      <c r="AY4" s="12" t="s">
        <v>152</v>
      </c>
      <c r="AZ4" s="12" t="s">
        <v>153</v>
      </c>
      <c r="BA4" s="12" t="s">
        <v>154</v>
      </c>
      <c r="BB4" s="12" t="s">
        <v>155</v>
      </c>
      <c r="BC4" s="12" t="s">
        <v>156</v>
      </c>
      <c r="BD4" s="12" t="s">
        <v>157</v>
      </c>
      <c r="BE4" s="12" t="s">
        <v>158</v>
      </c>
      <c r="BF4" s="12" t="s">
        <v>159</v>
      </c>
      <c r="BG4" s="12" t="s">
        <v>160</v>
      </c>
      <c r="BH4" s="12" t="s">
        <v>161</v>
      </c>
      <c r="BI4" s="12" t="s">
        <v>162</v>
      </c>
      <c r="BJ4" s="12" t="s">
        <v>163</v>
      </c>
      <c r="BK4" s="12" t="s">
        <v>164</v>
      </c>
      <c r="BL4" s="12" t="s">
        <v>165</v>
      </c>
      <c r="BM4" s="12" t="s">
        <v>166</v>
      </c>
      <c r="BN4" s="12" t="s">
        <v>167</v>
      </c>
      <c r="BO4" s="12" t="s">
        <v>168</v>
      </c>
      <c r="BP4" s="12" t="s">
        <v>169</v>
      </c>
      <c r="BQ4" s="12" t="s">
        <v>170</v>
      </c>
    </row>
    <row r="5" spans="1:69" s="27" customFormat="1" x14ac:dyDescent="0.25">
      <c r="A5" s="27" t="s">
        <v>171</v>
      </c>
      <c r="B5" s="27" t="s">
        <v>172</v>
      </c>
      <c r="C5" s="27" t="s">
        <v>173</v>
      </c>
      <c r="D5" s="27" t="s">
        <v>11</v>
      </c>
      <c r="E5" s="27">
        <v>1</v>
      </c>
      <c r="F5" s="27" t="s">
        <v>174</v>
      </c>
      <c r="G5" s="28">
        <v>0.125</v>
      </c>
      <c r="H5" s="28">
        <v>6</v>
      </c>
      <c r="I5" s="27">
        <v>0.40500000000000003</v>
      </c>
      <c r="J5" s="24"/>
      <c r="K5" s="24"/>
      <c r="L5" s="24"/>
      <c r="M5" s="24"/>
      <c r="N5" s="25">
        <v>10</v>
      </c>
      <c r="O5" s="26">
        <v>4.9000000000000002E-2</v>
      </c>
      <c r="Q5" s="26"/>
      <c r="R5" s="26"/>
      <c r="S5" s="26"/>
      <c r="T5" s="26"/>
      <c r="U5" s="24"/>
      <c r="V5" s="24"/>
      <c r="W5" s="24"/>
      <c r="X5" s="26">
        <f t="shared" ref="X5:X68" si="0">(I5-O5*2)</f>
        <v>0.30700000000000005</v>
      </c>
      <c r="Y5" s="29">
        <f>PI()*X5^2/4</f>
        <v>7.4022991502046123E-2</v>
      </c>
      <c r="Z5" s="29">
        <f>X5/12</f>
        <v>2.5583333333333336E-2</v>
      </c>
      <c r="AA5" s="30">
        <f>PI()*Z5^2/4</f>
        <v>5.1404855209754251E-4</v>
      </c>
      <c r="AB5" s="31">
        <f>AC5/Z5</f>
        <v>5.8631921824104224E-3</v>
      </c>
      <c r="AC5" s="31">
        <v>1.4999999999999999E-4</v>
      </c>
      <c r="AD5" s="31"/>
      <c r="AE5" s="31"/>
      <c r="AF5" s="31"/>
      <c r="AH5" s="31"/>
      <c r="AI5" s="55">
        <v>0.19</v>
      </c>
      <c r="AJ5" s="31"/>
      <c r="AK5" s="31"/>
      <c r="AL5" s="31"/>
      <c r="AM5" s="31"/>
      <c r="AN5" s="31"/>
      <c r="AO5" s="31"/>
      <c r="AP5" s="31"/>
      <c r="AQ5" s="31"/>
      <c r="AR5" s="31"/>
      <c r="AY5" s="32" t="s">
        <v>176</v>
      </c>
      <c r="AZ5" s="33" t="s">
        <v>177</v>
      </c>
      <c r="BA5" s="27" t="s">
        <v>178</v>
      </c>
    </row>
    <row r="6" spans="1:69" s="27" customFormat="1" x14ac:dyDescent="0.25">
      <c r="A6" s="27" t="s">
        <v>171</v>
      </c>
      <c r="B6" s="27" t="s">
        <v>172</v>
      </c>
      <c r="C6" s="27" t="s">
        <v>173</v>
      </c>
      <c r="D6" s="27" t="s">
        <v>11</v>
      </c>
      <c r="E6" s="27">
        <v>1</v>
      </c>
      <c r="F6" s="27" t="s">
        <v>174</v>
      </c>
      <c r="G6" s="28">
        <v>0.125</v>
      </c>
      <c r="H6" s="28">
        <v>6</v>
      </c>
      <c r="I6" s="27">
        <v>0.40500000000000003</v>
      </c>
      <c r="J6" s="24"/>
      <c r="K6" s="24"/>
      <c r="L6" s="24"/>
      <c r="M6" s="24"/>
      <c r="N6" s="25">
        <v>30</v>
      </c>
      <c r="O6" s="26">
        <v>5.7000000000000002E-2</v>
      </c>
      <c r="Q6" s="26"/>
      <c r="R6" s="26"/>
      <c r="S6" s="26"/>
      <c r="T6" s="26"/>
      <c r="U6" s="24"/>
      <c r="V6" s="24"/>
      <c r="W6" s="24"/>
      <c r="X6" s="26">
        <f t="shared" si="0"/>
        <v>0.29100000000000004</v>
      </c>
      <c r="Y6" s="29">
        <f>PI()*X6^2/4</f>
        <v>6.6508301874659337E-2</v>
      </c>
      <c r="Z6" s="29">
        <f>X6/12</f>
        <v>2.4250000000000004E-2</v>
      </c>
      <c r="AA6" s="30">
        <f>PI()*Z6^2/4</f>
        <v>4.6186320746291205E-4</v>
      </c>
      <c r="AB6" s="31">
        <f t="shared" ref="AB6:AB16" si="1">AC6/Z6</f>
        <v>6.1855670103092763E-3</v>
      </c>
      <c r="AC6" s="31">
        <v>1.4999999999999999E-4</v>
      </c>
      <c r="AD6" s="31"/>
      <c r="AE6" s="31"/>
      <c r="AF6" s="31"/>
      <c r="AH6" s="31"/>
      <c r="AI6" s="55">
        <v>0.21</v>
      </c>
      <c r="AJ6" s="31"/>
      <c r="AK6" s="31"/>
      <c r="AL6" s="31"/>
      <c r="AM6" s="31"/>
      <c r="AN6" s="31"/>
      <c r="AO6" s="31"/>
      <c r="AP6" s="31"/>
      <c r="AQ6" s="31"/>
      <c r="AR6" s="31"/>
      <c r="AY6" s="32" t="s">
        <v>176</v>
      </c>
      <c r="AZ6" s="33" t="s">
        <v>177</v>
      </c>
      <c r="BA6" s="27" t="s">
        <v>178</v>
      </c>
    </row>
    <row r="7" spans="1:69" s="27" customFormat="1" x14ac:dyDescent="0.25">
      <c r="A7" s="27" t="s">
        <v>171</v>
      </c>
      <c r="B7" s="27" t="s">
        <v>172</v>
      </c>
      <c r="C7" s="27" t="s">
        <v>173</v>
      </c>
      <c r="D7" s="27" t="s">
        <v>11</v>
      </c>
      <c r="E7" s="27">
        <v>1</v>
      </c>
      <c r="F7" s="27" t="s">
        <v>174</v>
      </c>
      <c r="G7" s="28">
        <v>0.125</v>
      </c>
      <c r="H7" s="34">
        <v>6</v>
      </c>
      <c r="I7" s="27">
        <v>0.40500000000000003</v>
      </c>
      <c r="J7" s="24"/>
      <c r="K7" s="24"/>
      <c r="L7" s="24"/>
      <c r="M7" s="24" t="s">
        <v>180</v>
      </c>
      <c r="N7" s="25">
        <v>40</v>
      </c>
      <c r="O7" s="26">
        <v>6.8000000000000005E-2</v>
      </c>
      <c r="Q7" s="26"/>
      <c r="R7" s="26"/>
      <c r="S7" s="26"/>
      <c r="T7" s="26"/>
      <c r="U7" s="24"/>
      <c r="V7" s="24"/>
      <c r="W7" s="24"/>
      <c r="X7" s="26">
        <f t="shared" si="0"/>
        <v>0.26900000000000002</v>
      </c>
      <c r="Y7" s="29">
        <f t="shared" ref="Y7:Y102" si="2">PI()*X7^2/4</f>
        <v>5.6832196501602761E-2</v>
      </c>
      <c r="Z7" s="29">
        <f t="shared" ref="Z7:Z102" si="3">X7/12</f>
        <v>2.2416666666666668E-2</v>
      </c>
      <c r="AA7" s="30">
        <f t="shared" ref="AA7:AA102" si="4">PI()*Z7^2/4</f>
        <v>3.9466803126113033E-4</v>
      </c>
      <c r="AB7" s="31">
        <f t="shared" si="1"/>
        <v>6.6914498141263934E-3</v>
      </c>
      <c r="AC7" s="31">
        <v>1.4999999999999999E-4</v>
      </c>
      <c r="AD7" s="31"/>
      <c r="AE7" s="31"/>
      <c r="AF7" s="31"/>
      <c r="AH7" s="31"/>
      <c r="AI7" s="55">
        <v>0.24</v>
      </c>
      <c r="AJ7" s="31"/>
      <c r="AK7" s="31"/>
      <c r="AL7" s="31"/>
      <c r="AM7" s="31"/>
      <c r="AN7" s="31"/>
      <c r="AO7" s="31"/>
      <c r="AP7" s="31"/>
      <c r="AQ7" s="31"/>
      <c r="AR7" s="31"/>
      <c r="AY7" s="32" t="s">
        <v>176</v>
      </c>
      <c r="AZ7" s="33" t="s">
        <v>177</v>
      </c>
      <c r="BA7" s="27" t="s">
        <v>178</v>
      </c>
    </row>
    <row r="8" spans="1:69" s="27" customFormat="1" x14ac:dyDescent="0.25">
      <c r="A8" s="27" t="s">
        <v>171</v>
      </c>
      <c r="B8" s="27" t="s">
        <v>172</v>
      </c>
      <c r="C8" s="27" t="s">
        <v>173</v>
      </c>
      <c r="D8" s="27" t="s">
        <v>11</v>
      </c>
      <c r="E8" s="27">
        <v>1</v>
      </c>
      <c r="F8" s="27" t="s">
        <v>174</v>
      </c>
      <c r="G8" s="28">
        <v>0.125</v>
      </c>
      <c r="H8" s="34">
        <v>6</v>
      </c>
      <c r="I8" s="27">
        <v>0.40500000000000003</v>
      </c>
      <c r="J8" s="24"/>
      <c r="K8" s="24"/>
      <c r="L8" s="24"/>
      <c r="M8" s="24" t="s">
        <v>182</v>
      </c>
      <c r="N8" s="25">
        <v>80</v>
      </c>
      <c r="O8" s="26">
        <v>9.5000000000000001E-2</v>
      </c>
      <c r="Q8" s="26"/>
      <c r="R8" s="26"/>
      <c r="S8" s="26"/>
      <c r="T8" s="26"/>
      <c r="U8" s="24"/>
      <c r="V8" s="24"/>
      <c r="W8" s="24"/>
      <c r="X8" s="26">
        <f t="shared" si="0"/>
        <v>0.21500000000000002</v>
      </c>
      <c r="Y8" s="29">
        <f t="shared" si="2"/>
        <v>3.6305030103047052E-2</v>
      </c>
      <c r="Z8" s="29">
        <f t="shared" si="3"/>
        <v>1.7916666666666668E-2</v>
      </c>
      <c r="AA8" s="30">
        <f t="shared" si="4"/>
        <v>2.5211826460449339E-4</v>
      </c>
      <c r="AB8" s="31">
        <f t="shared" si="1"/>
        <v>8.3720930232558128E-3</v>
      </c>
      <c r="AC8" s="31">
        <v>1.4999999999999999E-4</v>
      </c>
      <c r="AD8" s="31"/>
      <c r="AE8" s="31"/>
      <c r="AF8" s="31"/>
      <c r="AH8" s="31"/>
      <c r="AI8" s="55">
        <v>0.31</v>
      </c>
      <c r="AJ8" s="31"/>
      <c r="AK8" s="31"/>
      <c r="AL8" s="31"/>
      <c r="AM8" s="31"/>
      <c r="AN8" s="31"/>
      <c r="AO8" s="31"/>
      <c r="AP8" s="31"/>
      <c r="AQ8" s="31"/>
      <c r="AR8" s="31"/>
      <c r="AY8" s="32" t="s">
        <v>176</v>
      </c>
      <c r="AZ8" s="33" t="s">
        <v>177</v>
      </c>
      <c r="BA8" s="27" t="s">
        <v>178</v>
      </c>
    </row>
    <row r="9" spans="1:69" s="27" customFormat="1" x14ac:dyDescent="0.25">
      <c r="A9" s="27" t="s">
        <v>171</v>
      </c>
      <c r="B9" s="27" t="s">
        <v>172</v>
      </c>
      <c r="C9" s="27" t="s">
        <v>173</v>
      </c>
      <c r="D9" s="27" t="s">
        <v>11</v>
      </c>
      <c r="E9" s="27">
        <v>1</v>
      </c>
      <c r="F9" s="27" t="s">
        <v>174</v>
      </c>
      <c r="G9" s="28">
        <v>0.125</v>
      </c>
      <c r="H9" s="28">
        <v>6</v>
      </c>
      <c r="I9" s="27">
        <v>0.40500000000000003</v>
      </c>
      <c r="J9" s="24"/>
      <c r="K9" s="24"/>
      <c r="L9" s="24"/>
      <c r="M9" s="24"/>
      <c r="N9" s="25">
        <v>160</v>
      </c>
      <c r="O9" s="26">
        <v>0.124</v>
      </c>
      <c r="Q9" s="26"/>
      <c r="R9" s="26"/>
      <c r="S9" s="26"/>
      <c r="T9" s="26"/>
      <c r="U9" s="24"/>
      <c r="V9" s="24"/>
      <c r="W9" s="24"/>
      <c r="X9" s="26">
        <f t="shared" si="0"/>
        <v>0.15700000000000003</v>
      </c>
      <c r="Y9" s="29">
        <f t="shared" ref="Y9:Y10" si="5">PI()*X9^2/4</f>
        <v>1.9359279329583708E-2</v>
      </c>
      <c r="Z9" s="29">
        <f t="shared" ref="Z9:Z10" si="6">X9/12</f>
        <v>1.3083333333333336E-2</v>
      </c>
      <c r="AA9" s="30">
        <f t="shared" ref="AA9:AA10" si="7">PI()*Z9^2/4</f>
        <v>1.3443943978877577E-4</v>
      </c>
      <c r="AB9" s="31">
        <f t="shared" si="1"/>
        <v>1.1464968152866239E-2</v>
      </c>
      <c r="AC9" s="31">
        <v>1.4999999999999999E-4</v>
      </c>
      <c r="AD9" s="31"/>
      <c r="AE9" s="31"/>
      <c r="AF9" s="31"/>
      <c r="AH9" s="31"/>
      <c r="AI9" s="55">
        <v>0.37</v>
      </c>
      <c r="AJ9" s="31"/>
      <c r="AK9" s="31"/>
      <c r="AL9" s="31"/>
      <c r="AM9" s="31"/>
      <c r="AN9" s="31"/>
      <c r="AO9" s="31"/>
      <c r="AP9" s="31"/>
      <c r="AQ9" s="31"/>
      <c r="AR9" s="31"/>
      <c r="AY9" s="32" t="s">
        <v>176</v>
      </c>
      <c r="AZ9" s="33" t="s">
        <v>177</v>
      </c>
      <c r="BA9" s="27" t="s">
        <v>178</v>
      </c>
    </row>
    <row r="10" spans="1:69" s="27" customFormat="1" x14ac:dyDescent="0.25">
      <c r="A10" s="27" t="s">
        <v>171</v>
      </c>
      <c r="B10" s="27" t="s">
        <v>172</v>
      </c>
      <c r="C10" s="27" t="s">
        <v>173</v>
      </c>
      <c r="D10" s="27" t="s">
        <v>11</v>
      </c>
      <c r="E10" s="27">
        <v>1</v>
      </c>
      <c r="F10" s="27" t="s">
        <v>174</v>
      </c>
      <c r="G10" s="28">
        <v>0.125</v>
      </c>
      <c r="H10" s="28">
        <v>6</v>
      </c>
      <c r="I10" s="27">
        <v>0.40500000000000003</v>
      </c>
      <c r="J10" s="24"/>
      <c r="K10" s="24"/>
      <c r="L10" s="24"/>
      <c r="M10" s="24" t="s">
        <v>183</v>
      </c>
      <c r="N10" s="25"/>
      <c r="O10" s="26">
        <v>0.19</v>
      </c>
      <c r="Q10" s="26"/>
      <c r="R10" s="26"/>
      <c r="S10" s="26"/>
      <c r="T10" s="26"/>
      <c r="U10" s="24"/>
      <c r="V10" s="24"/>
      <c r="W10" s="24"/>
      <c r="X10" s="26">
        <f t="shared" si="0"/>
        <v>2.5000000000000022E-2</v>
      </c>
      <c r="Y10" s="29">
        <f t="shared" si="5"/>
        <v>4.9087385212340609E-4</v>
      </c>
      <c r="Z10" s="29">
        <f t="shared" si="6"/>
        <v>2.083333333333335E-3</v>
      </c>
      <c r="AA10" s="30">
        <f t="shared" si="7"/>
        <v>3.4088461953014301E-6</v>
      </c>
      <c r="AB10" s="31">
        <f t="shared" si="1"/>
        <v>7.1999999999999939E-2</v>
      </c>
      <c r="AC10" s="31">
        <v>1.4999999999999999E-4</v>
      </c>
      <c r="AD10" s="31"/>
      <c r="AE10" s="31"/>
      <c r="AF10" s="31"/>
      <c r="AH10" s="31"/>
      <c r="AI10" s="55">
        <v>0.44</v>
      </c>
      <c r="AJ10" s="31"/>
      <c r="AK10" s="31"/>
      <c r="AL10" s="31"/>
      <c r="AM10" s="31"/>
      <c r="AN10" s="31"/>
      <c r="AO10" s="31"/>
      <c r="AP10" s="31"/>
      <c r="AQ10" s="31"/>
      <c r="AR10" s="31"/>
      <c r="AY10" s="32" t="s">
        <v>176</v>
      </c>
      <c r="AZ10" s="33" t="s">
        <v>177</v>
      </c>
      <c r="BA10" s="27" t="s">
        <v>178</v>
      </c>
    </row>
    <row r="11" spans="1:69" s="38" customFormat="1" x14ac:dyDescent="0.25">
      <c r="A11" s="38" t="s">
        <v>171</v>
      </c>
      <c r="B11" s="38" t="s">
        <v>172</v>
      </c>
      <c r="C11" s="38" t="s">
        <v>173</v>
      </c>
      <c r="D11" s="38" t="s">
        <v>11</v>
      </c>
      <c r="E11" s="38">
        <v>1</v>
      </c>
      <c r="F11" s="38" t="s">
        <v>174</v>
      </c>
      <c r="G11" s="43">
        <v>0.25</v>
      </c>
      <c r="H11" s="43">
        <v>8</v>
      </c>
      <c r="I11" s="37">
        <v>0.54</v>
      </c>
      <c r="J11" s="35"/>
      <c r="K11" s="35"/>
      <c r="L11" s="35"/>
      <c r="M11" s="35"/>
      <c r="N11" s="36">
        <v>10</v>
      </c>
      <c r="O11" s="37">
        <v>6.5000000000000002E-2</v>
      </c>
      <c r="Q11" s="37"/>
      <c r="R11" s="37"/>
      <c r="S11" s="37"/>
      <c r="T11" s="37"/>
      <c r="U11" s="35"/>
      <c r="V11" s="35"/>
      <c r="W11" s="35"/>
      <c r="X11" s="37">
        <f t="shared" si="0"/>
        <v>0.41000000000000003</v>
      </c>
      <c r="Y11" s="44">
        <f t="shared" si="2"/>
        <v>0.13202543126711108</v>
      </c>
      <c r="Z11" s="44">
        <f t="shared" si="3"/>
        <v>3.4166666666666672E-2</v>
      </c>
      <c r="AA11" s="45">
        <f t="shared" si="4"/>
        <v>9.1684327268827146E-4</v>
      </c>
      <c r="AB11" s="46">
        <f t="shared" si="1"/>
        <v>4.3902439024390231E-3</v>
      </c>
      <c r="AC11" s="46">
        <v>1.4999999999999999E-4</v>
      </c>
      <c r="AD11" s="46"/>
      <c r="AE11" s="46"/>
      <c r="AF11" s="46"/>
      <c r="AH11" s="46"/>
      <c r="AI11" s="56">
        <v>0.33</v>
      </c>
      <c r="AJ11" s="46"/>
      <c r="AK11" s="46"/>
      <c r="AL11" s="46"/>
      <c r="AM11" s="46"/>
      <c r="AN11" s="46"/>
      <c r="AO11" s="46"/>
      <c r="AP11" s="46"/>
      <c r="AQ11" s="46"/>
      <c r="AR11" s="46"/>
      <c r="AY11" s="47" t="s">
        <v>176</v>
      </c>
      <c r="AZ11" s="48" t="s">
        <v>177</v>
      </c>
      <c r="BA11" s="49" t="s">
        <v>178</v>
      </c>
    </row>
    <row r="12" spans="1:69" s="38" customFormat="1" x14ac:dyDescent="0.25">
      <c r="A12" s="38" t="s">
        <v>171</v>
      </c>
      <c r="B12" s="38" t="s">
        <v>172</v>
      </c>
      <c r="C12" s="38" t="s">
        <v>173</v>
      </c>
      <c r="D12" s="38" t="s">
        <v>11</v>
      </c>
      <c r="E12" s="38">
        <v>1</v>
      </c>
      <c r="F12" s="38" t="s">
        <v>174</v>
      </c>
      <c r="G12" s="43">
        <v>0.25</v>
      </c>
      <c r="H12" s="43">
        <v>8</v>
      </c>
      <c r="I12" s="37">
        <v>0.54</v>
      </c>
      <c r="J12" s="35"/>
      <c r="K12" s="35"/>
      <c r="L12" s="35"/>
      <c r="M12" s="35"/>
      <c r="N12" s="36">
        <v>30</v>
      </c>
      <c r="O12" s="37">
        <v>7.2999999999999995E-2</v>
      </c>
      <c r="Q12" s="37"/>
      <c r="R12" s="37"/>
      <c r="S12" s="37"/>
      <c r="T12" s="37"/>
      <c r="U12" s="35"/>
      <c r="V12" s="35"/>
      <c r="W12" s="35"/>
      <c r="X12" s="37">
        <f t="shared" si="0"/>
        <v>0.39400000000000002</v>
      </c>
      <c r="Y12" s="44">
        <f t="shared" si="2"/>
        <v>0.12192206929316629</v>
      </c>
      <c r="Z12" s="44">
        <f t="shared" si="3"/>
        <v>3.2833333333333332E-2</v>
      </c>
      <c r="AA12" s="45">
        <f t="shared" si="4"/>
        <v>8.4668103675809923E-4</v>
      </c>
      <c r="AB12" s="46">
        <f t="shared" si="1"/>
        <v>4.5685279187817254E-3</v>
      </c>
      <c r="AC12" s="46">
        <v>1.4999999999999999E-4</v>
      </c>
      <c r="AD12" s="46"/>
      <c r="AE12" s="46"/>
      <c r="AF12" s="46"/>
      <c r="AH12" s="46"/>
      <c r="AI12" s="56">
        <v>0.36</v>
      </c>
      <c r="AJ12" s="46"/>
      <c r="AK12" s="46"/>
      <c r="AL12" s="46"/>
      <c r="AM12" s="46"/>
      <c r="AN12" s="46"/>
      <c r="AO12" s="46"/>
      <c r="AP12" s="46"/>
      <c r="AQ12" s="46"/>
      <c r="AR12" s="46"/>
      <c r="AY12" s="47" t="s">
        <v>176</v>
      </c>
      <c r="AZ12" s="48" t="s">
        <v>177</v>
      </c>
      <c r="BA12" s="49" t="s">
        <v>178</v>
      </c>
    </row>
    <row r="13" spans="1:69" s="42" customFormat="1" x14ac:dyDescent="0.25">
      <c r="A13" s="42" t="s">
        <v>171</v>
      </c>
      <c r="B13" s="42" t="s">
        <v>172</v>
      </c>
      <c r="C13" s="42" t="s">
        <v>173</v>
      </c>
      <c r="D13" s="42" t="s">
        <v>11</v>
      </c>
      <c r="E13" s="42">
        <v>1</v>
      </c>
      <c r="F13" s="42" t="s">
        <v>174</v>
      </c>
      <c r="G13" s="50">
        <v>0.25</v>
      </c>
      <c r="H13" s="51">
        <v>8</v>
      </c>
      <c r="I13" s="41">
        <v>0.54</v>
      </c>
      <c r="J13" s="39"/>
      <c r="K13" s="39"/>
      <c r="L13" s="39"/>
      <c r="M13" s="39" t="s">
        <v>180</v>
      </c>
      <c r="N13" s="40">
        <v>40</v>
      </c>
      <c r="O13" s="41">
        <v>8.7999999999999995E-2</v>
      </c>
      <c r="Q13" s="41"/>
      <c r="R13" s="41"/>
      <c r="S13" s="41"/>
      <c r="T13" s="41"/>
      <c r="U13" s="39"/>
      <c r="V13" s="39"/>
      <c r="W13" s="39"/>
      <c r="X13" s="41">
        <f t="shared" si="0"/>
        <v>0.36400000000000005</v>
      </c>
      <c r="Y13" s="52">
        <f t="shared" si="2"/>
        <v>0.10406211505750833</v>
      </c>
      <c r="Z13" s="52">
        <f t="shared" si="3"/>
        <v>3.0333333333333337E-2</v>
      </c>
      <c r="AA13" s="53">
        <f t="shared" si="4"/>
        <v>7.2265357678825233E-4</v>
      </c>
      <c r="AB13" s="54">
        <f t="shared" si="1"/>
        <v>4.945054945054944E-3</v>
      </c>
      <c r="AC13" s="54">
        <v>1.4999999999999999E-4</v>
      </c>
      <c r="AD13" s="54"/>
      <c r="AE13" s="54"/>
      <c r="AF13" s="54"/>
      <c r="AH13" s="54"/>
      <c r="AI13" s="57">
        <v>0.43</v>
      </c>
      <c r="AJ13" s="54"/>
      <c r="AK13" s="54"/>
      <c r="AL13" s="54"/>
      <c r="AM13" s="54"/>
      <c r="AN13" s="54"/>
      <c r="AO13" s="54"/>
      <c r="AP13" s="54"/>
      <c r="AQ13" s="54"/>
      <c r="AR13" s="54"/>
      <c r="AY13" s="47" t="s">
        <v>176</v>
      </c>
      <c r="AZ13" s="48" t="s">
        <v>177</v>
      </c>
      <c r="BA13" s="49" t="s">
        <v>178</v>
      </c>
    </row>
    <row r="14" spans="1:69" s="42" customFormat="1" x14ac:dyDescent="0.25">
      <c r="A14" s="42" t="s">
        <v>171</v>
      </c>
      <c r="B14" s="42" t="s">
        <v>172</v>
      </c>
      <c r="C14" s="42" t="s">
        <v>173</v>
      </c>
      <c r="D14" s="42" t="s">
        <v>11</v>
      </c>
      <c r="E14" s="42">
        <v>1</v>
      </c>
      <c r="F14" s="42" t="s">
        <v>174</v>
      </c>
      <c r="G14" s="50">
        <v>0.25</v>
      </c>
      <c r="H14" s="51">
        <v>8</v>
      </c>
      <c r="I14" s="41">
        <v>0.54</v>
      </c>
      <c r="J14" s="39"/>
      <c r="K14" s="39"/>
      <c r="L14" s="39"/>
      <c r="M14" s="39" t="s">
        <v>182</v>
      </c>
      <c r="N14" s="40">
        <v>80</v>
      </c>
      <c r="O14" s="41">
        <v>0.11899999999999999</v>
      </c>
      <c r="Q14" s="41"/>
      <c r="R14" s="41"/>
      <c r="S14" s="41"/>
      <c r="T14" s="41"/>
      <c r="U14" s="39"/>
      <c r="V14" s="39"/>
      <c r="W14" s="39"/>
      <c r="X14" s="41">
        <f t="shared" si="0"/>
        <v>0.30200000000000005</v>
      </c>
      <c r="Y14" s="52">
        <f t="shared" si="2"/>
        <v>7.163145409450089E-2</v>
      </c>
      <c r="Z14" s="52">
        <f t="shared" si="3"/>
        <v>2.5166666666666671E-2</v>
      </c>
      <c r="AA14" s="53">
        <f t="shared" si="4"/>
        <v>4.9744065343403402E-4</v>
      </c>
      <c r="AB14" s="54">
        <f t="shared" si="1"/>
        <v>5.9602649006622503E-3</v>
      </c>
      <c r="AC14" s="54">
        <v>1.4999999999999999E-4</v>
      </c>
      <c r="AD14" s="54"/>
      <c r="AE14" s="54"/>
      <c r="AF14" s="54"/>
      <c r="AH14" s="54"/>
      <c r="AI14" s="57">
        <v>0.54</v>
      </c>
      <c r="AJ14" s="54"/>
      <c r="AK14" s="54"/>
      <c r="AL14" s="54"/>
      <c r="AM14" s="54"/>
      <c r="AN14" s="54"/>
      <c r="AO14" s="54"/>
      <c r="AP14" s="54"/>
      <c r="AQ14" s="54"/>
      <c r="AR14" s="54"/>
      <c r="AY14" s="47" t="s">
        <v>176</v>
      </c>
      <c r="AZ14" s="48" t="s">
        <v>177</v>
      </c>
      <c r="BA14" s="49" t="s">
        <v>178</v>
      </c>
    </row>
    <row r="15" spans="1:69" s="38" customFormat="1" x14ac:dyDescent="0.25">
      <c r="A15" s="38" t="s">
        <v>171</v>
      </c>
      <c r="B15" s="38" t="s">
        <v>172</v>
      </c>
      <c r="C15" s="38" t="s">
        <v>173</v>
      </c>
      <c r="D15" s="38" t="s">
        <v>11</v>
      </c>
      <c r="E15" s="38">
        <v>2</v>
      </c>
      <c r="F15" s="38" t="s">
        <v>174</v>
      </c>
      <c r="G15" s="43">
        <v>0.25</v>
      </c>
      <c r="H15" s="43">
        <v>8</v>
      </c>
      <c r="I15" s="37">
        <v>0.54</v>
      </c>
      <c r="J15" s="35"/>
      <c r="K15" s="35"/>
      <c r="L15" s="35"/>
      <c r="M15" s="35"/>
      <c r="N15" s="36">
        <v>160</v>
      </c>
      <c r="O15" s="37">
        <v>0.14499999999999999</v>
      </c>
      <c r="Q15" s="37"/>
      <c r="R15" s="37"/>
      <c r="S15" s="37"/>
      <c r="T15" s="37"/>
      <c r="U15" s="35"/>
      <c r="V15" s="35"/>
      <c r="W15" s="35"/>
      <c r="X15" s="37">
        <f t="shared" si="0"/>
        <v>0.25000000000000006</v>
      </c>
      <c r="Y15" s="44">
        <f t="shared" si="2"/>
        <v>4.9087385212340538E-2</v>
      </c>
      <c r="Z15" s="44">
        <f t="shared" si="3"/>
        <v>2.0833333333333339E-2</v>
      </c>
      <c r="AA15" s="45">
        <f t="shared" si="4"/>
        <v>3.4088461953014269E-4</v>
      </c>
      <c r="AB15" s="46">
        <f t="shared" si="1"/>
        <v>7.1999999999999972E-3</v>
      </c>
      <c r="AC15" s="46">
        <v>1.4999999999999999E-4</v>
      </c>
      <c r="AD15" s="46"/>
      <c r="AE15" s="46"/>
      <c r="AF15" s="46"/>
      <c r="AH15" s="46"/>
      <c r="AI15" s="56">
        <v>0.61</v>
      </c>
      <c r="AJ15" s="46"/>
      <c r="AK15" s="46"/>
      <c r="AL15" s="46"/>
      <c r="AM15" s="46"/>
      <c r="AN15" s="46"/>
      <c r="AO15" s="46"/>
      <c r="AP15" s="46"/>
      <c r="AQ15" s="46"/>
      <c r="AR15" s="46"/>
      <c r="AY15" s="47" t="s">
        <v>176</v>
      </c>
      <c r="AZ15" s="48" t="s">
        <v>177</v>
      </c>
      <c r="BA15" s="49" t="s">
        <v>178</v>
      </c>
    </row>
    <row r="16" spans="1:69" s="38" customFormat="1" x14ac:dyDescent="0.25">
      <c r="A16" s="38" t="s">
        <v>171</v>
      </c>
      <c r="B16" s="38" t="s">
        <v>172</v>
      </c>
      <c r="C16" s="38" t="s">
        <v>173</v>
      </c>
      <c r="D16" s="38" t="s">
        <v>11</v>
      </c>
      <c r="E16" s="38">
        <v>3</v>
      </c>
      <c r="F16" s="38" t="s">
        <v>174</v>
      </c>
      <c r="G16" s="43">
        <v>0.25</v>
      </c>
      <c r="H16" s="43">
        <v>8</v>
      </c>
      <c r="I16" s="37">
        <v>0.54</v>
      </c>
      <c r="J16" s="35"/>
      <c r="K16" s="35"/>
      <c r="L16" s="35"/>
      <c r="M16" s="35" t="s">
        <v>183</v>
      </c>
      <c r="N16" s="36"/>
      <c r="O16" s="37">
        <v>0.23799999999999999</v>
      </c>
      <c r="Q16" s="37"/>
      <c r="R16" s="37"/>
      <c r="S16" s="37"/>
      <c r="T16" s="37"/>
      <c r="U16" s="35"/>
      <c r="V16" s="35"/>
      <c r="W16" s="35"/>
      <c r="X16" s="37">
        <f t="shared" si="0"/>
        <v>6.4000000000000057E-2</v>
      </c>
      <c r="Y16" s="44">
        <f t="shared" si="2"/>
        <v>3.216990877275954E-3</v>
      </c>
      <c r="Z16" s="44">
        <f t="shared" si="3"/>
        <v>5.3333333333333384E-3</v>
      </c>
      <c r="AA16" s="45">
        <f t="shared" si="4"/>
        <v>2.234021442552746E-5</v>
      </c>
      <c r="AB16" s="46">
        <f t="shared" si="1"/>
        <v>2.8124999999999969E-2</v>
      </c>
      <c r="AC16" s="46">
        <v>1.4999999999999999E-4</v>
      </c>
      <c r="AD16" s="46"/>
      <c r="AE16" s="46"/>
      <c r="AF16" s="46"/>
      <c r="AH16" s="46"/>
      <c r="AI16" s="56">
        <v>0.77</v>
      </c>
      <c r="AJ16" s="46"/>
      <c r="AK16" s="46"/>
      <c r="AL16" s="46"/>
      <c r="AM16" s="46"/>
      <c r="AN16" s="46"/>
      <c r="AO16" s="46"/>
      <c r="AP16" s="46"/>
      <c r="AQ16" s="46"/>
      <c r="AR16" s="46"/>
      <c r="AY16" s="47" t="s">
        <v>176</v>
      </c>
      <c r="AZ16" s="48" t="s">
        <v>177</v>
      </c>
      <c r="BA16" s="49" t="s">
        <v>178</v>
      </c>
    </row>
    <row r="17" spans="1:53" s="27" customFormat="1" x14ac:dyDescent="0.25">
      <c r="A17" s="27" t="s">
        <v>171</v>
      </c>
      <c r="B17" s="27" t="s">
        <v>172</v>
      </c>
      <c r="C17" s="27" t="s">
        <v>173</v>
      </c>
      <c r="D17" s="27" t="s">
        <v>11</v>
      </c>
      <c r="E17" s="27">
        <v>1</v>
      </c>
      <c r="F17" s="27" t="s">
        <v>174</v>
      </c>
      <c r="G17" s="28">
        <v>0.375</v>
      </c>
      <c r="H17" s="28">
        <v>10</v>
      </c>
      <c r="I17" s="27">
        <v>0.67500000000000004</v>
      </c>
      <c r="J17" s="24"/>
      <c r="K17" s="24"/>
      <c r="L17" s="24"/>
      <c r="M17" s="24"/>
      <c r="N17" s="25">
        <v>10</v>
      </c>
      <c r="O17" s="26">
        <v>6.5000000000000002E-2</v>
      </c>
      <c r="Q17" s="26"/>
      <c r="R17" s="26"/>
      <c r="S17" s="26"/>
      <c r="T17" s="26"/>
      <c r="U17" s="24"/>
      <c r="V17" s="24"/>
      <c r="W17" s="24"/>
      <c r="X17" s="26">
        <f t="shared" si="0"/>
        <v>0.54500000000000004</v>
      </c>
      <c r="Y17" s="29">
        <f t="shared" si="2"/>
        <v>0.23328288948312711</v>
      </c>
      <c r="Z17" s="29">
        <f t="shared" si="3"/>
        <v>4.5416666666666668E-2</v>
      </c>
      <c r="AA17" s="30">
        <f t="shared" si="4"/>
        <v>1.6200200658550491E-3</v>
      </c>
      <c r="AB17" s="31">
        <f t="shared" ref="AB17:AB102" si="8">AC17/Z17</f>
        <v>3.3027522935779813E-3</v>
      </c>
      <c r="AC17" s="31">
        <v>1.4999999999999999E-4</v>
      </c>
      <c r="AD17" s="31"/>
      <c r="AE17" s="31"/>
      <c r="AF17" s="31"/>
      <c r="AH17" s="31"/>
      <c r="AI17" s="55">
        <v>0.42</v>
      </c>
      <c r="AJ17" s="31"/>
      <c r="AK17" s="31"/>
      <c r="AL17" s="31"/>
      <c r="AM17" s="31"/>
      <c r="AN17" s="31"/>
      <c r="AO17" s="31"/>
      <c r="AP17" s="31"/>
      <c r="AQ17" s="31"/>
      <c r="AR17" s="31"/>
      <c r="AY17" s="32" t="s">
        <v>176</v>
      </c>
      <c r="AZ17" s="33" t="s">
        <v>177</v>
      </c>
      <c r="BA17" s="27" t="s">
        <v>178</v>
      </c>
    </row>
    <row r="18" spans="1:53" s="27" customFormat="1" x14ac:dyDescent="0.25">
      <c r="A18" s="27" t="s">
        <v>171</v>
      </c>
      <c r="B18" s="27" t="s">
        <v>172</v>
      </c>
      <c r="C18" s="27" t="s">
        <v>173</v>
      </c>
      <c r="D18" s="27" t="s">
        <v>11</v>
      </c>
      <c r="E18" s="27">
        <v>0</v>
      </c>
      <c r="F18" s="27" t="s">
        <v>174</v>
      </c>
      <c r="G18" s="28">
        <v>0.375</v>
      </c>
      <c r="H18" s="28">
        <v>10</v>
      </c>
      <c r="I18" s="27">
        <v>0.67500000000000004</v>
      </c>
      <c r="J18" s="24"/>
      <c r="K18" s="24"/>
      <c r="L18" s="24"/>
      <c r="M18" s="24"/>
      <c r="N18" s="25">
        <v>30</v>
      </c>
      <c r="O18" s="26">
        <v>7.2999999999999995E-2</v>
      </c>
      <c r="Q18" s="26"/>
      <c r="R18" s="26"/>
      <c r="S18" s="26"/>
      <c r="T18" s="26"/>
      <c r="U18" s="24"/>
      <c r="V18" s="24"/>
      <c r="W18" s="24"/>
      <c r="X18" s="26">
        <f t="shared" si="0"/>
        <v>0.52900000000000003</v>
      </c>
      <c r="Y18" s="29">
        <f t="shared" ref="Y18:Y23" si="9">PI()*X18^2/4</f>
        <v>0.21978660744330533</v>
      </c>
      <c r="Z18" s="29">
        <f t="shared" ref="Z18:Z23" si="10">X18/12</f>
        <v>4.4083333333333335E-2</v>
      </c>
      <c r="AA18" s="30">
        <f t="shared" ref="AA18:AA23" si="11">PI()*Z18^2/4</f>
        <v>1.5262958850229538E-3</v>
      </c>
      <c r="AB18" s="31">
        <f t="shared" ref="AB18:AB23" si="12">AC18/Z18</f>
        <v>22.68771266540643</v>
      </c>
      <c r="AC18" s="31">
        <v>1.0001500000000001</v>
      </c>
      <c r="AD18" s="31"/>
      <c r="AE18" s="31"/>
      <c r="AF18" s="31"/>
      <c r="AH18" s="31"/>
      <c r="AI18" s="55">
        <v>0.47</v>
      </c>
      <c r="AJ18" s="31"/>
      <c r="AK18" s="31"/>
      <c r="AL18" s="31"/>
      <c r="AM18" s="31"/>
      <c r="AN18" s="31"/>
      <c r="AO18" s="31"/>
      <c r="AP18" s="31"/>
      <c r="AQ18" s="31"/>
      <c r="AR18" s="31"/>
      <c r="AY18" s="32" t="s">
        <v>176</v>
      </c>
      <c r="AZ18" s="33" t="s">
        <v>177</v>
      </c>
      <c r="BA18" s="27" t="s">
        <v>178</v>
      </c>
    </row>
    <row r="19" spans="1:53" s="27" customFormat="1" x14ac:dyDescent="0.25">
      <c r="A19" s="27" t="s">
        <v>171</v>
      </c>
      <c r="B19" s="27" t="s">
        <v>172</v>
      </c>
      <c r="C19" s="27" t="s">
        <v>173</v>
      </c>
      <c r="D19" s="27" t="s">
        <v>11</v>
      </c>
      <c r="E19" s="27">
        <v>1</v>
      </c>
      <c r="F19" s="27" t="s">
        <v>174</v>
      </c>
      <c r="G19" s="28">
        <v>0.375</v>
      </c>
      <c r="H19" s="34">
        <v>10</v>
      </c>
      <c r="I19" s="27">
        <v>0.67500000000000004</v>
      </c>
      <c r="J19" s="24"/>
      <c r="K19" s="24"/>
      <c r="L19" s="24"/>
      <c r="M19" s="24" t="s">
        <v>180</v>
      </c>
      <c r="N19" s="25">
        <v>40</v>
      </c>
      <c r="O19" s="26">
        <v>9.0999999999999998E-2</v>
      </c>
      <c r="Q19" s="26"/>
      <c r="R19" s="26"/>
      <c r="S19" s="26"/>
      <c r="T19" s="26"/>
      <c r="U19" s="24"/>
      <c r="V19" s="24"/>
      <c r="W19" s="24"/>
      <c r="X19" s="26">
        <f t="shared" si="0"/>
        <v>0.49300000000000005</v>
      </c>
      <c r="Y19" s="29">
        <f t="shared" si="9"/>
        <v>0.19089023821558643</v>
      </c>
      <c r="Z19" s="29">
        <f t="shared" si="10"/>
        <v>4.108333333333334E-2</v>
      </c>
      <c r="AA19" s="30">
        <f t="shared" si="11"/>
        <v>1.3256266542749061E-3</v>
      </c>
      <c r="AB19" s="31">
        <f t="shared" si="12"/>
        <v>48.685192697768755</v>
      </c>
      <c r="AC19" s="31">
        <v>2.0001500000000001</v>
      </c>
      <c r="AD19" s="31"/>
      <c r="AE19" s="31"/>
      <c r="AF19" s="31"/>
      <c r="AG19" s="31"/>
      <c r="AH19" s="31"/>
      <c r="AI19" s="55">
        <v>0.56999999999999995</v>
      </c>
      <c r="AJ19" s="31"/>
      <c r="AK19" s="31"/>
      <c r="AL19" s="31"/>
      <c r="AM19" s="31"/>
      <c r="AN19" s="31"/>
      <c r="AO19" s="31"/>
      <c r="AP19" s="31"/>
      <c r="AQ19" s="31"/>
      <c r="AR19" s="31"/>
      <c r="AY19" s="32" t="s">
        <v>176</v>
      </c>
      <c r="AZ19" s="33" t="s">
        <v>177</v>
      </c>
      <c r="BA19" s="27" t="s">
        <v>178</v>
      </c>
    </row>
    <row r="20" spans="1:53" s="27" customFormat="1" x14ac:dyDescent="0.25">
      <c r="A20" s="27" t="s">
        <v>171</v>
      </c>
      <c r="B20" s="27" t="s">
        <v>172</v>
      </c>
      <c r="C20" s="27" t="s">
        <v>173</v>
      </c>
      <c r="D20" s="27" t="s">
        <v>11</v>
      </c>
      <c r="E20" s="27">
        <v>1</v>
      </c>
      <c r="F20" s="27" t="s">
        <v>174</v>
      </c>
      <c r="G20" s="28">
        <v>0.375</v>
      </c>
      <c r="H20" s="34">
        <v>10</v>
      </c>
      <c r="I20" s="27">
        <v>0.67500000000000004</v>
      </c>
      <c r="J20" s="24"/>
      <c r="K20" s="24"/>
      <c r="L20" s="24"/>
      <c r="M20" s="24" t="s">
        <v>182</v>
      </c>
      <c r="N20" s="25">
        <v>80</v>
      </c>
      <c r="O20" s="26">
        <v>0.126</v>
      </c>
      <c r="Q20" s="26"/>
      <c r="R20" s="26"/>
      <c r="S20" s="26"/>
      <c r="T20" s="26"/>
      <c r="U20" s="24"/>
      <c r="V20" s="24"/>
      <c r="W20" s="24"/>
      <c r="X20" s="26">
        <f t="shared" si="0"/>
        <v>0.42300000000000004</v>
      </c>
      <c r="Y20" s="29">
        <f t="shared" si="9"/>
        <v>0.14053050797854205</v>
      </c>
      <c r="Z20" s="29">
        <f t="shared" si="10"/>
        <v>3.5250000000000004E-2</v>
      </c>
      <c r="AA20" s="30">
        <f t="shared" si="11"/>
        <v>9.7590630540654198E-4</v>
      </c>
      <c r="AB20" s="31">
        <f t="shared" si="12"/>
        <v>85.110638297872327</v>
      </c>
      <c r="AC20" s="31">
        <v>3.0001500000000001</v>
      </c>
      <c r="AD20" s="31"/>
      <c r="AE20" s="31"/>
      <c r="AF20" s="31"/>
      <c r="AG20" s="31"/>
      <c r="AH20" s="31"/>
      <c r="AI20" s="55">
        <v>0.74</v>
      </c>
      <c r="AJ20" s="31"/>
      <c r="AK20" s="31"/>
      <c r="AL20" s="31"/>
      <c r="AM20" s="31"/>
      <c r="AN20" s="31"/>
      <c r="AO20" s="31"/>
      <c r="AP20" s="31"/>
      <c r="AQ20" s="31"/>
      <c r="AR20" s="31"/>
      <c r="AY20" s="32" t="s">
        <v>176</v>
      </c>
      <c r="AZ20" s="33" t="s">
        <v>177</v>
      </c>
      <c r="BA20" s="27" t="s">
        <v>178</v>
      </c>
    </row>
    <row r="21" spans="1:53" s="27" customFormat="1" x14ac:dyDescent="0.25">
      <c r="A21" s="27" t="s">
        <v>171</v>
      </c>
      <c r="B21" s="27" t="s">
        <v>172</v>
      </c>
      <c r="C21" s="27" t="s">
        <v>173</v>
      </c>
      <c r="D21" s="27" t="s">
        <v>11</v>
      </c>
      <c r="E21" s="27">
        <v>2</v>
      </c>
      <c r="F21" s="27" t="s">
        <v>174</v>
      </c>
      <c r="G21" s="28">
        <v>0.375</v>
      </c>
      <c r="H21" s="28">
        <v>10</v>
      </c>
      <c r="I21" s="27">
        <v>0.67500000000000004</v>
      </c>
      <c r="J21" s="24"/>
      <c r="K21" s="24"/>
      <c r="L21" s="24"/>
      <c r="M21" s="24"/>
      <c r="N21" s="25">
        <v>160</v>
      </c>
      <c r="O21" s="26">
        <v>0.158</v>
      </c>
      <c r="Q21" s="26"/>
      <c r="R21" s="26"/>
      <c r="S21" s="26"/>
      <c r="T21" s="26"/>
      <c r="U21" s="24"/>
      <c r="V21" s="24"/>
      <c r="W21" s="24"/>
      <c r="X21" s="26">
        <f t="shared" si="0"/>
        <v>0.35900000000000004</v>
      </c>
      <c r="Y21" s="29">
        <f t="shared" si="9"/>
        <v>0.10122290069682655</v>
      </c>
      <c r="Z21" s="29">
        <f t="shared" si="10"/>
        <v>2.9916666666666671E-2</v>
      </c>
      <c r="AA21" s="30">
        <f t="shared" si="11"/>
        <v>7.0293681039462893E-4</v>
      </c>
      <c r="AB21" s="31">
        <f t="shared" si="12"/>
        <v>133.70974930362115</v>
      </c>
      <c r="AC21" s="31">
        <v>4.0001499999999997</v>
      </c>
      <c r="AD21" s="31"/>
      <c r="AE21" s="31"/>
      <c r="AF21" s="31"/>
      <c r="AG21" s="31"/>
      <c r="AH21" s="31"/>
      <c r="AI21" s="55">
        <v>0.87</v>
      </c>
      <c r="AJ21" s="31"/>
      <c r="AK21" s="31"/>
      <c r="AL21" s="31"/>
      <c r="AM21" s="31"/>
      <c r="AN21" s="31"/>
      <c r="AO21" s="31"/>
      <c r="AP21" s="31"/>
      <c r="AQ21" s="31"/>
      <c r="AR21" s="31"/>
      <c r="AY21" s="32" t="s">
        <v>176</v>
      </c>
      <c r="AZ21" s="33" t="s">
        <v>177</v>
      </c>
      <c r="BA21" s="27" t="s">
        <v>178</v>
      </c>
    </row>
    <row r="22" spans="1:53" s="27" customFormat="1" x14ac:dyDescent="0.25">
      <c r="A22" s="27" t="s">
        <v>171</v>
      </c>
      <c r="B22" s="27" t="s">
        <v>172</v>
      </c>
      <c r="C22" s="27" t="s">
        <v>173</v>
      </c>
      <c r="D22" s="27" t="s">
        <v>11</v>
      </c>
      <c r="E22" s="27">
        <v>3</v>
      </c>
      <c r="F22" s="27" t="s">
        <v>174</v>
      </c>
      <c r="G22" s="28">
        <v>0.375</v>
      </c>
      <c r="H22" s="28">
        <v>10</v>
      </c>
      <c r="I22" s="27">
        <v>0.67500000000000004</v>
      </c>
      <c r="J22" s="24"/>
      <c r="K22" s="24"/>
      <c r="L22" s="24"/>
      <c r="M22" s="24" t="s">
        <v>183</v>
      </c>
      <c r="N22" s="25"/>
      <c r="O22" s="26">
        <v>0.252</v>
      </c>
      <c r="Q22" s="26"/>
      <c r="R22" s="26"/>
      <c r="S22" s="26"/>
      <c r="T22" s="26"/>
      <c r="U22" s="24"/>
      <c r="V22" s="24"/>
      <c r="W22" s="24"/>
      <c r="X22" s="26">
        <f t="shared" si="0"/>
        <v>0.17100000000000004</v>
      </c>
      <c r="Y22" s="29">
        <f t="shared" si="9"/>
        <v>2.2965827695904797E-2</v>
      </c>
      <c r="Z22" s="29">
        <f t="shared" si="10"/>
        <v>1.4250000000000004E-2</v>
      </c>
      <c r="AA22" s="30">
        <f t="shared" si="11"/>
        <v>1.5948491455489443E-4</v>
      </c>
      <c r="AB22" s="31">
        <f t="shared" si="12"/>
        <v>350.88771929824549</v>
      </c>
      <c r="AC22" s="31">
        <v>5.0001499999999997</v>
      </c>
      <c r="AD22" s="31"/>
      <c r="AE22" s="31"/>
      <c r="AF22" s="31"/>
      <c r="AG22" s="31"/>
      <c r="AH22" s="31"/>
      <c r="AI22" s="55">
        <v>1.1399999999999999</v>
      </c>
      <c r="AJ22" s="31"/>
      <c r="AK22" s="31"/>
      <c r="AL22" s="31"/>
      <c r="AM22" s="31"/>
      <c r="AN22" s="31"/>
      <c r="AO22" s="31"/>
      <c r="AP22" s="31"/>
      <c r="AQ22" s="31"/>
      <c r="AR22" s="31"/>
      <c r="AY22" s="32" t="s">
        <v>176</v>
      </c>
      <c r="AZ22" s="33" t="s">
        <v>177</v>
      </c>
      <c r="BA22" s="27" t="s">
        <v>178</v>
      </c>
    </row>
    <row r="23" spans="1:53" s="38" customFormat="1" x14ac:dyDescent="0.25">
      <c r="A23" s="38" t="s">
        <v>171</v>
      </c>
      <c r="B23" s="38" t="s">
        <v>172</v>
      </c>
      <c r="C23" s="38" t="s">
        <v>173</v>
      </c>
      <c r="D23" s="38" t="s">
        <v>11</v>
      </c>
      <c r="E23" s="38">
        <v>1</v>
      </c>
      <c r="F23" s="38" t="s">
        <v>174</v>
      </c>
      <c r="G23" s="43">
        <v>0.5</v>
      </c>
      <c r="H23" s="43">
        <v>15</v>
      </c>
      <c r="I23" s="37">
        <v>0.84</v>
      </c>
      <c r="J23" s="35"/>
      <c r="K23" s="35"/>
      <c r="L23" s="35"/>
      <c r="M23" s="35"/>
      <c r="N23" s="36">
        <v>5</v>
      </c>
      <c r="O23" s="37">
        <v>6.5000000000000002E-2</v>
      </c>
      <c r="Q23" s="37"/>
      <c r="R23" s="37"/>
      <c r="S23" s="37"/>
      <c r="T23" s="37"/>
      <c r="U23" s="35"/>
      <c r="V23" s="35"/>
      <c r="W23" s="35"/>
      <c r="X23" s="37">
        <f t="shared" si="0"/>
        <v>0.71</v>
      </c>
      <c r="Y23" s="44">
        <f t="shared" si="9"/>
        <v>0.39591921416865367</v>
      </c>
      <c r="Z23" s="44">
        <f t="shared" si="10"/>
        <v>5.9166666666666666E-2</v>
      </c>
      <c r="AA23" s="45">
        <f t="shared" si="11"/>
        <v>2.749438987282317E-3</v>
      </c>
      <c r="AB23" s="46">
        <f t="shared" si="12"/>
        <v>2.5352112676056337E-3</v>
      </c>
      <c r="AC23" s="46">
        <v>1.4999999999999999E-4</v>
      </c>
      <c r="AD23" s="46"/>
      <c r="AE23" s="46"/>
      <c r="AF23" s="46"/>
      <c r="AH23" s="46"/>
      <c r="AI23" s="56">
        <v>0.54</v>
      </c>
      <c r="AJ23" s="46"/>
      <c r="AK23" s="46"/>
      <c r="AL23" s="46"/>
      <c r="AM23" s="46"/>
      <c r="AN23" s="46"/>
      <c r="AO23" s="46"/>
      <c r="AP23" s="46"/>
      <c r="AQ23" s="46"/>
      <c r="AR23" s="46"/>
      <c r="AY23" s="47" t="s">
        <v>176</v>
      </c>
      <c r="AZ23" s="48" t="s">
        <v>177</v>
      </c>
      <c r="BA23" s="49" t="s">
        <v>178</v>
      </c>
    </row>
    <row r="24" spans="1:53" s="38" customFormat="1" x14ac:dyDescent="0.25">
      <c r="A24" s="38" t="s">
        <v>171</v>
      </c>
      <c r="B24" s="38" t="s">
        <v>172</v>
      </c>
      <c r="C24" s="38" t="s">
        <v>173</v>
      </c>
      <c r="D24" s="38" t="s">
        <v>11</v>
      </c>
      <c r="E24" s="38">
        <v>1</v>
      </c>
      <c r="F24" s="38" t="s">
        <v>174</v>
      </c>
      <c r="G24" s="43">
        <v>0.5</v>
      </c>
      <c r="H24" s="43">
        <v>15</v>
      </c>
      <c r="I24" s="37">
        <v>0.84</v>
      </c>
      <c r="J24" s="35"/>
      <c r="K24" s="35"/>
      <c r="L24" s="35"/>
      <c r="M24" s="35"/>
      <c r="N24" s="36">
        <v>10</v>
      </c>
      <c r="O24" s="37">
        <v>8.3000000000000004E-2</v>
      </c>
      <c r="Q24" s="37"/>
      <c r="R24" s="37"/>
      <c r="S24" s="37"/>
      <c r="T24" s="37"/>
      <c r="U24" s="35"/>
      <c r="V24" s="35"/>
      <c r="W24" s="35"/>
      <c r="X24" s="37">
        <f t="shared" si="0"/>
        <v>0.67399999999999993</v>
      </c>
      <c r="Y24" s="44">
        <f t="shared" si="2"/>
        <v>0.35678753607553915</v>
      </c>
      <c r="Z24" s="44">
        <f t="shared" si="3"/>
        <v>5.6166666666666663E-2</v>
      </c>
      <c r="AA24" s="45">
        <f t="shared" si="4"/>
        <v>2.4776912227467995E-3</v>
      </c>
      <c r="AB24" s="46">
        <f t="shared" si="8"/>
        <v>2.6706231454005935E-3</v>
      </c>
      <c r="AC24" s="46">
        <v>1.4999999999999999E-4</v>
      </c>
      <c r="AD24" s="46"/>
      <c r="AE24" s="46"/>
      <c r="AF24" s="46"/>
      <c r="AH24" s="46"/>
      <c r="AI24" s="56">
        <v>0.67</v>
      </c>
      <c r="AJ24" s="46"/>
      <c r="AK24" s="46"/>
      <c r="AL24" s="46"/>
      <c r="AM24" s="46"/>
      <c r="AN24" s="46"/>
      <c r="AO24" s="46"/>
      <c r="AP24" s="46"/>
      <c r="AQ24" s="46"/>
      <c r="AR24" s="46"/>
      <c r="AY24" s="47" t="s">
        <v>176</v>
      </c>
      <c r="AZ24" s="48" t="s">
        <v>177</v>
      </c>
      <c r="BA24" s="49" t="s">
        <v>178</v>
      </c>
    </row>
    <row r="25" spans="1:53" s="38" customFormat="1" x14ac:dyDescent="0.25">
      <c r="A25" s="38" t="s">
        <v>171</v>
      </c>
      <c r="B25" s="38" t="s">
        <v>172</v>
      </c>
      <c r="C25" s="38" t="s">
        <v>173</v>
      </c>
      <c r="D25" s="38" t="s">
        <v>11</v>
      </c>
      <c r="E25" s="38">
        <v>1</v>
      </c>
      <c r="F25" s="38" t="s">
        <v>174</v>
      </c>
      <c r="G25" s="43">
        <v>0.5</v>
      </c>
      <c r="H25" s="43">
        <v>15</v>
      </c>
      <c r="I25" s="37">
        <v>0.84</v>
      </c>
      <c r="J25" s="35"/>
      <c r="K25" s="35"/>
      <c r="L25" s="35"/>
      <c r="M25" s="35"/>
      <c r="N25" s="36">
        <v>30</v>
      </c>
      <c r="O25" s="37">
        <v>9.5000000000000001E-2</v>
      </c>
      <c r="Q25" s="37"/>
      <c r="R25" s="37"/>
      <c r="S25" s="37"/>
      <c r="T25" s="37"/>
      <c r="U25" s="35"/>
      <c r="V25" s="35"/>
      <c r="W25" s="35"/>
      <c r="X25" s="37">
        <f t="shared" si="0"/>
        <v>0.64999999999999991</v>
      </c>
      <c r="Y25" s="44">
        <f t="shared" ref="Y25" si="13">PI()*X25^2/4</f>
        <v>0.3318307240354218</v>
      </c>
      <c r="Z25" s="44">
        <f t="shared" ref="Z25" si="14">X25/12</f>
        <v>5.4166666666666662E-2</v>
      </c>
      <c r="AA25" s="45">
        <f t="shared" ref="AA25" si="15">PI()*Z25^2/4</f>
        <v>2.3043800280237625E-3</v>
      </c>
      <c r="AB25" s="46">
        <f t="shared" ref="AB25" si="16">AC25/Z25</f>
        <v>18.464307692307695</v>
      </c>
      <c r="AC25" s="46">
        <v>1.0001500000000001</v>
      </c>
      <c r="AD25" s="46"/>
      <c r="AE25" s="46"/>
      <c r="AF25" s="46"/>
      <c r="AH25" s="46"/>
      <c r="AI25" s="56">
        <v>0.76</v>
      </c>
      <c r="AJ25" s="46"/>
      <c r="AK25" s="46"/>
      <c r="AL25" s="46"/>
      <c r="AM25" s="46"/>
      <c r="AN25" s="46"/>
      <c r="AO25" s="46"/>
      <c r="AP25" s="46"/>
      <c r="AQ25" s="46"/>
      <c r="AR25" s="46"/>
      <c r="AY25" s="47" t="s">
        <v>176</v>
      </c>
      <c r="AZ25" s="48" t="s">
        <v>177</v>
      </c>
      <c r="BA25" s="49" t="s">
        <v>178</v>
      </c>
    </row>
    <row r="26" spans="1:53" s="42" customFormat="1" x14ac:dyDescent="0.25">
      <c r="A26" s="42" t="s">
        <v>171</v>
      </c>
      <c r="B26" s="42" t="s">
        <v>172</v>
      </c>
      <c r="C26" s="42" t="s">
        <v>173</v>
      </c>
      <c r="D26" s="42" t="s">
        <v>11</v>
      </c>
      <c r="E26" s="42">
        <v>1</v>
      </c>
      <c r="F26" s="42" t="s">
        <v>174</v>
      </c>
      <c r="G26" s="50">
        <v>0.5</v>
      </c>
      <c r="H26" s="51">
        <v>15</v>
      </c>
      <c r="I26" s="41">
        <v>0.84</v>
      </c>
      <c r="J26" s="39"/>
      <c r="K26" s="39"/>
      <c r="L26" s="39"/>
      <c r="M26" s="42" t="s">
        <v>180</v>
      </c>
      <c r="N26" s="40">
        <v>40</v>
      </c>
      <c r="O26" s="41">
        <v>0.109</v>
      </c>
      <c r="Q26" s="41"/>
      <c r="R26" s="41"/>
      <c r="S26" s="41"/>
      <c r="T26" s="41"/>
      <c r="U26" s="39"/>
      <c r="V26" s="39"/>
      <c r="W26" s="39"/>
      <c r="X26" s="41">
        <f t="shared" si="0"/>
        <v>0.622</v>
      </c>
      <c r="Y26" s="52">
        <f t="shared" si="2"/>
        <v>0.30385798304785838</v>
      </c>
      <c r="Z26" s="52">
        <f t="shared" si="3"/>
        <v>5.1833333333333335E-2</v>
      </c>
      <c r="AA26" s="53">
        <f t="shared" si="4"/>
        <v>2.1101248822767943E-3</v>
      </c>
      <c r="AB26" s="54">
        <f t="shared" si="8"/>
        <v>2.8938906752411574E-3</v>
      </c>
      <c r="AC26" s="54">
        <v>1.4999999999999999E-4</v>
      </c>
      <c r="AD26" s="54"/>
      <c r="AE26" s="54"/>
      <c r="AF26" s="54"/>
      <c r="AG26" s="54"/>
      <c r="AH26" s="54"/>
      <c r="AI26" s="57">
        <v>0.85</v>
      </c>
      <c r="AJ26" s="54"/>
      <c r="AK26" s="54"/>
      <c r="AL26" s="54"/>
      <c r="AM26" s="54"/>
      <c r="AN26" s="54"/>
      <c r="AO26" s="54"/>
      <c r="AP26" s="54"/>
      <c r="AQ26" s="54"/>
      <c r="AR26" s="54"/>
      <c r="AY26" s="47" t="s">
        <v>176</v>
      </c>
      <c r="AZ26" s="48" t="s">
        <v>177</v>
      </c>
      <c r="BA26" s="49" t="s">
        <v>178</v>
      </c>
    </row>
    <row r="27" spans="1:53" s="42" customFormat="1" x14ac:dyDescent="0.25">
      <c r="A27" s="42" t="s">
        <v>171</v>
      </c>
      <c r="B27" s="42" t="s">
        <v>172</v>
      </c>
      <c r="C27" s="42" t="s">
        <v>173</v>
      </c>
      <c r="D27" s="42" t="s">
        <v>11</v>
      </c>
      <c r="E27" s="42">
        <v>1</v>
      </c>
      <c r="F27" s="42" t="s">
        <v>174</v>
      </c>
      <c r="G27" s="50">
        <v>0.5</v>
      </c>
      <c r="H27" s="51">
        <v>15</v>
      </c>
      <c r="I27" s="41">
        <v>0.84</v>
      </c>
      <c r="J27" s="39"/>
      <c r="K27" s="39"/>
      <c r="L27" s="39"/>
      <c r="M27" s="42" t="s">
        <v>182</v>
      </c>
      <c r="N27" s="40">
        <v>80</v>
      </c>
      <c r="O27" s="41">
        <v>0.14699999999999999</v>
      </c>
      <c r="Q27" s="41"/>
      <c r="R27" s="41"/>
      <c r="S27" s="41"/>
      <c r="T27" s="41"/>
      <c r="U27" s="39"/>
      <c r="V27" s="39"/>
      <c r="W27" s="39"/>
      <c r="X27" s="41">
        <f t="shared" si="0"/>
        <v>0.54600000000000004</v>
      </c>
      <c r="Y27" s="52">
        <f t="shared" si="2"/>
        <v>0.23413975887939373</v>
      </c>
      <c r="Z27" s="52">
        <f t="shared" si="3"/>
        <v>4.5500000000000006E-2</v>
      </c>
      <c r="AA27" s="53">
        <f t="shared" si="4"/>
        <v>1.6259705477735676E-3</v>
      </c>
      <c r="AB27" s="54">
        <f t="shared" si="8"/>
        <v>3.2967032967032958E-3</v>
      </c>
      <c r="AC27" s="54">
        <v>1.4999999999999999E-4</v>
      </c>
      <c r="AD27" s="54"/>
      <c r="AE27" s="54"/>
      <c r="AF27" s="54"/>
      <c r="AG27" s="54"/>
      <c r="AH27" s="54"/>
      <c r="AI27" s="57">
        <v>1.0900000000000001</v>
      </c>
      <c r="AJ27" s="54"/>
      <c r="AK27" s="54"/>
      <c r="AL27" s="54"/>
      <c r="AM27" s="54"/>
      <c r="AN27" s="54"/>
      <c r="AO27" s="54"/>
      <c r="AP27" s="54"/>
      <c r="AQ27" s="54"/>
      <c r="AR27" s="54"/>
      <c r="AY27" s="47" t="s">
        <v>176</v>
      </c>
      <c r="AZ27" s="48" t="s">
        <v>177</v>
      </c>
      <c r="BA27" s="49" t="s">
        <v>178</v>
      </c>
    </row>
    <row r="28" spans="1:53" s="42" customFormat="1" x14ac:dyDescent="0.25">
      <c r="A28" s="42" t="s">
        <v>171</v>
      </c>
      <c r="B28" s="42" t="s">
        <v>172</v>
      </c>
      <c r="C28" s="42" t="s">
        <v>173</v>
      </c>
      <c r="D28" s="42" t="s">
        <v>11</v>
      </c>
      <c r="E28" s="42">
        <v>1</v>
      </c>
      <c r="F28" s="42" t="s">
        <v>174</v>
      </c>
      <c r="G28" s="50">
        <v>0.5</v>
      </c>
      <c r="H28" s="51">
        <v>15</v>
      </c>
      <c r="I28" s="41">
        <v>0.84</v>
      </c>
      <c r="J28" s="39"/>
      <c r="K28" s="39"/>
      <c r="L28" s="39"/>
      <c r="N28" s="40">
        <v>160</v>
      </c>
      <c r="O28" s="41">
        <v>0.188</v>
      </c>
      <c r="Q28" s="41"/>
      <c r="R28" s="41"/>
      <c r="S28" s="41"/>
      <c r="T28" s="41"/>
      <c r="U28" s="39"/>
      <c r="V28" s="39"/>
      <c r="W28" s="39"/>
      <c r="X28" s="41">
        <f t="shared" si="0"/>
        <v>0.46399999999999997</v>
      </c>
      <c r="Y28" s="52">
        <f t="shared" si="2"/>
        <v>0.16909308298681699</v>
      </c>
      <c r="Z28" s="52">
        <f t="shared" si="3"/>
        <v>3.8666666666666662E-2</v>
      </c>
      <c r="AA28" s="53">
        <f t="shared" si="4"/>
        <v>1.1742575207417845E-3</v>
      </c>
      <c r="AB28" s="54">
        <f t="shared" si="8"/>
        <v>3.8793103448275862E-3</v>
      </c>
      <c r="AC28" s="54">
        <v>1.4999999999999999E-4</v>
      </c>
      <c r="AD28" s="54"/>
      <c r="AE28" s="54"/>
      <c r="AF28" s="54"/>
      <c r="AG28" s="54"/>
      <c r="AH28" s="54"/>
      <c r="AI28" s="57">
        <v>1.31</v>
      </c>
      <c r="AJ28" s="54"/>
      <c r="AK28" s="54"/>
      <c r="AL28" s="54"/>
      <c r="AM28" s="54"/>
      <c r="AN28" s="54"/>
      <c r="AO28" s="54"/>
      <c r="AP28" s="54"/>
      <c r="AQ28" s="54"/>
      <c r="AR28" s="54"/>
      <c r="AY28" s="47" t="s">
        <v>176</v>
      </c>
      <c r="AZ28" s="48" t="s">
        <v>177</v>
      </c>
      <c r="BA28" s="49" t="s">
        <v>178</v>
      </c>
    </row>
    <row r="29" spans="1:53" s="42" customFormat="1" x14ac:dyDescent="0.25">
      <c r="A29" s="42" t="s">
        <v>171</v>
      </c>
      <c r="B29" s="42" t="s">
        <v>172</v>
      </c>
      <c r="C29" s="42" t="s">
        <v>173</v>
      </c>
      <c r="D29" s="42" t="s">
        <v>11</v>
      </c>
      <c r="E29" s="42">
        <v>1</v>
      </c>
      <c r="F29" s="42" t="s">
        <v>174</v>
      </c>
      <c r="G29" s="50">
        <v>0.5</v>
      </c>
      <c r="H29" s="51">
        <v>15</v>
      </c>
      <c r="I29" s="41">
        <v>0.84</v>
      </c>
      <c r="J29" s="39"/>
      <c r="K29" s="39"/>
      <c r="L29" s="39"/>
      <c r="M29" s="42" t="s">
        <v>183</v>
      </c>
      <c r="N29" s="40"/>
      <c r="O29" s="41">
        <v>0.29399999999999998</v>
      </c>
      <c r="Q29" s="41"/>
      <c r="R29" s="41"/>
      <c r="S29" s="41"/>
      <c r="T29" s="41"/>
      <c r="U29" s="39"/>
      <c r="V29" s="39"/>
      <c r="W29" s="39"/>
      <c r="X29" s="41">
        <f t="shared" si="0"/>
        <v>0.252</v>
      </c>
      <c r="Y29" s="52">
        <f t="shared" si="2"/>
        <v>4.9875924968391556E-2</v>
      </c>
      <c r="Z29" s="52">
        <f t="shared" si="3"/>
        <v>2.1000000000000001E-2</v>
      </c>
      <c r="AA29" s="53">
        <f t="shared" si="4"/>
        <v>3.4636059005827474E-4</v>
      </c>
      <c r="AB29" s="54">
        <f t="shared" si="8"/>
        <v>7.1428571428571418E-3</v>
      </c>
      <c r="AC29" s="54">
        <v>1.4999999999999999E-4</v>
      </c>
      <c r="AD29" s="54"/>
      <c r="AE29" s="54"/>
      <c r="AF29" s="54"/>
      <c r="AG29" s="54"/>
      <c r="AH29" s="54"/>
      <c r="AI29" s="57">
        <v>1.72</v>
      </c>
      <c r="AJ29" s="54"/>
      <c r="AK29" s="54"/>
      <c r="AL29" s="54"/>
      <c r="AM29" s="54"/>
      <c r="AN29" s="54"/>
      <c r="AO29" s="54"/>
      <c r="AP29" s="54"/>
      <c r="AQ29" s="54"/>
      <c r="AR29" s="54"/>
      <c r="AY29" s="47" t="s">
        <v>176</v>
      </c>
      <c r="AZ29" s="48" t="s">
        <v>177</v>
      </c>
      <c r="BA29" s="49" t="s">
        <v>178</v>
      </c>
    </row>
    <row r="30" spans="1:53" s="27" customFormat="1" x14ac:dyDescent="0.25">
      <c r="A30" s="27" t="s">
        <v>171</v>
      </c>
      <c r="B30" s="27" t="s">
        <v>172</v>
      </c>
      <c r="C30" s="27" t="s">
        <v>173</v>
      </c>
      <c r="D30" s="27" t="s">
        <v>11</v>
      </c>
      <c r="E30" s="27">
        <v>1</v>
      </c>
      <c r="F30" s="27" t="s">
        <v>174</v>
      </c>
      <c r="G30" s="28">
        <v>0.75</v>
      </c>
      <c r="H30" s="28">
        <v>20</v>
      </c>
      <c r="I30" s="26">
        <v>1.05</v>
      </c>
      <c r="J30" s="24"/>
      <c r="K30" s="24"/>
      <c r="L30" s="24"/>
      <c r="M30" s="24"/>
      <c r="N30" s="25">
        <v>5</v>
      </c>
      <c r="O30" s="26">
        <v>6.5000000000000002E-2</v>
      </c>
      <c r="Q30" s="26"/>
      <c r="R30" s="26"/>
      <c r="S30" s="26"/>
      <c r="T30" s="26"/>
      <c r="U30" s="24"/>
      <c r="V30" s="24"/>
      <c r="W30" s="24"/>
      <c r="X30" s="26">
        <f t="shared" si="0"/>
        <v>0.92</v>
      </c>
      <c r="Y30" s="29">
        <f t="shared" si="2"/>
        <v>0.66476100549960027</v>
      </c>
      <c r="Z30" s="29">
        <f t="shared" si="3"/>
        <v>7.6666666666666675E-2</v>
      </c>
      <c r="AA30" s="30">
        <f t="shared" si="4"/>
        <v>4.616395871525002E-3</v>
      </c>
      <c r="AB30" s="31">
        <f t="shared" si="8"/>
        <v>1.9565217391304345E-3</v>
      </c>
      <c r="AC30" s="31">
        <v>1.4999999999999999E-4</v>
      </c>
      <c r="AD30" s="31"/>
      <c r="AE30" s="31"/>
      <c r="AF30" s="31"/>
      <c r="AH30" s="31"/>
      <c r="AI30" s="55">
        <v>0.68</v>
      </c>
      <c r="AJ30" s="31"/>
      <c r="AK30" s="31"/>
      <c r="AL30" s="31"/>
      <c r="AM30" s="31"/>
      <c r="AN30" s="31"/>
      <c r="AO30" s="31"/>
      <c r="AP30" s="31"/>
      <c r="AQ30" s="31"/>
      <c r="AR30" s="31"/>
      <c r="AY30" s="32" t="s">
        <v>176</v>
      </c>
      <c r="AZ30" s="33" t="s">
        <v>177</v>
      </c>
      <c r="BA30" s="27" t="s">
        <v>178</v>
      </c>
    </row>
    <row r="31" spans="1:53" s="27" customFormat="1" x14ac:dyDescent="0.25">
      <c r="A31" s="27" t="s">
        <v>171</v>
      </c>
      <c r="B31" s="27" t="s">
        <v>172</v>
      </c>
      <c r="C31" s="27" t="s">
        <v>173</v>
      </c>
      <c r="D31" s="27" t="s">
        <v>11</v>
      </c>
      <c r="E31" s="27">
        <v>1</v>
      </c>
      <c r="F31" s="27" t="s">
        <v>174</v>
      </c>
      <c r="G31" s="28">
        <v>0.75</v>
      </c>
      <c r="H31" s="28">
        <v>20</v>
      </c>
      <c r="I31" s="26">
        <v>1.05</v>
      </c>
      <c r="J31" s="24"/>
      <c r="K31" s="24"/>
      <c r="L31" s="24"/>
      <c r="M31" s="24"/>
      <c r="N31" s="25">
        <v>10</v>
      </c>
      <c r="O31" s="26">
        <v>8.3000000000000004E-2</v>
      </c>
      <c r="Q31" s="26"/>
      <c r="R31" s="26"/>
      <c r="S31" s="26"/>
      <c r="T31" s="26"/>
      <c r="U31" s="24"/>
      <c r="V31" s="24"/>
      <c r="W31" s="24"/>
      <c r="X31" s="26">
        <f t="shared" si="0"/>
        <v>0.88400000000000001</v>
      </c>
      <c r="Y31" s="29">
        <f t="shared" si="2"/>
        <v>0.61375410717591639</v>
      </c>
      <c r="Z31" s="29">
        <f t="shared" si="3"/>
        <v>7.3666666666666672E-2</v>
      </c>
      <c r="AA31" s="30">
        <f t="shared" si="4"/>
        <v>4.2621812998327527E-3</v>
      </c>
      <c r="AB31" s="31">
        <f t="shared" si="8"/>
        <v>2.0361990950226241E-3</v>
      </c>
      <c r="AC31" s="31">
        <v>1.4999999999999999E-4</v>
      </c>
      <c r="AD31" s="31"/>
      <c r="AE31" s="31"/>
      <c r="AF31" s="31"/>
      <c r="AH31" s="31"/>
      <c r="AI31" s="55">
        <v>0.86</v>
      </c>
      <c r="AJ31" s="31"/>
      <c r="AK31" s="31"/>
      <c r="AL31" s="31"/>
      <c r="AM31" s="31"/>
      <c r="AN31" s="31"/>
      <c r="AO31" s="31"/>
      <c r="AP31" s="31"/>
      <c r="AQ31" s="31"/>
      <c r="AR31" s="31"/>
      <c r="AY31" s="32" t="s">
        <v>176</v>
      </c>
      <c r="AZ31" s="33" t="s">
        <v>177</v>
      </c>
      <c r="BA31" s="27" t="s">
        <v>178</v>
      </c>
    </row>
    <row r="32" spans="1:53" s="27" customFormat="1" x14ac:dyDescent="0.25">
      <c r="A32" s="27" t="s">
        <v>171</v>
      </c>
      <c r="B32" s="27" t="s">
        <v>172</v>
      </c>
      <c r="C32" s="27" t="s">
        <v>173</v>
      </c>
      <c r="D32" s="27" t="s">
        <v>11</v>
      </c>
      <c r="E32" s="27">
        <v>1</v>
      </c>
      <c r="F32" s="27" t="s">
        <v>174</v>
      </c>
      <c r="G32" s="28">
        <v>0.75</v>
      </c>
      <c r="H32" s="28">
        <v>20</v>
      </c>
      <c r="I32" s="26">
        <v>1.05</v>
      </c>
      <c r="J32" s="24"/>
      <c r="K32" s="24"/>
      <c r="L32" s="24"/>
      <c r="M32" s="24"/>
      <c r="N32" s="25">
        <v>30</v>
      </c>
      <c r="O32" s="26">
        <v>9.5000000000000001E-2</v>
      </c>
      <c r="Q32" s="26"/>
      <c r="R32" s="26"/>
      <c r="S32" s="26"/>
      <c r="T32" s="26"/>
      <c r="U32" s="24"/>
      <c r="V32" s="24"/>
      <c r="W32" s="24"/>
      <c r="X32" s="26">
        <f t="shared" si="0"/>
        <v>0.8600000000000001</v>
      </c>
      <c r="Y32" s="29">
        <f t="shared" ref="Y32" si="17">PI()*X32^2/4</f>
        <v>0.58088048164875283</v>
      </c>
      <c r="Z32" s="29">
        <f t="shared" ref="Z32" si="18">X32/12</f>
        <v>7.166666666666667E-2</v>
      </c>
      <c r="AA32" s="30">
        <f t="shared" ref="AA32" si="19">PI()*Z32^2/4</f>
        <v>4.0338922336718942E-3</v>
      </c>
      <c r="AB32" s="31">
        <f t="shared" ref="AB32" si="20">AC32/Z32</f>
        <v>2.0930232558139532E-3</v>
      </c>
      <c r="AC32" s="31">
        <v>1.4999999999999999E-4</v>
      </c>
      <c r="AD32" s="31"/>
      <c r="AE32" s="31"/>
      <c r="AF32" s="31"/>
      <c r="AH32" s="31"/>
      <c r="AI32" s="55">
        <v>0.97</v>
      </c>
      <c r="AJ32" s="31"/>
      <c r="AK32" s="31"/>
      <c r="AL32" s="31"/>
      <c r="AM32" s="31"/>
      <c r="AN32" s="31"/>
      <c r="AO32" s="31"/>
      <c r="AP32" s="31"/>
      <c r="AQ32" s="31"/>
      <c r="AR32" s="31"/>
      <c r="AY32" s="32" t="s">
        <v>176</v>
      </c>
      <c r="AZ32" s="33" t="s">
        <v>177</v>
      </c>
      <c r="BA32" s="27" t="s">
        <v>178</v>
      </c>
    </row>
    <row r="33" spans="1:53" s="27" customFormat="1" x14ac:dyDescent="0.25">
      <c r="A33" s="27" t="s">
        <v>171</v>
      </c>
      <c r="B33" s="27" t="s">
        <v>172</v>
      </c>
      <c r="C33" s="27" t="s">
        <v>173</v>
      </c>
      <c r="D33" s="27" t="s">
        <v>11</v>
      </c>
      <c r="E33" s="27">
        <v>1</v>
      </c>
      <c r="F33" s="27" t="s">
        <v>174</v>
      </c>
      <c r="G33" s="28">
        <v>0.75</v>
      </c>
      <c r="H33" s="34">
        <v>20</v>
      </c>
      <c r="I33" s="26">
        <v>1.05</v>
      </c>
      <c r="J33" s="24"/>
      <c r="K33" s="24"/>
      <c r="L33" s="24"/>
      <c r="M33" s="27" t="s">
        <v>180</v>
      </c>
      <c r="N33" s="25">
        <v>40</v>
      </c>
      <c r="O33" s="26">
        <v>0.113</v>
      </c>
      <c r="Q33" s="26"/>
      <c r="R33" s="26"/>
      <c r="S33" s="26"/>
      <c r="T33" s="26"/>
      <c r="U33" s="24"/>
      <c r="V33" s="24"/>
      <c r="W33" s="24"/>
      <c r="X33" s="26">
        <f t="shared" si="0"/>
        <v>0.82400000000000007</v>
      </c>
      <c r="Y33" s="29">
        <f t="shared" si="2"/>
        <v>0.53326650339094595</v>
      </c>
      <c r="Z33" s="29">
        <f t="shared" si="3"/>
        <v>6.8666666666666668E-2</v>
      </c>
      <c r="AA33" s="30">
        <f t="shared" si="4"/>
        <v>3.7032396068815681E-3</v>
      </c>
      <c r="AB33" s="31">
        <f t="shared" si="8"/>
        <v>2.1844660194174754E-3</v>
      </c>
      <c r="AC33" s="31">
        <v>1.4999999999999999E-4</v>
      </c>
      <c r="AD33" s="31"/>
      <c r="AE33" s="31"/>
      <c r="AF33" s="31"/>
      <c r="AG33" s="31"/>
      <c r="AH33" s="31"/>
      <c r="AI33" s="55">
        <v>1.1299999999999999</v>
      </c>
      <c r="AJ33" s="31"/>
      <c r="AK33" s="31"/>
      <c r="AL33" s="31"/>
      <c r="AM33" s="31"/>
      <c r="AN33" s="31"/>
      <c r="AO33" s="31"/>
      <c r="AP33" s="31"/>
      <c r="AQ33" s="31"/>
      <c r="AR33" s="31"/>
      <c r="AY33" s="32" t="s">
        <v>176</v>
      </c>
      <c r="AZ33" s="33" t="s">
        <v>177</v>
      </c>
      <c r="BA33" s="27" t="s">
        <v>178</v>
      </c>
    </row>
    <row r="34" spans="1:53" s="27" customFormat="1" x14ac:dyDescent="0.25">
      <c r="A34" s="27" t="s">
        <v>171</v>
      </c>
      <c r="B34" s="27" t="s">
        <v>172</v>
      </c>
      <c r="C34" s="27" t="s">
        <v>173</v>
      </c>
      <c r="D34" s="27" t="s">
        <v>11</v>
      </c>
      <c r="E34" s="27">
        <v>1</v>
      </c>
      <c r="F34" s="27" t="s">
        <v>174</v>
      </c>
      <c r="G34" s="28">
        <v>0.75</v>
      </c>
      <c r="H34" s="34">
        <v>20</v>
      </c>
      <c r="I34" s="26">
        <v>1.05</v>
      </c>
      <c r="J34" s="24"/>
      <c r="K34" s="24"/>
      <c r="L34" s="24"/>
      <c r="M34" s="27" t="s">
        <v>182</v>
      </c>
      <c r="N34" s="25">
        <v>80</v>
      </c>
      <c r="O34" s="26">
        <v>0.154</v>
      </c>
      <c r="Q34" s="26"/>
      <c r="R34" s="26"/>
      <c r="S34" s="26"/>
      <c r="T34" s="26"/>
      <c r="U34" s="24"/>
      <c r="V34" s="24"/>
      <c r="W34" s="24"/>
      <c r="X34" s="26">
        <f t="shared" si="0"/>
        <v>0.74199999999999999</v>
      </c>
      <c r="Y34" s="29">
        <f t="shared" si="2"/>
        <v>0.43241195443275265</v>
      </c>
      <c r="Z34" s="29">
        <f t="shared" si="3"/>
        <v>6.183333333333333E-2</v>
      </c>
      <c r="AA34" s="30">
        <f t="shared" si="4"/>
        <v>3.0028607946718934E-3</v>
      </c>
      <c r="AB34" s="31">
        <f t="shared" si="8"/>
        <v>2.4258760107816711E-3</v>
      </c>
      <c r="AC34" s="31">
        <v>1.4999999999999999E-4</v>
      </c>
      <c r="AD34" s="31"/>
      <c r="AE34" s="31"/>
      <c r="AF34" s="31"/>
      <c r="AG34" s="31"/>
      <c r="AH34" s="31"/>
      <c r="AI34" s="55">
        <v>1.48</v>
      </c>
      <c r="AJ34" s="31"/>
      <c r="AK34" s="31"/>
      <c r="AL34" s="31"/>
      <c r="AM34" s="31"/>
      <c r="AN34" s="31"/>
      <c r="AO34" s="31"/>
      <c r="AP34" s="31"/>
      <c r="AQ34" s="31"/>
      <c r="AR34" s="31"/>
      <c r="AY34" s="32" t="s">
        <v>176</v>
      </c>
      <c r="AZ34" s="33" t="s">
        <v>177</v>
      </c>
      <c r="BA34" s="27" t="s">
        <v>178</v>
      </c>
    </row>
    <row r="35" spans="1:53" s="27" customFormat="1" x14ac:dyDescent="0.25">
      <c r="A35" s="27" t="s">
        <v>171</v>
      </c>
      <c r="B35" s="27" t="s">
        <v>172</v>
      </c>
      <c r="C35" s="27" t="s">
        <v>173</v>
      </c>
      <c r="D35" s="27" t="s">
        <v>11</v>
      </c>
      <c r="E35" s="27">
        <v>1</v>
      </c>
      <c r="F35" s="27" t="s">
        <v>174</v>
      </c>
      <c r="G35" s="28">
        <v>0.75</v>
      </c>
      <c r="H35" s="34">
        <v>20</v>
      </c>
      <c r="I35" s="26">
        <v>1.05</v>
      </c>
      <c r="J35" s="24"/>
      <c r="K35" s="24"/>
      <c r="L35" s="24"/>
      <c r="N35" s="25">
        <v>160</v>
      </c>
      <c r="O35" s="26">
        <v>0.219</v>
      </c>
      <c r="Q35" s="26"/>
      <c r="R35" s="26"/>
      <c r="S35" s="26"/>
      <c r="T35" s="26"/>
      <c r="U35" s="24"/>
      <c r="V35" s="24"/>
      <c r="W35" s="24"/>
      <c r="X35" s="26">
        <f t="shared" si="0"/>
        <v>0.6120000000000001</v>
      </c>
      <c r="Y35" s="29">
        <f t="shared" si="2"/>
        <v>0.29416616971153392</v>
      </c>
      <c r="Z35" s="29">
        <f t="shared" si="3"/>
        <v>5.1000000000000011E-2</v>
      </c>
      <c r="AA35" s="30">
        <f t="shared" si="4"/>
        <v>2.0428206229967639E-3</v>
      </c>
      <c r="AB35" s="31">
        <f t="shared" si="8"/>
        <v>2.9411764705882344E-3</v>
      </c>
      <c r="AC35" s="31">
        <v>1.4999999999999999E-4</v>
      </c>
      <c r="AD35" s="31"/>
      <c r="AE35" s="31"/>
      <c r="AF35" s="31"/>
      <c r="AG35" s="31"/>
      <c r="AH35" s="31"/>
      <c r="AI35" s="55">
        <v>1.95</v>
      </c>
      <c r="AJ35" s="31"/>
      <c r="AK35" s="31"/>
      <c r="AL35" s="31"/>
      <c r="AM35" s="31"/>
      <c r="AN35" s="31"/>
      <c r="AO35" s="31"/>
      <c r="AP35" s="31"/>
      <c r="AQ35" s="31"/>
      <c r="AR35" s="31"/>
      <c r="AY35" s="32" t="s">
        <v>176</v>
      </c>
      <c r="AZ35" s="33" t="s">
        <v>177</v>
      </c>
      <c r="BA35" s="27" t="s">
        <v>178</v>
      </c>
    </row>
    <row r="36" spans="1:53" s="27" customFormat="1" x14ac:dyDescent="0.25">
      <c r="A36" s="27" t="s">
        <v>171</v>
      </c>
      <c r="B36" s="27" t="s">
        <v>172</v>
      </c>
      <c r="C36" s="27" t="s">
        <v>173</v>
      </c>
      <c r="D36" s="27" t="s">
        <v>11</v>
      </c>
      <c r="E36" s="27">
        <v>1</v>
      </c>
      <c r="F36" s="27" t="s">
        <v>174</v>
      </c>
      <c r="G36" s="28">
        <v>0.75</v>
      </c>
      <c r="H36" s="34">
        <v>20</v>
      </c>
      <c r="I36" s="26">
        <v>1.05</v>
      </c>
      <c r="J36" s="24"/>
      <c r="K36" s="24"/>
      <c r="L36" s="24"/>
      <c r="M36" s="27" t="s">
        <v>183</v>
      </c>
      <c r="N36" s="25"/>
      <c r="O36" s="26">
        <v>0.308</v>
      </c>
      <c r="Q36" s="26"/>
      <c r="R36" s="26"/>
      <c r="S36" s="26"/>
      <c r="T36" s="26"/>
      <c r="U36" s="24"/>
      <c r="V36" s="24"/>
      <c r="W36" s="24"/>
      <c r="X36" s="26">
        <f t="shared" si="0"/>
        <v>0.43400000000000005</v>
      </c>
      <c r="Y36" s="29">
        <f t="shared" si="2"/>
        <v>0.14793445646488981</v>
      </c>
      <c r="Z36" s="29">
        <f t="shared" si="3"/>
        <v>3.6166666666666673E-2</v>
      </c>
      <c r="AA36" s="30">
        <f t="shared" si="4"/>
        <v>1.0273226143395126E-3</v>
      </c>
      <c r="AB36" s="31">
        <f t="shared" si="8"/>
        <v>4.1474654377880171E-3</v>
      </c>
      <c r="AC36" s="31">
        <v>1.4999999999999999E-4</v>
      </c>
      <c r="AD36" s="31"/>
      <c r="AE36" s="31"/>
      <c r="AF36" s="31"/>
      <c r="AG36" s="31"/>
      <c r="AH36" s="31"/>
      <c r="AI36" s="55">
        <v>2.44</v>
      </c>
      <c r="AJ36" s="31"/>
      <c r="AK36" s="31"/>
      <c r="AL36" s="31"/>
      <c r="AM36" s="31"/>
      <c r="AN36" s="31"/>
      <c r="AO36" s="31"/>
      <c r="AP36" s="31"/>
      <c r="AQ36" s="31"/>
      <c r="AR36" s="31"/>
      <c r="AY36" s="32" t="s">
        <v>176</v>
      </c>
      <c r="AZ36" s="33" t="s">
        <v>177</v>
      </c>
      <c r="BA36" s="27" t="s">
        <v>178</v>
      </c>
    </row>
    <row r="37" spans="1:53" s="38" customFormat="1" x14ac:dyDescent="0.25">
      <c r="A37" s="38" t="s">
        <v>171</v>
      </c>
      <c r="B37" s="38" t="s">
        <v>172</v>
      </c>
      <c r="C37" s="38" t="s">
        <v>173</v>
      </c>
      <c r="D37" s="38" t="s">
        <v>11</v>
      </c>
      <c r="E37" s="38">
        <v>1</v>
      </c>
      <c r="F37" s="38" t="s">
        <v>174</v>
      </c>
      <c r="G37" s="43">
        <v>1</v>
      </c>
      <c r="H37" s="43">
        <v>25</v>
      </c>
      <c r="I37" s="38">
        <v>1.3149999999999999</v>
      </c>
      <c r="J37" s="35"/>
      <c r="K37" s="35"/>
      <c r="L37" s="35"/>
      <c r="M37" s="35"/>
      <c r="N37" s="36">
        <v>5</v>
      </c>
      <c r="O37" s="37">
        <v>6.5000000000000002E-2</v>
      </c>
      <c r="Q37" s="37"/>
      <c r="R37" s="37"/>
      <c r="S37" s="37"/>
      <c r="T37" s="37"/>
      <c r="U37" s="35"/>
      <c r="V37" s="35"/>
      <c r="W37" s="35"/>
      <c r="X37" s="37">
        <f t="shared" si="0"/>
        <v>1.1850000000000001</v>
      </c>
      <c r="Y37" s="44">
        <f t="shared" si="2"/>
        <v>1.1028757359967818</v>
      </c>
      <c r="Z37" s="44">
        <f t="shared" si="3"/>
        <v>9.8750000000000004E-2</v>
      </c>
      <c r="AA37" s="45">
        <f t="shared" si="4"/>
        <v>7.6588592777554303E-3</v>
      </c>
      <c r="AB37" s="46">
        <f t="shared" si="8"/>
        <v>1.5189873417721517E-3</v>
      </c>
      <c r="AC37" s="46">
        <v>1.4999999999999999E-4</v>
      </c>
      <c r="AD37" s="46"/>
      <c r="AE37" s="46"/>
      <c r="AF37" s="46"/>
      <c r="AH37" s="46"/>
      <c r="AI37" s="56">
        <v>0.87</v>
      </c>
      <c r="AJ37" s="46"/>
      <c r="AK37" s="46"/>
      <c r="AL37" s="46"/>
      <c r="AM37" s="46"/>
      <c r="AN37" s="46"/>
      <c r="AO37" s="46"/>
      <c r="AP37" s="46"/>
      <c r="AQ37" s="46"/>
      <c r="AR37" s="46"/>
      <c r="AY37" s="47" t="s">
        <v>176</v>
      </c>
      <c r="AZ37" s="48" t="s">
        <v>177</v>
      </c>
      <c r="BA37" s="49" t="s">
        <v>178</v>
      </c>
    </row>
    <row r="38" spans="1:53" s="38" customFormat="1" x14ac:dyDescent="0.25">
      <c r="A38" s="38" t="s">
        <v>171</v>
      </c>
      <c r="B38" s="38" t="s">
        <v>172</v>
      </c>
      <c r="C38" s="38" t="s">
        <v>173</v>
      </c>
      <c r="D38" s="38" t="s">
        <v>11</v>
      </c>
      <c r="E38" s="38">
        <v>1</v>
      </c>
      <c r="F38" s="38" t="s">
        <v>174</v>
      </c>
      <c r="G38" s="43">
        <v>1</v>
      </c>
      <c r="H38" s="43">
        <v>25</v>
      </c>
      <c r="I38" s="38">
        <v>1.3149999999999999</v>
      </c>
      <c r="J38" s="35"/>
      <c r="K38" s="35"/>
      <c r="L38" s="35"/>
      <c r="M38" s="35"/>
      <c r="N38" s="36">
        <v>10</v>
      </c>
      <c r="O38" s="37">
        <v>0.109</v>
      </c>
      <c r="Q38" s="37"/>
      <c r="R38" s="37"/>
      <c r="S38" s="37"/>
      <c r="T38" s="37"/>
      <c r="U38" s="35"/>
      <c r="V38" s="35"/>
      <c r="W38" s="35"/>
      <c r="X38" s="37">
        <f t="shared" si="0"/>
        <v>1.097</v>
      </c>
      <c r="Y38" s="44">
        <f t="shared" si="2"/>
        <v>0.94515521841595984</v>
      </c>
      <c r="Z38" s="44">
        <f t="shared" si="3"/>
        <v>9.141666666666666E-2</v>
      </c>
      <c r="AA38" s="45">
        <f t="shared" si="4"/>
        <v>6.5635779056663866E-3</v>
      </c>
      <c r="AB38" s="46">
        <f t="shared" si="8"/>
        <v>1.6408386508659982E-3</v>
      </c>
      <c r="AC38" s="46">
        <v>1.4999999999999999E-4</v>
      </c>
      <c r="AD38" s="46"/>
      <c r="AE38" s="46"/>
      <c r="AF38" s="46"/>
      <c r="AH38" s="46"/>
      <c r="AI38" s="56">
        <v>1.41</v>
      </c>
      <c r="AJ38" s="46"/>
      <c r="AK38" s="46"/>
      <c r="AL38" s="46"/>
      <c r="AM38" s="46"/>
      <c r="AN38" s="46"/>
      <c r="AO38" s="46"/>
      <c r="AP38" s="46"/>
      <c r="AQ38" s="46"/>
      <c r="AR38" s="46"/>
      <c r="AY38" s="47" t="s">
        <v>176</v>
      </c>
      <c r="AZ38" s="48" t="s">
        <v>177</v>
      </c>
      <c r="BA38" s="49" t="s">
        <v>178</v>
      </c>
    </row>
    <row r="39" spans="1:53" s="38" customFormat="1" x14ac:dyDescent="0.25">
      <c r="A39" s="38" t="s">
        <v>171</v>
      </c>
      <c r="B39" s="38" t="s">
        <v>172</v>
      </c>
      <c r="C39" s="38" t="s">
        <v>173</v>
      </c>
      <c r="D39" s="38" t="s">
        <v>11</v>
      </c>
      <c r="E39" s="38">
        <v>1</v>
      </c>
      <c r="F39" s="38" t="s">
        <v>174</v>
      </c>
      <c r="G39" s="43">
        <v>1</v>
      </c>
      <c r="H39" s="43">
        <v>25</v>
      </c>
      <c r="I39" s="38">
        <v>1.3149999999999999</v>
      </c>
      <c r="J39" s="35"/>
      <c r="K39" s="35"/>
      <c r="L39" s="35"/>
      <c r="M39" s="35"/>
      <c r="N39" s="36">
        <v>30</v>
      </c>
      <c r="O39" s="37">
        <v>0.114</v>
      </c>
      <c r="Q39" s="37"/>
      <c r="R39" s="37"/>
      <c r="S39" s="37"/>
      <c r="T39" s="37"/>
      <c r="U39" s="35"/>
      <c r="V39" s="35"/>
      <c r="W39" s="35"/>
      <c r="X39" s="37">
        <f t="shared" si="0"/>
        <v>1.087</v>
      </c>
      <c r="Y39" s="44">
        <f t="shared" ref="Y39" si="21">PI()*X39^2/4</f>
        <v>0.92800212252735947</v>
      </c>
      <c r="Z39" s="44">
        <f t="shared" ref="Z39" si="22">X39/12</f>
        <v>9.0583333333333335E-2</v>
      </c>
      <c r="AA39" s="45">
        <f t="shared" ref="AA39" si="23">PI()*Z39^2/4</f>
        <v>6.4444591842177752E-3</v>
      </c>
      <c r="AB39" s="46">
        <f t="shared" ref="AB39" si="24">AC39/Z39</f>
        <v>1.6559337626494937E-3</v>
      </c>
      <c r="AC39" s="46">
        <v>1.4999999999999999E-4</v>
      </c>
      <c r="AD39" s="46"/>
      <c r="AE39" s="46"/>
      <c r="AF39" s="46"/>
      <c r="AH39" s="46"/>
      <c r="AI39" s="56">
        <v>1.46</v>
      </c>
      <c r="AJ39" s="46"/>
      <c r="AK39" s="46"/>
      <c r="AL39" s="46"/>
      <c r="AM39" s="46"/>
      <c r="AN39" s="46"/>
      <c r="AO39" s="46"/>
      <c r="AP39" s="46"/>
      <c r="AQ39" s="46"/>
      <c r="AR39" s="46"/>
      <c r="AY39" s="47" t="s">
        <v>176</v>
      </c>
      <c r="AZ39" s="48" t="s">
        <v>177</v>
      </c>
      <c r="BA39" s="49" t="s">
        <v>178</v>
      </c>
    </row>
    <row r="40" spans="1:53" s="42" customFormat="1" x14ac:dyDescent="0.25">
      <c r="A40" s="42" t="s">
        <v>171</v>
      </c>
      <c r="B40" s="42" t="s">
        <v>172</v>
      </c>
      <c r="C40" s="42" t="s">
        <v>173</v>
      </c>
      <c r="D40" s="42" t="s">
        <v>11</v>
      </c>
      <c r="E40" s="42">
        <v>1</v>
      </c>
      <c r="F40" s="42" t="s">
        <v>174</v>
      </c>
      <c r="G40" s="50">
        <v>1</v>
      </c>
      <c r="H40" s="51">
        <v>25</v>
      </c>
      <c r="I40" s="42">
        <v>1.3149999999999999</v>
      </c>
      <c r="J40" s="39"/>
      <c r="K40" s="39"/>
      <c r="L40" s="39"/>
      <c r="M40" s="42" t="s">
        <v>180</v>
      </c>
      <c r="N40" s="40">
        <v>40</v>
      </c>
      <c r="O40" s="41">
        <v>0.13300000000000001</v>
      </c>
      <c r="Q40" s="41"/>
      <c r="R40" s="41"/>
      <c r="S40" s="41"/>
      <c r="T40" s="41"/>
      <c r="U40" s="39"/>
      <c r="V40" s="39"/>
      <c r="W40" s="39"/>
      <c r="X40" s="41">
        <f t="shared" si="0"/>
        <v>1.0489999999999999</v>
      </c>
      <c r="Y40" s="52">
        <f t="shared" si="2"/>
        <v>0.86425292440071544</v>
      </c>
      <c r="Z40" s="52">
        <f t="shared" si="3"/>
        <v>8.7416666666666656E-2</v>
      </c>
      <c r="AA40" s="53">
        <f t="shared" si="4"/>
        <v>6.0017564194494114E-3</v>
      </c>
      <c r="AB40" s="54">
        <f t="shared" si="8"/>
        <v>1.7159199237368923E-3</v>
      </c>
      <c r="AC40" s="54">
        <v>1.4999999999999999E-4</v>
      </c>
      <c r="AD40" s="54"/>
      <c r="AE40" s="54"/>
      <c r="AF40" s="54"/>
      <c r="AG40" s="54"/>
      <c r="AH40" s="54"/>
      <c r="AI40" s="57">
        <v>1.68</v>
      </c>
      <c r="AJ40" s="54"/>
      <c r="AK40" s="54"/>
      <c r="AL40" s="54"/>
      <c r="AM40" s="54"/>
      <c r="AN40" s="54"/>
      <c r="AO40" s="54"/>
      <c r="AP40" s="54"/>
      <c r="AQ40" s="54"/>
      <c r="AR40" s="54"/>
      <c r="AY40" s="47" t="s">
        <v>176</v>
      </c>
      <c r="AZ40" s="48" t="s">
        <v>177</v>
      </c>
      <c r="BA40" s="49" t="s">
        <v>178</v>
      </c>
    </row>
    <row r="41" spans="1:53" s="42" customFormat="1" x14ac:dyDescent="0.25">
      <c r="A41" s="42" t="s">
        <v>171</v>
      </c>
      <c r="B41" s="42" t="s">
        <v>172</v>
      </c>
      <c r="C41" s="42" t="s">
        <v>173</v>
      </c>
      <c r="D41" s="42" t="s">
        <v>11</v>
      </c>
      <c r="E41" s="42">
        <v>1</v>
      </c>
      <c r="F41" s="42" t="s">
        <v>174</v>
      </c>
      <c r="G41" s="50">
        <v>1</v>
      </c>
      <c r="H41" s="51">
        <v>25</v>
      </c>
      <c r="I41" s="42">
        <v>1.3149999999999999</v>
      </c>
      <c r="J41" s="39"/>
      <c r="K41" s="39"/>
      <c r="L41" s="39"/>
      <c r="M41" s="42" t="s">
        <v>182</v>
      </c>
      <c r="N41" s="40">
        <v>80</v>
      </c>
      <c r="O41" s="41">
        <v>0.17899999999999999</v>
      </c>
      <c r="Q41" s="41"/>
      <c r="R41" s="41"/>
      <c r="S41" s="41"/>
      <c r="T41" s="41"/>
      <c r="U41" s="39"/>
      <c r="V41" s="39"/>
      <c r="W41" s="39"/>
      <c r="X41" s="41">
        <f t="shared" si="0"/>
        <v>0.95699999999999996</v>
      </c>
      <c r="Y41" s="52">
        <f t="shared" si="2"/>
        <v>0.71930612254938953</v>
      </c>
      <c r="Z41" s="52">
        <f t="shared" si="3"/>
        <v>7.9750000000000001E-2</v>
      </c>
      <c r="AA41" s="53">
        <f t="shared" si="4"/>
        <v>4.9951814065929837E-3</v>
      </c>
      <c r="AB41" s="54">
        <f t="shared" si="8"/>
        <v>1.8808777429467083E-3</v>
      </c>
      <c r="AC41" s="54">
        <v>1.4999999999999999E-4</v>
      </c>
      <c r="AD41" s="54"/>
      <c r="AE41" s="54"/>
      <c r="AF41" s="54"/>
      <c r="AG41" s="54"/>
      <c r="AH41" s="54"/>
      <c r="AI41" s="57">
        <v>2.17</v>
      </c>
      <c r="AJ41" s="54"/>
      <c r="AK41" s="54"/>
      <c r="AL41" s="54"/>
      <c r="AM41" s="54"/>
      <c r="AN41" s="54"/>
      <c r="AO41" s="54"/>
      <c r="AP41" s="54"/>
      <c r="AQ41" s="54"/>
      <c r="AR41" s="54"/>
      <c r="AY41" s="47" t="s">
        <v>176</v>
      </c>
      <c r="AZ41" s="48" t="s">
        <v>177</v>
      </c>
      <c r="BA41" s="49" t="s">
        <v>178</v>
      </c>
    </row>
    <row r="42" spans="1:53" s="42" customFormat="1" x14ac:dyDescent="0.25">
      <c r="A42" s="42" t="s">
        <v>171</v>
      </c>
      <c r="B42" s="42" t="s">
        <v>172</v>
      </c>
      <c r="C42" s="42" t="s">
        <v>173</v>
      </c>
      <c r="D42" s="42" t="s">
        <v>11</v>
      </c>
      <c r="E42" s="42">
        <v>1</v>
      </c>
      <c r="F42" s="42" t="s">
        <v>174</v>
      </c>
      <c r="G42" s="50">
        <v>1</v>
      </c>
      <c r="H42" s="51">
        <v>25</v>
      </c>
      <c r="I42" s="42">
        <v>1.3149999999999999</v>
      </c>
      <c r="J42" s="39"/>
      <c r="K42" s="39"/>
      <c r="L42" s="39"/>
      <c r="N42" s="40">
        <v>160</v>
      </c>
      <c r="O42" s="41">
        <v>0.25</v>
      </c>
      <c r="Q42" s="41"/>
      <c r="R42" s="41"/>
      <c r="S42" s="41"/>
      <c r="T42" s="41"/>
      <c r="U42" s="39"/>
      <c r="V42" s="39"/>
      <c r="W42" s="39"/>
      <c r="X42" s="41">
        <f t="shared" si="0"/>
        <v>0.81499999999999995</v>
      </c>
      <c r="Y42" s="52">
        <f t="shared" si="2"/>
        <v>0.52168109508267002</v>
      </c>
      <c r="Z42" s="52">
        <f t="shared" si="3"/>
        <v>6.7916666666666667E-2</v>
      </c>
      <c r="AA42" s="53">
        <f t="shared" si="4"/>
        <v>3.6227853825185419E-3</v>
      </c>
      <c r="AB42" s="54">
        <f t="shared" si="8"/>
        <v>2.2085889570552146E-3</v>
      </c>
      <c r="AC42" s="54">
        <v>1.4999999999999999E-4</v>
      </c>
      <c r="AD42" s="54"/>
      <c r="AE42" s="54"/>
      <c r="AF42" s="54"/>
      <c r="AG42" s="54"/>
      <c r="AH42" s="54"/>
      <c r="AI42" s="57">
        <v>2.85</v>
      </c>
      <c r="AJ42" s="54"/>
      <c r="AK42" s="54"/>
      <c r="AL42" s="54"/>
      <c r="AM42" s="54"/>
      <c r="AN42" s="54"/>
      <c r="AO42" s="54"/>
      <c r="AP42" s="54"/>
      <c r="AQ42" s="54"/>
      <c r="AR42" s="54"/>
      <c r="AY42" s="47" t="s">
        <v>176</v>
      </c>
      <c r="AZ42" s="48" t="s">
        <v>177</v>
      </c>
      <c r="BA42" s="49" t="s">
        <v>178</v>
      </c>
    </row>
    <row r="43" spans="1:53" s="42" customFormat="1" x14ac:dyDescent="0.25">
      <c r="A43" s="42" t="s">
        <v>171</v>
      </c>
      <c r="B43" s="42" t="s">
        <v>172</v>
      </c>
      <c r="C43" s="42" t="s">
        <v>173</v>
      </c>
      <c r="D43" s="42" t="s">
        <v>11</v>
      </c>
      <c r="E43" s="42">
        <v>1</v>
      </c>
      <c r="F43" s="42" t="s">
        <v>174</v>
      </c>
      <c r="G43" s="50">
        <v>1</v>
      </c>
      <c r="H43" s="51">
        <v>25</v>
      </c>
      <c r="I43" s="42">
        <v>1.3149999999999999</v>
      </c>
      <c r="J43" s="39"/>
      <c r="K43" s="39"/>
      <c r="L43" s="39"/>
      <c r="M43" s="42" t="s">
        <v>183</v>
      </c>
      <c r="N43" s="40"/>
      <c r="O43" s="41">
        <v>0.35799999999999998</v>
      </c>
      <c r="Q43" s="41"/>
      <c r="R43" s="41"/>
      <c r="S43" s="41"/>
      <c r="T43" s="41"/>
      <c r="U43" s="39"/>
      <c r="V43" s="39"/>
      <c r="W43" s="39"/>
      <c r="X43" s="41">
        <f t="shared" si="0"/>
        <v>0.59899999999999998</v>
      </c>
      <c r="Y43" s="52">
        <f t="shared" si="2"/>
        <v>0.28180164642516781</v>
      </c>
      <c r="Z43" s="52">
        <f t="shared" si="3"/>
        <v>4.9916666666666665E-2</v>
      </c>
      <c r="AA43" s="53">
        <f t="shared" si="4"/>
        <v>1.9569558779525542E-3</v>
      </c>
      <c r="AB43" s="54">
        <f t="shared" si="8"/>
        <v>3.0050083472454091E-3</v>
      </c>
      <c r="AC43" s="54">
        <v>1.4999999999999999E-4</v>
      </c>
      <c r="AD43" s="54"/>
      <c r="AE43" s="54"/>
      <c r="AF43" s="54"/>
      <c r="AG43" s="54"/>
      <c r="AH43" s="54"/>
      <c r="AI43" s="57">
        <v>3.66</v>
      </c>
      <c r="AJ43" s="54"/>
      <c r="AK43" s="54"/>
      <c r="AL43" s="54"/>
      <c r="AM43" s="54"/>
      <c r="AN43" s="54"/>
      <c r="AO43" s="54"/>
      <c r="AP43" s="54"/>
      <c r="AQ43" s="54"/>
      <c r="AR43" s="54"/>
      <c r="AY43" s="47" t="s">
        <v>176</v>
      </c>
      <c r="AZ43" s="48" t="s">
        <v>177</v>
      </c>
      <c r="BA43" s="49" t="s">
        <v>178</v>
      </c>
    </row>
    <row r="44" spans="1:53" s="27" customFormat="1" x14ac:dyDescent="0.25">
      <c r="A44" s="27" t="s">
        <v>171</v>
      </c>
      <c r="B44" s="27" t="s">
        <v>172</v>
      </c>
      <c r="C44" s="27" t="s">
        <v>173</v>
      </c>
      <c r="D44" s="27" t="s">
        <v>11</v>
      </c>
      <c r="E44" s="27">
        <v>1</v>
      </c>
      <c r="F44" s="27" t="s">
        <v>174</v>
      </c>
      <c r="G44" s="28">
        <v>1.25</v>
      </c>
      <c r="H44" s="28">
        <v>32</v>
      </c>
      <c r="I44" s="27">
        <v>1.66</v>
      </c>
      <c r="J44" s="24"/>
      <c r="K44" s="24"/>
      <c r="L44" s="24"/>
      <c r="M44" s="24"/>
      <c r="N44" s="25">
        <v>5</v>
      </c>
      <c r="O44" s="26">
        <v>6.5000000000000002E-2</v>
      </c>
      <c r="Q44" s="26"/>
      <c r="R44" s="26"/>
      <c r="S44" s="26"/>
      <c r="T44" s="26"/>
      <c r="U44" s="24"/>
      <c r="V44" s="24"/>
      <c r="W44" s="24"/>
      <c r="X44" s="26">
        <f t="shared" si="0"/>
        <v>1.5299999999999998</v>
      </c>
      <c r="Y44" s="29">
        <f t="shared" si="2"/>
        <v>1.8385385606970863</v>
      </c>
      <c r="Z44" s="29">
        <f t="shared" si="3"/>
        <v>0.12749999999999997</v>
      </c>
      <c r="AA44" s="30">
        <f t="shared" si="4"/>
        <v>1.2767628893729763E-2</v>
      </c>
      <c r="AB44" s="31">
        <f t="shared" si="8"/>
        <v>1.1764705882352942E-3</v>
      </c>
      <c r="AC44" s="31">
        <v>1.4999999999999999E-4</v>
      </c>
      <c r="AD44" s="31"/>
      <c r="AE44" s="31"/>
      <c r="AF44" s="31"/>
      <c r="AH44" s="31"/>
      <c r="AI44" s="55">
        <v>1.1100000000000001</v>
      </c>
      <c r="AJ44" s="31"/>
      <c r="AK44" s="31"/>
      <c r="AL44" s="31"/>
      <c r="AM44" s="31"/>
      <c r="AN44" s="31"/>
      <c r="AO44" s="31"/>
      <c r="AP44" s="31"/>
      <c r="AQ44" s="31"/>
      <c r="AR44" s="31"/>
      <c r="AY44" s="32" t="s">
        <v>176</v>
      </c>
      <c r="AZ44" s="33" t="s">
        <v>177</v>
      </c>
      <c r="BA44" s="27" t="s">
        <v>178</v>
      </c>
    </row>
    <row r="45" spans="1:53" s="27" customFormat="1" x14ac:dyDescent="0.25">
      <c r="A45" s="27" t="s">
        <v>171</v>
      </c>
      <c r="B45" s="27" t="s">
        <v>172</v>
      </c>
      <c r="C45" s="27" t="s">
        <v>173</v>
      </c>
      <c r="D45" s="27" t="s">
        <v>11</v>
      </c>
      <c r="E45" s="27">
        <v>1</v>
      </c>
      <c r="F45" s="27" t="s">
        <v>174</v>
      </c>
      <c r="G45" s="28">
        <v>1.25</v>
      </c>
      <c r="H45" s="28">
        <v>32</v>
      </c>
      <c r="I45" s="27">
        <v>1.66</v>
      </c>
      <c r="J45" s="24"/>
      <c r="K45" s="24"/>
      <c r="L45" s="24"/>
      <c r="M45" s="24"/>
      <c r="N45" s="25">
        <v>10</v>
      </c>
      <c r="O45" s="26">
        <v>0.109</v>
      </c>
      <c r="Q45" s="26"/>
      <c r="R45" s="26"/>
      <c r="S45" s="26"/>
      <c r="T45" s="26"/>
      <c r="U45" s="24"/>
      <c r="V45" s="24"/>
      <c r="W45" s="24"/>
      <c r="X45" s="26">
        <f t="shared" si="0"/>
        <v>1.4419999999999999</v>
      </c>
      <c r="Y45" s="29">
        <f t="shared" si="2"/>
        <v>1.6331286666347717</v>
      </c>
      <c r="Z45" s="29">
        <f t="shared" si="3"/>
        <v>0.12016666666666666</v>
      </c>
      <c r="AA45" s="30">
        <f t="shared" si="4"/>
        <v>1.1341171296074801E-2</v>
      </c>
      <c r="AB45" s="31">
        <f t="shared" si="8"/>
        <v>1.2482662968099861E-3</v>
      </c>
      <c r="AC45" s="31">
        <v>1.4999999999999999E-4</v>
      </c>
      <c r="AD45" s="31"/>
      <c r="AE45" s="31"/>
      <c r="AF45" s="31"/>
      <c r="AH45" s="31"/>
      <c r="AI45" s="55">
        <v>1.81</v>
      </c>
      <c r="AJ45" s="31"/>
      <c r="AK45" s="31"/>
      <c r="AL45" s="31"/>
      <c r="AM45" s="31"/>
      <c r="AN45" s="31"/>
      <c r="AO45" s="31"/>
      <c r="AP45" s="31"/>
      <c r="AQ45" s="31"/>
      <c r="AR45" s="31"/>
      <c r="AY45" s="32" t="s">
        <v>176</v>
      </c>
      <c r="AZ45" s="33" t="s">
        <v>177</v>
      </c>
      <c r="BA45" s="27" t="s">
        <v>178</v>
      </c>
    </row>
    <row r="46" spans="1:53" s="27" customFormat="1" x14ac:dyDescent="0.25">
      <c r="A46" s="27" t="s">
        <v>171</v>
      </c>
      <c r="B46" s="27" t="s">
        <v>172</v>
      </c>
      <c r="C46" s="27" t="s">
        <v>173</v>
      </c>
      <c r="D46" s="27" t="s">
        <v>11</v>
      </c>
      <c r="E46" s="27">
        <v>1</v>
      </c>
      <c r="F46" s="27" t="s">
        <v>174</v>
      </c>
      <c r="G46" s="28">
        <v>1.25</v>
      </c>
      <c r="H46" s="28">
        <v>32</v>
      </c>
      <c r="I46" s="27">
        <v>1.66</v>
      </c>
      <c r="J46" s="24"/>
      <c r="K46" s="24"/>
      <c r="L46" s="24"/>
      <c r="M46" s="24"/>
      <c r="N46" s="25">
        <v>30</v>
      </c>
      <c r="O46" s="26">
        <v>0.11700000000000001</v>
      </c>
      <c r="Q46" s="26"/>
      <c r="R46" s="26"/>
      <c r="S46" s="26"/>
      <c r="T46" s="26"/>
      <c r="U46" s="24"/>
      <c r="V46" s="24"/>
      <c r="W46" s="24"/>
      <c r="X46" s="26">
        <f t="shared" si="0"/>
        <v>1.4259999999999999</v>
      </c>
      <c r="Y46" s="29">
        <f t="shared" ref="Y46" si="25">PI()*X46^2/4</f>
        <v>1.5970883157127893</v>
      </c>
      <c r="Z46" s="29">
        <f t="shared" ref="Z46" si="26">X46/12</f>
        <v>0.11883333333333333</v>
      </c>
      <c r="AA46" s="30">
        <f t="shared" ref="AA46" si="27">PI()*Z46^2/4</f>
        <v>1.1090891081338816E-2</v>
      </c>
      <c r="AB46" s="31">
        <f t="shared" ref="AB46" si="28">AC46/Z46</f>
        <v>1.2622720897615706E-3</v>
      </c>
      <c r="AC46" s="31">
        <v>1.4999999999999999E-4</v>
      </c>
      <c r="AD46" s="31"/>
      <c r="AE46" s="31"/>
      <c r="AF46" s="31"/>
      <c r="AH46" s="31"/>
      <c r="AI46" s="55">
        <v>1.93</v>
      </c>
      <c r="AJ46" s="31"/>
      <c r="AK46" s="31"/>
      <c r="AL46" s="31"/>
      <c r="AM46" s="31"/>
      <c r="AN46" s="31"/>
      <c r="AO46" s="31"/>
      <c r="AP46" s="31"/>
      <c r="AQ46" s="31"/>
      <c r="AR46" s="31"/>
      <c r="AY46" s="32" t="s">
        <v>176</v>
      </c>
      <c r="AZ46" s="33" t="s">
        <v>177</v>
      </c>
      <c r="BA46" s="27" t="s">
        <v>178</v>
      </c>
    </row>
    <row r="47" spans="1:53" s="27" customFormat="1" x14ac:dyDescent="0.25">
      <c r="A47" s="27" t="s">
        <v>171</v>
      </c>
      <c r="B47" s="27" t="s">
        <v>172</v>
      </c>
      <c r="C47" s="27" t="s">
        <v>173</v>
      </c>
      <c r="D47" s="27" t="s">
        <v>11</v>
      </c>
      <c r="E47" s="27">
        <v>1</v>
      </c>
      <c r="F47" s="27" t="s">
        <v>174</v>
      </c>
      <c r="G47" s="28">
        <v>1.25</v>
      </c>
      <c r="H47" s="34">
        <v>32</v>
      </c>
      <c r="I47" s="27">
        <v>1.66</v>
      </c>
      <c r="J47" s="24"/>
      <c r="K47" s="24"/>
      <c r="L47" s="24"/>
      <c r="M47" s="27" t="s">
        <v>180</v>
      </c>
      <c r="N47" s="25">
        <v>40</v>
      </c>
      <c r="O47" s="26">
        <v>0.14000000000000001</v>
      </c>
      <c r="Q47" s="26"/>
      <c r="R47" s="26"/>
      <c r="S47" s="26"/>
      <c r="T47" s="26"/>
      <c r="U47" s="24"/>
      <c r="V47" s="24"/>
      <c r="W47" s="24"/>
      <c r="X47" s="26">
        <f t="shared" si="0"/>
        <v>1.38</v>
      </c>
      <c r="Y47" s="29">
        <f t="shared" si="2"/>
        <v>1.4957122623741002</v>
      </c>
      <c r="Z47" s="29">
        <f t="shared" si="3"/>
        <v>0.11499999999999999</v>
      </c>
      <c r="AA47" s="30">
        <f t="shared" si="4"/>
        <v>1.0386890710931251E-2</v>
      </c>
      <c r="AB47" s="31">
        <f t="shared" si="8"/>
        <v>1.3043478260869564E-3</v>
      </c>
      <c r="AC47" s="31">
        <v>1.4999999999999999E-4</v>
      </c>
      <c r="AD47" s="31"/>
      <c r="AE47" s="31"/>
      <c r="AF47" s="31"/>
      <c r="AG47" s="31"/>
      <c r="AH47" s="31"/>
      <c r="AI47" s="55">
        <v>2.27</v>
      </c>
      <c r="AJ47" s="31"/>
      <c r="AK47" s="31"/>
      <c r="AL47" s="31"/>
      <c r="AM47" s="31"/>
      <c r="AN47" s="31"/>
      <c r="AO47" s="31"/>
      <c r="AP47" s="31"/>
      <c r="AQ47" s="31"/>
      <c r="AR47" s="31"/>
      <c r="AY47" s="32" t="s">
        <v>176</v>
      </c>
      <c r="AZ47" s="33" t="s">
        <v>177</v>
      </c>
      <c r="BA47" s="27" t="s">
        <v>178</v>
      </c>
    </row>
    <row r="48" spans="1:53" s="27" customFormat="1" x14ac:dyDescent="0.25">
      <c r="A48" s="27" t="s">
        <v>171</v>
      </c>
      <c r="B48" s="27" t="s">
        <v>172</v>
      </c>
      <c r="C48" s="27" t="s">
        <v>173</v>
      </c>
      <c r="D48" s="27" t="s">
        <v>11</v>
      </c>
      <c r="E48" s="27">
        <v>1</v>
      </c>
      <c r="F48" s="27" t="s">
        <v>174</v>
      </c>
      <c r="G48" s="28">
        <v>1.25</v>
      </c>
      <c r="H48" s="34">
        <v>32</v>
      </c>
      <c r="I48" s="27">
        <v>1.66</v>
      </c>
      <c r="J48" s="24"/>
      <c r="K48" s="24"/>
      <c r="L48" s="24"/>
      <c r="M48" s="27" t="s">
        <v>182</v>
      </c>
      <c r="N48" s="25">
        <v>80</v>
      </c>
      <c r="O48" s="26">
        <v>0.191</v>
      </c>
      <c r="Q48" s="26"/>
      <c r="R48" s="26"/>
      <c r="S48" s="26"/>
      <c r="T48" s="26"/>
      <c r="U48" s="24"/>
      <c r="V48" s="24"/>
      <c r="W48" s="24"/>
      <c r="X48" s="26">
        <f t="shared" si="0"/>
        <v>1.278</v>
      </c>
      <c r="Y48" s="29">
        <f t="shared" si="2"/>
        <v>1.2827782539064378</v>
      </c>
      <c r="Z48" s="29">
        <f t="shared" si="3"/>
        <v>0.1065</v>
      </c>
      <c r="AA48" s="30">
        <f t="shared" si="4"/>
        <v>8.9081823187947082E-3</v>
      </c>
      <c r="AB48" s="31">
        <f t="shared" si="8"/>
        <v>1.408450704225352E-3</v>
      </c>
      <c r="AC48" s="31">
        <v>1.4999999999999999E-4</v>
      </c>
      <c r="AD48" s="31"/>
      <c r="AE48" s="31"/>
      <c r="AF48" s="31"/>
      <c r="AG48" s="31"/>
      <c r="AH48" s="31"/>
      <c r="AI48" s="55">
        <v>3</v>
      </c>
      <c r="AJ48" s="31"/>
      <c r="AK48" s="31"/>
      <c r="AL48" s="31"/>
      <c r="AM48" s="31"/>
      <c r="AN48" s="31"/>
      <c r="AO48" s="31"/>
      <c r="AP48" s="31"/>
      <c r="AQ48" s="31"/>
      <c r="AR48" s="31"/>
      <c r="AY48" s="32" t="s">
        <v>176</v>
      </c>
      <c r="AZ48" s="33" t="s">
        <v>177</v>
      </c>
      <c r="BA48" s="27" t="s">
        <v>178</v>
      </c>
    </row>
    <row r="49" spans="1:53" s="27" customFormat="1" x14ac:dyDescent="0.25">
      <c r="A49" s="27" t="s">
        <v>171</v>
      </c>
      <c r="B49" s="27" t="s">
        <v>172</v>
      </c>
      <c r="C49" s="27" t="s">
        <v>173</v>
      </c>
      <c r="D49" s="27" t="s">
        <v>11</v>
      </c>
      <c r="E49" s="27">
        <v>1</v>
      </c>
      <c r="F49" s="27" t="s">
        <v>174</v>
      </c>
      <c r="G49" s="28">
        <v>1.25</v>
      </c>
      <c r="H49" s="34">
        <v>32</v>
      </c>
      <c r="I49" s="27">
        <v>1.66</v>
      </c>
      <c r="J49" s="24"/>
      <c r="K49" s="24"/>
      <c r="L49" s="24"/>
      <c r="N49" s="25">
        <v>160</v>
      </c>
      <c r="O49" s="26">
        <v>0.25</v>
      </c>
      <c r="Q49" s="26"/>
      <c r="R49" s="26"/>
      <c r="S49" s="26"/>
      <c r="T49" s="26"/>
      <c r="U49" s="24"/>
      <c r="V49" s="24"/>
      <c r="W49" s="24"/>
      <c r="X49" s="26">
        <f t="shared" si="0"/>
        <v>1.1599999999999999</v>
      </c>
      <c r="Y49" s="29">
        <f t="shared" si="2"/>
        <v>1.0568317686676063</v>
      </c>
      <c r="Z49" s="29">
        <f t="shared" si="3"/>
        <v>9.6666666666666665E-2</v>
      </c>
      <c r="AA49" s="30">
        <f t="shared" si="4"/>
        <v>7.3391095046361548E-3</v>
      </c>
      <c r="AB49" s="31">
        <f t="shared" si="8"/>
        <v>1.5517241379310344E-3</v>
      </c>
      <c r="AC49" s="31">
        <v>1.4999999999999999E-4</v>
      </c>
      <c r="AD49" s="31"/>
      <c r="AE49" s="31"/>
      <c r="AF49" s="31"/>
      <c r="AG49" s="31"/>
      <c r="AH49" s="31"/>
      <c r="AI49" s="55">
        <v>3.77</v>
      </c>
      <c r="AJ49" s="31"/>
      <c r="AK49" s="31"/>
      <c r="AL49" s="31"/>
      <c r="AM49" s="31"/>
      <c r="AN49" s="31"/>
      <c r="AO49" s="31"/>
      <c r="AP49" s="31"/>
      <c r="AQ49" s="31"/>
      <c r="AR49" s="31"/>
      <c r="AY49" s="32" t="s">
        <v>176</v>
      </c>
      <c r="AZ49" s="33" t="s">
        <v>177</v>
      </c>
      <c r="BA49" s="27" t="s">
        <v>178</v>
      </c>
    </row>
    <row r="50" spans="1:53" s="27" customFormat="1" x14ac:dyDescent="0.25">
      <c r="A50" s="27" t="s">
        <v>171</v>
      </c>
      <c r="B50" s="27" t="s">
        <v>172</v>
      </c>
      <c r="C50" s="27" t="s">
        <v>173</v>
      </c>
      <c r="D50" s="27" t="s">
        <v>11</v>
      </c>
      <c r="E50" s="27">
        <v>1</v>
      </c>
      <c r="F50" s="27" t="s">
        <v>174</v>
      </c>
      <c r="G50" s="28">
        <v>1.25</v>
      </c>
      <c r="H50" s="34">
        <v>32</v>
      </c>
      <c r="I50" s="27">
        <v>1.66</v>
      </c>
      <c r="J50" s="24"/>
      <c r="K50" s="24"/>
      <c r="L50" s="24"/>
      <c r="M50" s="27" t="s">
        <v>183</v>
      </c>
      <c r="N50" s="25"/>
      <c r="O50" s="26">
        <v>0.38200000000000001</v>
      </c>
      <c r="Q50" s="26"/>
      <c r="R50" s="26"/>
      <c r="S50" s="26"/>
      <c r="T50" s="26"/>
      <c r="U50" s="24"/>
      <c r="V50" s="24"/>
      <c r="W50" s="24"/>
      <c r="X50" s="26">
        <f t="shared" si="0"/>
        <v>0.89599999999999991</v>
      </c>
      <c r="Y50" s="29">
        <f t="shared" si="2"/>
        <v>0.63053021194608572</v>
      </c>
      <c r="Z50" s="29">
        <f t="shared" si="3"/>
        <v>7.4666666666666659E-2</v>
      </c>
      <c r="AA50" s="30">
        <f t="shared" si="4"/>
        <v>4.378682027403373E-3</v>
      </c>
      <c r="AB50" s="31">
        <f t="shared" si="8"/>
        <v>2.0089285714285717E-3</v>
      </c>
      <c r="AC50" s="31">
        <v>1.4999999999999999E-4</v>
      </c>
      <c r="AD50" s="31"/>
      <c r="AE50" s="31"/>
      <c r="AF50" s="31"/>
      <c r="AG50" s="31"/>
      <c r="AH50" s="31"/>
      <c r="AI50" s="55">
        <v>5.22</v>
      </c>
      <c r="AJ50" s="31"/>
      <c r="AK50" s="31"/>
      <c r="AL50" s="31"/>
      <c r="AM50" s="31"/>
      <c r="AN50" s="31"/>
      <c r="AO50" s="31"/>
      <c r="AP50" s="31"/>
      <c r="AQ50" s="31"/>
      <c r="AR50" s="31"/>
      <c r="AY50" s="32" t="s">
        <v>176</v>
      </c>
      <c r="AZ50" s="33" t="s">
        <v>177</v>
      </c>
      <c r="BA50" s="27" t="s">
        <v>178</v>
      </c>
    </row>
    <row r="51" spans="1:53" s="38" customFormat="1" x14ac:dyDescent="0.25">
      <c r="A51" s="38" t="s">
        <v>171</v>
      </c>
      <c r="B51" s="38" t="s">
        <v>172</v>
      </c>
      <c r="C51" s="38" t="s">
        <v>173</v>
      </c>
      <c r="D51" s="38" t="s">
        <v>11</v>
      </c>
      <c r="E51" s="38">
        <v>1</v>
      </c>
      <c r="F51" s="38" t="s">
        <v>174</v>
      </c>
      <c r="G51" s="43">
        <v>1.5</v>
      </c>
      <c r="H51" s="43">
        <v>40</v>
      </c>
      <c r="I51" s="38">
        <v>1.9</v>
      </c>
      <c r="J51" s="35"/>
      <c r="K51" s="35"/>
      <c r="L51" s="35"/>
      <c r="M51" s="35"/>
      <c r="N51" s="36">
        <v>5</v>
      </c>
      <c r="O51" s="37">
        <v>6.5000000000000002E-2</v>
      </c>
      <c r="Q51" s="37"/>
      <c r="R51" s="37"/>
      <c r="S51" s="37"/>
      <c r="T51" s="37"/>
      <c r="U51" s="35"/>
      <c r="V51" s="35"/>
      <c r="W51" s="35"/>
      <c r="X51" s="37">
        <f t="shared" si="0"/>
        <v>1.77</v>
      </c>
      <c r="Y51" s="44">
        <f t="shared" si="2"/>
        <v>2.4605739061078657</v>
      </c>
      <c r="Z51" s="44">
        <f t="shared" si="3"/>
        <v>0.14749999999999999</v>
      </c>
      <c r="AA51" s="45">
        <f t="shared" si="4"/>
        <v>1.7087318792415731E-2</v>
      </c>
      <c r="AB51" s="46">
        <f t="shared" si="8"/>
        <v>1.0169491525423729E-3</v>
      </c>
      <c r="AC51" s="46">
        <v>1.4999999999999999E-4</v>
      </c>
      <c r="AD51" s="46"/>
      <c r="AE51" s="46"/>
      <c r="AF51" s="46"/>
      <c r="AH51" s="46"/>
      <c r="AI51" s="56">
        <v>1.28</v>
      </c>
      <c r="AJ51" s="46"/>
      <c r="AK51" s="46"/>
      <c r="AL51" s="46"/>
      <c r="AM51" s="46"/>
      <c r="AN51" s="46"/>
      <c r="AO51" s="46"/>
      <c r="AP51" s="46"/>
      <c r="AQ51" s="46"/>
      <c r="AR51" s="46"/>
      <c r="AY51" s="47" t="s">
        <v>176</v>
      </c>
      <c r="AZ51" s="48" t="s">
        <v>177</v>
      </c>
      <c r="BA51" s="49" t="s">
        <v>178</v>
      </c>
    </row>
    <row r="52" spans="1:53" s="38" customFormat="1" x14ac:dyDescent="0.25">
      <c r="A52" s="38" t="s">
        <v>171</v>
      </c>
      <c r="B52" s="38" t="s">
        <v>172</v>
      </c>
      <c r="C52" s="38" t="s">
        <v>173</v>
      </c>
      <c r="D52" s="38" t="s">
        <v>11</v>
      </c>
      <c r="E52" s="38">
        <v>1</v>
      </c>
      <c r="F52" s="38" t="s">
        <v>174</v>
      </c>
      <c r="G52" s="43">
        <v>1.5</v>
      </c>
      <c r="H52" s="43">
        <v>40</v>
      </c>
      <c r="I52" s="38">
        <v>1.9</v>
      </c>
      <c r="J52" s="35"/>
      <c r="K52" s="35"/>
      <c r="L52" s="35"/>
      <c r="M52" s="35"/>
      <c r="N52" s="36">
        <v>10</v>
      </c>
      <c r="O52" s="37">
        <v>0.109</v>
      </c>
      <c r="Q52" s="37"/>
      <c r="R52" s="37"/>
      <c r="S52" s="37"/>
      <c r="T52" s="37"/>
      <c r="U52" s="35"/>
      <c r="V52" s="35"/>
      <c r="W52" s="35"/>
      <c r="X52" s="37">
        <f t="shared" si="0"/>
        <v>1.6819999999999999</v>
      </c>
      <c r="Y52" s="44">
        <f t="shared" si="2"/>
        <v>2.2219887936236424</v>
      </c>
      <c r="Z52" s="44">
        <f t="shared" si="3"/>
        <v>0.14016666666666666</v>
      </c>
      <c r="AA52" s="45">
        <f t="shared" si="4"/>
        <v>1.5430477733497516E-2</v>
      </c>
      <c r="AB52" s="46">
        <f t="shared" si="8"/>
        <v>1.070154577883472E-3</v>
      </c>
      <c r="AC52" s="46">
        <v>1.4999999999999999E-4</v>
      </c>
      <c r="AD52" s="46"/>
      <c r="AE52" s="46"/>
      <c r="AF52" s="46"/>
      <c r="AH52" s="46"/>
      <c r="AI52" s="56">
        <v>2.09</v>
      </c>
      <c r="AJ52" s="46"/>
      <c r="AK52" s="46"/>
      <c r="AL52" s="46"/>
      <c r="AM52" s="46"/>
      <c r="AN52" s="46"/>
      <c r="AO52" s="46"/>
      <c r="AP52" s="46"/>
      <c r="AQ52" s="46"/>
      <c r="AR52" s="46"/>
      <c r="AY52" s="47" t="s">
        <v>176</v>
      </c>
      <c r="AZ52" s="48" t="s">
        <v>177</v>
      </c>
      <c r="BA52" s="49" t="s">
        <v>178</v>
      </c>
    </row>
    <row r="53" spans="1:53" s="38" customFormat="1" x14ac:dyDescent="0.25">
      <c r="A53" s="38" t="s">
        <v>171</v>
      </c>
      <c r="B53" s="38" t="s">
        <v>172</v>
      </c>
      <c r="C53" s="38" t="s">
        <v>173</v>
      </c>
      <c r="D53" s="38" t="s">
        <v>11</v>
      </c>
      <c r="E53" s="38">
        <v>1</v>
      </c>
      <c r="F53" s="38" t="s">
        <v>174</v>
      </c>
      <c r="G53" s="43">
        <v>1.5</v>
      </c>
      <c r="H53" s="43">
        <v>40</v>
      </c>
      <c r="I53" s="38">
        <v>1.9</v>
      </c>
      <c r="J53" s="35"/>
      <c r="K53" s="35"/>
      <c r="L53" s="35"/>
      <c r="M53" s="35"/>
      <c r="N53" s="36">
        <v>30</v>
      </c>
      <c r="O53" s="37">
        <v>0.125</v>
      </c>
      <c r="Q53" s="37"/>
      <c r="R53" s="37"/>
      <c r="S53" s="37"/>
      <c r="T53" s="37"/>
      <c r="U53" s="35"/>
      <c r="V53" s="35"/>
      <c r="W53" s="35"/>
      <c r="X53" s="37">
        <f t="shared" si="0"/>
        <v>1.65</v>
      </c>
      <c r="Y53" s="44">
        <f t="shared" ref="Y53" si="29">PI()*X53^2/4</f>
        <v>2.1382464998495525</v>
      </c>
      <c r="Z53" s="44">
        <f t="shared" ref="Z53" si="30">X53/12</f>
        <v>0.13749999999999998</v>
      </c>
      <c r="AA53" s="45">
        <f t="shared" ref="AA53" si="31">PI()*Z53^2/4</f>
        <v>1.4848934026733004E-2</v>
      </c>
      <c r="AB53" s="46">
        <f t="shared" ref="AB53" si="32">AC53/Z53</f>
        <v>1.090909090909091E-3</v>
      </c>
      <c r="AC53" s="46">
        <v>1.4999999999999999E-4</v>
      </c>
      <c r="AD53" s="46"/>
      <c r="AE53" s="46"/>
      <c r="AF53" s="46"/>
      <c r="AH53" s="46"/>
      <c r="AI53" s="56">
        <v>2.37</v>
      </c>
      <c r="AJ53" s="46"/>
      <c r="AK53" s="46"/>
      <c r="AL53" s="46"/>
      <c r="AM53" s="46"/>
      <c r="AN53" s="46"/>
      <c r="AO53" s="46"/>
      <c r="AP53" s="46"/>
      <c r="AQ53" s="46"/>
      <c r="AR53" s="46"/>
      <c r="AY53" s="47" t="s">
        <v>176</v>
      </c>
      <c r="AZ53" s="48" t="s">
        <v>177</v>
      </c>
      <c r="BA53" s="49" t="s">
        <v>178</v>
      </c>
    </row>
    <row r="54" spans="1:53" s="42" customFormat="1" x14ac:dyDescent="0.25">
      <c r="A54" s="42" t="s">
        <v>171</v>
      </c>
      <c r="B54" s="42" t="s">
        <v>172</v>
      </c>
      <c r="C54" s="42" t="s">
        <v>173</v>
      </c>
      <c r="D54" s="42" t="s">
        <v>11</v>
      </c>
      <c r="E54" s="42">
        <v>1</v>
      </c>
      <c r="F54" s="42" t="s">
        <v>174</v>
      </c>
      <c r="G54" s="50">
        <v>1.5</v>
      </c>
      <c r="H54" s="51">
        <v>40</v>
      </c>
      <c r="I54" s="42">
        <v>1.9</v>
      </c>
      <c r="J54" s="39"/>
      <c r="K54" s="39"/>
      <c r="L54" s="39"/>
      <c r="M54" s="42" t="s">
        <v>180</v>
      </c>
      <c r="N54" s="40">
        <v>40</v>
      </c>
      <c r="O54" s="41">
        <v>0.14499999999999999</v>
      </c>
      <c r="Q54" s="41"/>
      <c r="R54" s="41"/>
      <c r="S54" s="41"/>
      <c r="T54" s="41"/>
      <c r="U54" s="39"/>
      <c r="V54" s="39"/>
      <c r="W54" s="39"/>
      <c r="X54" s="41">
        <f t="shared" si="0"/>
        <v>1.6099999999999999</v>
      </c>
      <c r="Y54" s="52">
        <f t="shared" si="2"/>
        <v>2.0358305793425253</v>
      </c>
      <c r="Z54" s="52">
        <f t="shared" si="3"/>
        <v>0.13416666666666666</v>
      </c>
      <c r="AA54" s="53">
        <f t="shared" si="4"/>
        <v>1.4137712356545314E-2</v>
      </c>
      <c r="AB54" s="54">
        <f t="shared" si="8"/>
        <v>1.1180124223602484E-3</v>
      </c>
      <c r="AC54" s="54">
        <v>1.4999999999999999E-4</v>
      </c>
      <c r="AD54" s="54"/>
      <c r="AE54" s="54"/>
      <c r="AF54" s="54"/>
      <c r="AG54" s="54"/>
      <c r="AH54" s="54"/>
      <c r="AI54" s="57">
        <v>2.72</v>
      </c>
      <c r="AJ54" s="54"/>
      <c r="AK54" s="54"/>
      <c r="AL54" s="54"/>
      <c r="AM54" s="54"/>
      <c r="AN54" s="54"/>
      <c r="AO54" s="54"/>
      <c r="AP54" s="54"/>
      <c r="AQ54" s="54"/>
      <c r="AR54" s="54"/>
      <c r="AY54" s="47" t="s">
        <v>176</v>
      </c>
      <c r="AZ54" s="48" t="s">
        <v>177</v>
      </c>
      <c r="BA54" s="49" t="s">
        <v>178</v>
      </c>
    </row>
    <row r="55" spans="1:53" s="42" customFormat="1" x14ac:dyDescent="0.25">
      <c r="A55" s="42" t="s">
        <v>171</v>
      </c>
      <c r="B55" s="42" t="s">
        <v>172</v>
      </c>
      <c r="C55" s="42" t="s">
        <v>173</v>
      </c>
      <c r="D55" s="42" t="s">
        <v>11</v>
      </c>
      <c r="E55" s="42">
        <v>1</v>
      </c>
      <c r="F55" s="42" t="s">
        <v>174</v>
      </c>
      <c r="G55" s="50">
        <v>1.5</v>
      </c>
      <c r="H55" s="51">
        <v>40</v>
      </c>
      <c r="I55" s="42">
        <v>1.9</v>
      </c>
      <c r="J55" s="39"/>
      <c r="K55" s="39"/>
      <c r="L55" s="39"/>
      <c r="M55" s="42" t="s">
        <v>182</v>
      </c>
      <c r="N55" s="40">
        <v>80</v>
      </c>
      <c r="O55" s="41">
        <v>0.2</v>
      </c>
      <c r="Q55" s="41"/>
      <c r="R55" s="41"/>
      <c r="S55" s="41"/>
      <c r="T55" s="41"/>
      <c r="U55" s="39"/>
      <c r="V55" s="39"/>
      <c r="W55" s="39"/>
      <c r="X55" s="41">
        <f t="shared" si="0"/>
        <v>1.5</v>
      </c>
      <c r="Y55" s="52">
        <f t="shared" si="2"/>
        <v>1.7671458676442586</v>
      </c>
      <c r="Z55" s="52">
        <f t="shared" si="3"/>
        <v>0.125</v>
      </c>
      <c r="AA55" s="53">
        <f t="shared" si="4"/>
        <v>1.2271846303085129E-2</v>
      </c>
      <c r="AB55" s="54">
        <f t="shared" si="8"/>
        <v>1.1999999999999999E-3</v>
      </c>
      <c r="AC55" s="54">
        <v>1.4999999999999999E-4</v>
      </c>
      <c r="AD55" s="54"/>
      <c r="AE55" s="54"/>
      <c r="AF55" s="54"/>
      <c r="AG55" s="54"/>
      <c r="AH55" s="54"/>
      <c r="AI55" s="57">
        <v>3.63</v>
      </c>
      <c r="AJ55" s="54"/>
      <c r="AK55" s="54"/>
      <c r="AL55" s="54"/>
      <c r="AM55" s="54"/>
      <c r="AN55" s="54"/>
      <c r="AO55" s="54"/>
      <c r="AP55" s="54"/>
      <c r="AQ55" s="54"/>
      <c r="AR55" s="54"/>
      <c r="AY55" s="47" t="s">
        <v>176</v>
      </c>
      <c r="AZ55" s="48" t="s">
        <v>177</v>
      </c>
      <c r="BA55" s="49" t="s">
        <v>178</v>
      </c>
    </row>
    <row r="56" spans="1:53" s="42" customFormat="1" x14ac:dyDescent="0.25">
      <c r="A56" s="42" t="s">
        <v>171</v>
      </c>
      <c r="B56" s="42" t="s">
        <v>172</v>
      </c>
      <c r="C56" s="42" t="s">
        <v>173</v>
      </c>
      <c r="D56" s="42" t="s">
        <v>11</v>
      </c>
      <c r="E56" s="42">
        <v>1</v>
      </c>
      <c r="F56" s="42" t="s">
        <v>174</v>
      </c>
      <c r="G56" s="50">
        <v>1.5</v>
      </c>
      <c r="H56" s="51">
        <v>40</v>
      </c>
      <c r="I56" s="42">
        <v>1.9</v>
      </c>
      <c r="J56" s="39"/>
      <c r="K56" s="39"/>
      <c r="L56" s="39"/>
      <c r="N56" s="40">
        <v>160</v>
      </c>
      <c r="O56" s="41">
        <v>0.28100000000000003</v>
      </c>
      <c r="Q56" s="41"/>
      <c r="R56" s="41"/>
      <c r="S56" s="41"/>
      <c r="T56" s="41"/>
      <c r="U56" s="39"/>
      <c r="V56" s="39"/>
      <c r="W56" s="39"/>
      <c r="X56" s="41">
        <f t="shared" si="0"/>
        <v>1.3379999999999999</v>
      </c>
      <c r="Y56" s="52">
        <f t="shared" si="2"/>
        <v>1.4060543496333011</v>
      </c>
      <c r="Z56" s="52">
        <f t="shared" si="3"/>
        <v>0.11149999999999999</v>
      </c>
      <c r="AA56" s="53">
        <f t="shared" si="4"/>
        <v>9.7642663168979234E-3</v>
      </c>
      <c r="AB56" s="54">
        <f t="shared" si="8"/>
        <v>1.3452914798206279E-3</v>
      </c>
      <c r="AC56" s="54">
        <v>1.4999999999999999E-4</v>
      </c>
      <c r="AD56" s="54"/>
      <c r="AE56" s="54"/>
      <c r="AF56" s="54"/>
      <c r="AG56" s="54"/>
      <c r="AH56" s="54"/>
      <c r="AI56" s="57">
        <v>4.8600000000000003</v>
      </c>
      <c r="AJ56" s="54"/>
      <c r="AK56" s="54"/>
      <c r="AL56" s="54"/>
      <c r="AM56" s="54"/>
      <c r="AN56" s="54"/>
      <c r="AO56" s="54"/>
      <c r="AP56" s="54"/>
      <c r="AQ56" s="54"/>
      <c r="AR56" s="54"/>
      <c r="AY56" s="47" t="s">
        <v>176</v>
      </c>
      <c r="AZ56" s="48" t="s">
        <v>177</v>
      </c>
      <c r="BA56" s="49" t="s">
        <v>178</v>
      </c>
    </row>
    <row r="57" spans="1:53" s="42" customFormat="1" x14ac:dyDescent="0.25">
      <c r="A57" s="42" t="s">
        <v>171</v>
      </c>
      <c r="B57" s="42" t="s">
        <v>172</v>
      </c>
      <c r="C57" s="42" t="s">
        <v>173</v>
      </c>
      <c r="D57" s="42" t="s">
        <v>11</v>
      </c>
      <c r="E57" s="42">
        <v>1</v>
      </c>
      <c r="F57" s="42" t="s">
        <v>174</v>
      </c>
      <c r="G57" s="50">
        <v>1.5</v>
      </c>
      <c r="H57" s="51">
        <v>40</v>
      </c>
      <c r="I57" s="42">
        <v>1.9</v>
      </c>
      <c r="J57" s="39"/>
      <c r="K57" s="39"/>
      <c r="L57" s="39"/>
      <c r="M57" s="42" t="s">
        <v>183</v>
      </c>
      <c r="N57" s="40"/>
      <c r="O57" s="41">
        <v>0.4</v>
      </c>
      <c r="Q57" s="41"/>
      <c r="R57" s="41"/>
      <c r="S57" s="41"/>
      <c r="T57" s="41"/>
      <c r="U57" s="39"/>
      <c r="V57" s="39"/>
      <c r="W57" s="39"/>
      <c r="X57" s="41">
        <f t="shared" si="0"/>
        <v>1.0999999999999999</v>
      </c>
      <c r="Y57" s="52">
        <f t="shared" si="2"/>
        <v>0.95033177771091226</v>
      </c>
      <c r="Z57" s="52">
        <f t="shared" si="3"/>
        <v>9.166666666666666E-2</v>
      </c>
      <c r="AA57" s="53">
        <f t="shared" si="4"/>
        <v>6.5995262341035574E-3</v>
      </c>
      <c r="AB57" s="54">
        <f t="shared" si="8"/>
        <v>1.6363636363636363E-3</v>
      </c>
      <c r="AC57" s="54">
        <v>1.4999999999999999E-4</v>
      </c>
      <c r="AD57" s="54"/>
      <c r="AE57" s="54"/>
      <c r="AF57" s="54"/>
      <c r="AG57" s="54"/>
      <c r="AH57" s="54"/>
      <c r="AI57" s="57">
        <v>6.41</v>
      </c>
      <c r="AJ57" s="54"/>
      <c r="AK57" s="54"/>
      <c r="AL57" s="54"/>
      <c r="AM57" s="54"/>
      <c r="AN57" s="54"/>
      <c r="AO57" s="54"/>
      <c r="AP57" s="54"/>
      <c r="AQ57" s="54"/>
      <c r="AR57" s="54"/>
      <c r="AY57" s="47" t="s">
        <v>176</v>
      </c>
      <c r="AZ57" s="48" t="s">
        <v>177</v>
      </c>
      <c r="BA57" s="49" t="s">
        <v>178</v>
      </c>
    </row>
    <row r="58" spans="1:53" s="27" customFormat="1" x14ac:dyDescent="0.25">
      <c r="A58" s="27" t="s">
        <v>171</v>
      </c>
      <c r="B58" s="27" t="s">
        <v>172</v>
      </c>
      <c r="C58" s="27" t="s">
        <v>173</v>
      </c>
      <c r="D58" s="27" t="s">
        <v>11</v>
      </c>
      <c r="E58" s="27">
        <v>1</v>
      </c>
      <c r="F58" s="27" t="s">
        <v>174</v>
      </c>
      <c r="G58" s="28">
        <v>2</v>
      </c>
      <c r="H58" s="28">
        <v>50</v>
      </c>
      <c r="I58" s="27">
        <v>2.375</v>
      </c>
      <c r="J58" s="24"/>
      <c r="K58" s="24"/>
      <c r="L58" s="24"/>
      <c r="M58" s="24"/>
      <c r="N58" s="25">
        <v>5</v>
      </c>
      <c r="O58" s="26">
        <v>6.5000000000000002E-2</v>
      </c>
      <c r="Q58" s="26"/>
      <c r="R58" s="26"/>
      <c r="S58" s="26"/>
      <c r="T58" s="26"/>
      <c r="U58" s="24"/>
      <c r="V58" s="24"/>
      <c r="W58" s="24"/>
      <c r="X58" s="26">
        <f t="shared" si="0"/>
        <v>2.2450000000000001</v>
      </c>
      <c r="Y58" s="29">
        <f t="shared" si="2"/>
        <v>3.9584263784772249</v>
      </c>
      <c r="Z58" s="29">
        <f t="shared" si="3"/>
        <v>0.18708333333333335</v>
      </c>
      <c r="AA58" s="30">
        <f t="shared" si="4"/>
        <v>2.7489072072758504E-2</v>
      </c>
      <c r="AB58" s="31">
        <f t="shared" si="8"/>
        <v>8.0178173719376382E-4</v>
      </c>
      <c r="AC58" s="31">
        <v>1.4999999999999999E-4</v>
      </c>
      <c r="AD58" s="31"/>
      <c r="AE58" s="31"/>
      <c r="AF58" s="31"/>
      <c r="AH58" s="31"/>
      <c r="AI58" s="55">
        <v>1.61</v>
      </c>
      <c r="AJ58" s="31"/>
      <c r="AK58" s="31"/>
      <c r="AL58" s="31"/>
      <c r="AM58" s="31"/>
      <c r="AN58" s="31"/>
      <c r="AO58" s="31"/>
      <c r="AP58" s="31"/>
      <c r="AQ58" s="31"/>
      <c r="AR58" s="31"/>
      <c r="AY58" s="32" t="s">
        <v>176</v>
      </c>
      <c r="AZ58" s="33" t="s">
        <v>177</v>
      </c>
      <c r="BA58" s="27" t="s">
        <v>178</v>
      </c>
    </row>
    <row r="59" spans="1:53" s="27" customFormat="1" x14ac:dyDescent="0.25">
      <c r="A59" s="27" t="s">
        <v>171</v>
      </c>
      <c r="B59" s="27" t="s">
        <v>172</v>
      </c>
      <c r="C59" s="27" t="s">
        <v>173</v>
      </c>
      <c r="D59" s="27" t="s">
        <v>11</v>
      </c>
      <c r="E59" s="27">
        <v>1</v>
      </c>
      <c r="F59" s="27" t="s">
        <v>174</v>
      </c>
      <c r="G59" s="28">
        <v>2</v>
      </c>
      <c r="H59" s="28">
        <v>50</v>
      </c>
      <c r="I59" s="27">
        <v>2.375</v>
      </c>
      <c r="J59" s="24"/>
      <c r="K59" s="24"/>
      <c r="L59" s="24"/>
      <c r="M59" s="24"/>
      <c r="N59" s="25"/>
      <c r="O59" s="26">
        <v>8.3000000000000004E-2</v>
      </c>
      <c r="Q59" s="26"/>
      <c r="R59" s="26"/>
      <c r="S59" s="26"/>
      <c r="T59" s="26"/>
      <c r="U59" s="24"/>
      <c r="V59" s="24"/>
      <c r="W59" s="24"/>
      <c r="X59" s="26">
        <f t="shared" si="0"/>
        <v>2.2090000000000001</v>
      </c>
      <c r="Y59" s="29">
        <f t="shared" ref="Y59" si="33">PI()*X59^2/4</f>
        <v>3.8324924953654245</v>
      </c>
      <c r="Z59" s="29">
        <f t="shared" ref="Z59" si="34">X59/12</f>
        <v>0.18408333333333335</v>
      </c>
      <c r="AA59" s="30">
        <f t="shared" ref="AA59" si="35">PI()*Z59^2/4</f>
        <v>2.661453121781545E-2</v>
      </c>
      <c r="AB59" s="31">
        <f t="shared" ref="AB59" si="36">AC59/Z59</f>
        <v>8.1484834766862822E-4</v>
      </c>
      <c r="AC59" s="31">
        <v>1.4999999999999999E-4</v>
      </c>
      <c r="AD59" s="31"/>
      <c r="AE59" s="31"/>
      <c r="AF59" s="31"/>
      <c r="AH59" s="31"/>
      <c r="AI59" s="55">
        <v>2.0299999999999998</v>
      </c>
      <c r="AJ59" s="31"/>
      <c r="AK59" s="31"/>
      <c r="AL59" s="31"/>
      <c r="AM59" s="31"/>
      <c r="AN59" s="31"/>
      <c r="AO59" s="31"/>
      <c r="AP59" s="31"/>
      <c r="AQ59" s="31"/>
      <c r="AR59" s="31"/>
      <c r="AY59" s="32" t="s">
        <v>176</v>
      </c>
      <c r="AZ59" s="33" t="s">
        <v>177</v>
      </c>
      <c r="BA59" s="27" t="s">
        <v>178</v>
      </c>
    </row>
    <row r="60" spans="1:53" s="27" customFormat="1" x14ac:dyDescent="0.25">
      <c r="A60" s="27" t="s">
        <v>171</v>
      </c>
      <c r="B60" s="27" t="s">
        <v>172</v>
      </c>
      <c r="C60" s="27" t="s">
        <v>173</v>
      </c>
      <c r="D60" s="27" t="s">
        <v>11</v>
      </c>
      <c r="E60" s="27">
        <v>1</v>
      </c>
      <c r="F60" s="27" t="s">
        <v>174</v>
      </c>
      <c r="G60" s="28">
        <v>2</v>
      </c>
      <c r="H60" s="28">
        <v>50</v>
      </c>
      <c r="I60" s="27">
        <v>2.375</v>
      </c>
      <c r="J60" s="24"/>
      <c r="K60" s="24"/>
      <c r="L60" s="24"/>
      <c r="M60" s="24"/>
      <c r="N60" s="25">
        <v>10</v>
      </c>
      <c r="O60" s="26">
        <v>0.109</v>
      </c>
      <c r="Q60" s="26"/>
      <c r="R60" s="26"/>
      <c r="S60" s="26"/>
      <c r="T60" s="26"/>
      <c r="U60" s="24"/>
      <c r="V60" s="24"/>
      <c r="W60" s="24"/>
      <c r="X60" s="26">
        <f t="shared" si="0"/>
        <v>2.157</v>
      </c>
      <c r="Y60" s="29">
        <f t="shared" si="2"/>
        <v>3.6541819795329746</v>
      </c>
      <c r="Z60" s="29">
        <f t="shared" si="3"/>
        <v>0.17974999999999999</v>
      </c>
      <c r="AA60" s="30">
        <f t="shared" si="4"/>
        <v>2.5376263746756767E-2</v>
      </c>
      <c r="AB60" s="31">
        <f t="shared" si="8"/>
        <v>8.3449235048678721E-4</v>
      </c>
      <c r="AC60" s="31">
        <v>1.4999999999999999E-4</v>
      </c>
      <c r="AD60" s="31"/>
      <c r="AE60" s="31"/>
      <c r="AF60" s="31"/>
      <c r="AH60" s="31"/>
      <c r="AI60" s="55">
        <v>2.64</v>
      </c>
      <c r="AJ60" s="31"/>
      <c r="AK60" s="31"/>
      <c r="AL60" s="31"/>
      <c r="AM60" s="31"/>
      <c r="AN60" s="31"/>
      <c r="AO60" s="31"/>
      <c r="AP60" s="31"/>
      <c r="AQ60" s="31"/>
      <c r="AR60" s="31"/>
      <c r="AY60" s="32" t="s">
        <v>176</v>
      </c>
      <c r="AZ60" s="33" t="s">
        <v>177</v>
      </c>
      <c r="BA60" s="27" t="s">
        <v>178</v>
      </c>
    </row>
    <row r="61" spans="1:53" s="27" customFormat="1" x14ac:dyDescent="0.25">
      <c r="A61" s="27" t="s">
        <v>171</v>
      </c>
      <c r="B61" s="27" t="s">
        <v>172</v>
      </c>
      <c r="C61" s="27" t="s">
        <v>173</v>
      </c>
      <c r="D61" s="27" t="s">
        <v>11</v>
      </c>
      <c r="E61" s="27">
        <v>1</v>
      </c>
      <c r="F61" s="27" t="s">
        <v>174</v>
      </c>
      <c r="G61" s="28">
        <v>2</v>
      </c>
      <c r="H61" s="28">
        <v>50</v>
      </c>
      <c r="I61" s="27">
        <v>2.375</v>
      </c>
      <c r="J61" s="24"/>
      <c r="K61" s="24"/>
      <c r="L61" s="24"/>
      <c r="M61" s="24"/>
      <c r="N61" s="25">
        <v>30</v>
      </c>
      <c r="O61" s="26">
        <v>0.125</v>
      </c>
      <c r="Q61" s="26"/>
      <c r="R61" s="26"/>
      <c r="S61" s="26"/>
      <c r="T61" s="26"/>
      <c r="U61" s="24"/>
      <c r="V61" s="24"/>
      <c r="W61" s="24"/>
      <c r="X61" s="26">
        <f t="shared" si="0"/>
        <v>2.125</v>
      </c>
      <c r="Y61" s="29">
        <f t="shared" ref="Y61" si="37">PI()*X61^2/4</f>
        <v>3.5465635815916023</v>
      </c>
      <c r="Z61" s="29">
        <f t="shared" ref="Z61" si="38">X61/12</f>
        <v>0.17708333333333334</v>
      </c>
      <c r="AA61" s="30">
        <f t="shared" ref="AA61" si="39">PI()*Z61^2/4</f>
        <v>2.4628913761052796E-2</v>
      </c>
      <c r="AB61" s="31">
        <f t="shared" ref="AB61" si="40">AC61/Z61</f>
        <v>8.4705882352941169E-4</v>
      </c>
      <c r="AC61" s="31">
        <v>1.4999999999999999E-4</v>
      </c>
      <c r="AD61" s="31"/>
      <c r="AE61" s="31"/>
      <c r="AF61" s="31"/>
      <c r="AH61" s="31"/>
      <c r="AI61" s="55">
        <v>3.01</v>
      </c>
      <c r="AJ61" s="31"/>
      <c r="AK61" s="31"/>
      <c r="AL61" s="31"/>
      <c r="AM61" s="31"/>
      <c r="AN61" s="31"/>
      <c r="AO61" s="31"/>
      <c r="AP61" s="31"/>
      <c r="AQ61" s="31"/>
      <c r="AR61" s="31"/>
      <c r="AY61" s="32" t="s">
        <v>176</v>
      </c>
      <c r="AZ61" s="33" t="s">
        <v>177</v>
      </c>
      <c r="BA61" s="27" t="s">
        <v>178</v>
      </c>
    </row>
    <row r="62" spans="1:53" s="27" customFormat="1" x14ac:dyDescent="0.25">
      <c r="A62" s="27" t="s">
        <v>171</v>
      </c>
      <c r="B62" s="27" t="s">
        <v>172</v>
      </c>
      <c r="C62" s="27" t="s">
        <v>173</v>
      </c>
      <c r="D62" s="27" t="s">
        <v>11</v>
      </c>
      <c r="E62" s="27">
        <v>1</v>
      </c>
      <c r="F62" s="27" t="s">
        <v>174</v>
      </c>
      <c r="G62" s="28">
        <v>2</v>
      </c>
      <c r="H62" s="28">
        <v>50</v>
      </c>
      <c r="I62" s="27">
        <v>2.375</v>
      </c>
      <c r="J62" s="24"/>
      <c r="K62" s="24"/>
      <c r="L62" s="24"/>
      <c r="M62" s="24"/>
      <c r="N62" s="25"/>
      <c r="O62" s="26">
        <v>0.14099999999999999</v>
      </c>
      <c r="Q62" s="26"/>
      <c r="R62" s="26"/>
      <c r="S62" s="26"/>
      <c r="T62" s="26"/>
      <c r="U62" s="24"/>
      <c r="V62" s="24"/>
      <c r="W62" s="24"/>
      <c r="X62" s="26">
        <f t="shared" si="0"/>
        <v>2.093</v>
      </c>
      <c r="Y62" s="29">
        <f t="shared" ref="Y62" si="41">PI()*X62^2/4</f>
        <v>3.4405536790888682</v>
      </c>
      <c r="Z62" s="29">
        <f t="shared" ref="Z62" si="42">X62/12</f>
        <v>0.17441666666666666</v>
      </c>
      <c r="AA62" s="30">
        <f t="shared" ref="AA62" si="43">PI()*Z62^2/4</f>
        <v>2.3892733882561586E-2</v>
      </c>
      <c r="AB62" s="31">
        <f t="shared" ref="AB62" si="44">AC62/Z62</f>
        <v>8.6000955566172953E-4</v>
      </c>
      <c r="AC62" s="31">
        <v>1.4999999999999999E-4</v>
      </c>
      <c r="AD62" s="31"/>
      <c r="AE62" s="31"/>
      <c r="AF62" s="31"/>
      <c r="AH62" s="31"/>
      <c r="AI62" s="55">
        <v>3.37</v>
      </c>
      <c r="AJ62" s="31"/>
      <c r="AK62" s="31"/>
      <c r="AL62" s="31"/>
      <c r="AM62" s="31"/>
      <c r="AN62" s="31"/>
      <c r="AO62" s="31"/>
      <c r="AP62" s="31"/>
      <c r="AQ62" s="31"/>
      <c r="AR62" s="31"/>
      <c r="AY62" s="32" t="s">
        <v>176</v>
      </c>
      <c r="AZ62" s="33" t="s">
        <v>177</v>
      </c>
      <c r="BA62" s="27" t="s">
        <v>178</v>
      </c>
    </row>
    <row r="63" spans="1:53" s="27" customFormat="1" x14ac:dyDescent="0.25">
      <c r="A63" s="27" t="s">
        <v>171</v>
      </c>
      <c r="B63" s="27" t="s">
        <v>172</v>
      </c>
      <c r="C63" s="27" t="s">
        <v>173</v>
      </c>
      <c r="D63" s="27" t="s">
        <v>11</v>
      </c>
      <c r="E63" s="27">
        <v>1</v>
      </c>
      <c r="F63" s="27" t="s">
        <v>174</v>
      </c>
      <c r="G63" s="28">
        <v>2</v>
      </c>
      <c r="H63" s="34">
        <v>50</v>
      </c>
      <c r="I63" s="27">
        <v>2.375</v>
      </c>
      <c r="J63" s="24"/>
      <c r="K63" s="24"/>
      <c r="L63" s="24"/>
      <c r="M63" s="27" t="s">
        <v>180</v>
      </c>
      <c r="N63" s="25">
        <v>40</v>
      </c>
      <c r="O63" s="26">
        <v>0.154</v>
      </c>
      <c r="Q63" s="26"/>
      <c r="R63" s="26"/>
      <c r="S63" s="26"/>
      <c r="T63" s="26"/>
      <c r="U63" s="24"/>
      <c r="V63" s="24"/>
      <c r="W63" s="24"/>
      <c r="X63" s="26">
        <f t="shared" si="0"/>
        <v>2.0670000000000002</v>
      </c>
      <c r="Y63" s="29">
        <f t="shared" si="2"/>
        <v>3.3556050137358011</v>
      </c>
      <c r="Z63" s="29">
        <f t="shared" si="3"/>
        <v>0.17225000000000001</v>
      </c>
      <c r="AA63" s="30">
        <f t="shared" si="4"/>
        <v>2.3302812595387506E-2</v>
      </c>
      <c r="AB63" s="31">
        <f t="shared" si="8"/>
        <v>8.7082728592162537E-4</v>
      </c>
      <c r="AC63" s="31">
        <v>1.4999999999999999E-4</v>
      </c>
      <c r="AD63" s="31"/>
      <c r="AE63" s="31"/>
      <c r="AF63" s="31"/>
      <c r="AG63" s="31"/>
      <c r="AH63" s="31"/>
      <c r="AI63" s="55">
        <v>3.66</v>
      </c>
      <c r="AJ63" s="31"/>
      <c r="AK63" s="31"/>
      <c r="AL63" s="31"/>
      <c r="AM63" s="31"/>
      <c r="AN63" s="31"/>
      <c r="AO63" s="31"/>
      <c r="AP63" s="31"/>
      <c r="AQ63" s="31"/>
      <c r="AR63" s="31"/>
      <c r="AY63" s="32" t="s">
        <v>176</v>
      </c>
      <c r="AZ63" s="33" t="s">
        <v>177</v>
      </c>
      <c r="BA63" s="27" t="s">
        <v>178</v>
      </c>
    </row>
    <row r="64" spans="1:53" s="27" customFormat="1" x14ac:dyDescent="0.25">
      <c r="A64" s="27" t="s">
        <v>171</v>
      </c>
      <c r="B64" s="27" t="s">
        <v>172</v>
      </c>
      <c r="C64" s="27" t="s">
        <v>173</v>
      </c>
      <c r="D64" s="27" t="s">
        <v>11</v>
      </c>
      <c r="E64" s="27">
        <v>1</v>
      </c>
      <c r="F64" s="27" t="s">
        <v>174</v>
      </c>
      <c r="G64" s="28">
        <v>2</v>
      </c>
      <c r="H64" s="28">
        <v>50</v>
      </c>
      <c r="I64" s="27">
        <v>2.375</v>
      </c>
      <c r="J64" s="24"/>
      <c r="K64" s="24"/>
      <c r="L64" s="24"/>
      <c r="M64" s="24"/>
      <c r="N64" s="25"/>
      <c r="O64" s="26">
        <v>0.17199999999999999</v>
      </c>
      <c r="Q64" s="26"/>
      <c r="R64" s="26"/>
      <c r="S64" s="26"/>
      <c r="T64" s="26"/>
      <c r="U64" s="24"/>
      <c r="V64" s="24"/>
      <c r="W64" s="24"/>
      <c r="X64" s="26">
        <f t="shared" si="0"/>
        <v>2.0310000000000001</v>
      </c>
      <c r="Y64" s="29">
        <f t="shared" si="2"/>
        <v>3.2397367934861023</v>
      </c>
      <c r="Z64" s="29">
        <f t="shared" si="3"/>
        <v>0.16925000000000001</v>
      </c>
      <c r="AA64" s="30">
        <f t="shared" si="4"/>
        <v>2.2498172176986818E-2</v>
      </c>
      <c r="AB64" s="31">
        <f t="shared" si="8"/>
        <v>8.8626292466765122E-4</v>
      </c>
      <c r="AC64" s="31">
        <v>1.4999999999999999E-4</v>
      </c>
      <c r="AD64" s="31"/>
      <c r="AE64" s="31"/>
      <c r="AF64" s="31"/>
      <c r="AH64" s="31"/>
      <c r="AI64" s="55">
        <v>4.05</v>
      </c>
      <c r="AJ64" s="31"/>
      <c r="AK64" s="31"/>
      <c r="AL64" s="31"/>
      <c r="AM64" s="31"/>
      <c r="AN64" s="31"/>
      <c r="AO64" s="31"/>
      <c r="AP64" s="31"/>
      <c r="AQ64" s="31"/>
      <c r="AR64" s="31"/>
      <c r="AY64" s="32" t="s">
        <v>176</v>
      </c>
      <c r="AZ64" s="33" t="s">
        <v>177</v>
      </c>
      <c r="BA64" s="27" t="s">
        <v>178</v>
      </c>
    </row>
    <row r="65" spans="1:53" s="27" customFormat="1" x14ac:dyDescent="0.25">
      <c r="A65" s="27" t="s">
        <v>171</v>
      </c>
      <c r="B65" s="27" t="s">
        <v>172</v>
      </c>
      <c r="C65" s="27" t="s">
        <v>173</v>
      </c>
      <c r="D65" s="27" t="s">
        <v>11</v>
      </c>
      <c r="E65" s="27">
        <v>1</v>
      </c>
      <c r="F65" s="27" t="s">
        <v>174</v>
      </c>
      <c r="G65" s="28">
        <v>2</v>
      </c>
      <c r="H65" s="28">
        <v>50</v>
      </c>
      <c r="I65" s="27">
        <v>2.375</v>
      </c>
      <c r="J65" s="24"/>
      <c r="K65" s="24"/>
      <c r="L65" s="24"/>
      <c r="M65" s="24"/>
      <c r="N65" s="25"/>
      <c r="O65" s="26">
        <v>0.188</v>
      </c>
      <c r="Q65" s="26"/>
      <c r="R65" s="26"/>
      <c r="S65" s="26"/>
      <c r="T65" s="26"/>
      <c r="U65" s="24"/>
      <c r="V65" s="24"/>
      <c r="W65" s="24"/>
      <c r="X65" s="26">
        <f t="shared" si="0"/>
        <v>1.9990000000000001</v>
      </c>
      <c r="Y65" s="29">
        <f t="shared" ref="Y65" si="45">PI()*X65^2/4</f>
        <v>3.1384518463343674</v>
      </c>
      <c r="Z65" s="29">
        <f t="shared" ref="Z65" si="46">X65/12</f>
        <v>0.16658333333333333</v>
      </c>
      <c r="AA65" s="30">
        <f t="shared" ref="AA65" si="47">PI()*Z65^2/4</f>
        <v>2.17948044884331E-2</v>
      </c>
      <c r="AB65" s="31">
        <f t="shared" ref="AB65" si="48">AC65/Z65</f>
        <v>9.0045022511255621E-4</v>
      </c>
      <c r="AC65" s="31">
        <v>1.4999999999999999E-4</v>
      </c>
      <c r="AD65" s="31"/>
      <c r="AE65" s="31"/>
      <c r="AF65" s="31"/>
      <c r="AH65" s="31"/>
      <c r="AI65" s="55">
        <v>4.4000000000000004</v>
      </c>
      <c r="AJ65" s="31"/>
      <c r="AK65" s="31"/>
      <c r="AL65" s="31"/>
      <c r="AM65" s="31"/>
      <c r="AN65" s="31"/>
      <c r="AO65" s="31"/>
      <c r="AP65" s="31"/>
      <c r="AQ65" s="31"/>
      <c r="AR65" s="31"/>
      <c r="AY65" s="32" t="s">
        <v>176</v>
      </c>
      <c r="AZ65" s="33" t="s">
        <v>177</v>
      </c>
      <c r="BA65" s="27" t="s">
        <v>178</v>
      </c>
    </row>
    <row r="66" spans="1:53" s="27" customFormat="1" x14ac:dyDescent="0.25">
      <c r="A66" s="27" t="s">
        <v>171</v>
      </c>
      <c r="B66" s="27" t="s">
        <v>172</v>
      </c>
      <c r="C66" s="27" t="s">
        <v>173</v>
      </c>
      <c r="D66" s="27" t="s">
        <v>11</v>
      </c>
      <c r="E66" s="27">
        <v>1</v>
      </c>
      <c r="F66" s="27" t="s">
        <v>174</v>
      </c>
      <c r="G66" s="28">
        <v>2</v>
      </c>
      <c r="H66" s="34">
        <v>50</v>
      </c>
      <c r="I66" s="27">
        <v>2.375</v>
      </c>
      <c r="J66" s="24"/>
      <c r="K66" s="24"/>
      <c r="L66" s="24"/>
      <c r="M66" s="27" t="s">
        <v>182</v>
      </c>
      <c r="N66" s="25">
        <v>80</v>
      </c>
      <c r="O66" s="26">
        <v>0.218</v>
      </c>
      <c r="Q66" s="26"/>
      <c r="R66" s="26"/>
      <c r="S66" s="26"/>
      <c r="T66" s="26"/>
      <c r="U66" s="24"/>
      <c r="V66" s="24"/>
      <c r="W66" s="24"/>
      <c r="X66" s="26">
        <f t="shared" si="0"/>
        <v>1.9390000000000001</v>
      </c>
      <c r="Y66" s="29">
        <f t="shared" si="2"/>
        <v>2.9528779682868178</v>
      </c>
      <c r="Z66" s="29">
        <f t="shared" si="3"/>
        <v>0.16158333333333333</v>
      </c>
      <c r="AA66" s="30">
        <f t="shared" si="4"/>
        <v>2.0506097001991786E-2</v>
      </c>
      <c r="AB66" s="31">
        <f t="shared" si="8"/>
        <v>9.2831356369262497E-4</v>
      </c>
      <c r="AC66" s="31">
        <v>1.4999999999999999E-4</v>
      </c>
      <c r="AD66" s="31"/>
      <c r="AE66" s="31"/>
      <c r="AF66" s="31"/>
      <c r="AG66" s="31"/>
      <c r="AH66" s="31"/>
      <c r="AI66" s="55">
        <v>5.03</v>
      </c>
      <c r="AJ66" s="31"/>
      <c r="AK66" s="31"/>
      <c r="AL66" s="31"/>
      <c r="AM66" s="31"/>
      <c r="AN66" s="31"/>
      <c r="AO66" s="31"/>
      <c r="AP66" s="31"/>
      <c r="AQ66" s="31"/>
      <c r="AR66" s="31"/>
      <c r="AY66" s="32" t="s">
        <v>176</v>
      </c>
      <c r="AZ66" s="33" t="s">
        <v>177</v>
      </c>
      <c r="BA66" s="27" t="s">
        <v>178</v>
      </c>
    </row>
    <row r="67" spans="1:53" s="27" customFormat="1" x14ac:dyDescent="0.25">
      <c r="A67" s="27" t="s">
        <v>171</v>
      </c>
      <c r="B67" s="27" t="s">
        <v>172</v>
      </c>
      <c r="C67" s="27" t="s">
        <v>173</v>
      </c>
      <c r="D67" s="27" t="s">
        <v>11</v>
      </c>
      <c r="E67" s="27">
        <v>1</v>
      </c>
      <c r="F67" s="27" t="s">
        <v>174</v>
      </c>
      <c r="G67" s="28">
        <v>2</v>
      </c>
      <c r="H67" s="28">
        <v>50</v>
      </c>
      <c r="I67" s="27">
        <v>2.375</v>
      </c>
      <c r="J67" s="24"/>
      <c r="K67" s="24"/>
      <c r="L67" s="24"/>
      <c r="M67" s="24"/>
      <c r="N67" s="25"/>
      <c r="O67" s="26">
        <v>0.25</v>
      </c>
      <c r="Q67" s="26"/>
      <c r="R67" s="26"/>
      <c r="S67" s="26"/>
      <c r="T67" s="26"/>
      <c r="U67" s="24"/>
      <c r="V67" s="24"/>
      <c r="W67" s="24"/>
      <c r="X67" s="26">
        <f t="shared" si="0"/>
        <v>1.875</v>
      </c>
      <c r="Y67" s="29">
        <f t="shared" si="2"/>
        <v>2.7611654181941541</v>
      </c>
      <c r="Z67" s="29">
        <f t="shared" si="3"/>
        <v>0.15625</v>
      </c>
      <c r="AA67" s="30">
        <f t="shared" si="4"/>
        <v>1.9174759848570515E-2</v>
      </c>
      <c r="AB67" s="31">
        <f t="shared" si="8"/>
        <v>9.5999999999999992E-4</v>
      </c>
      <c r="AC67" s="31">
        <v>1.4999999999999999E-4</v>
      </c>
      <c r="AD67" s="31"/>
      <c r="AE67" s="31"/>
      <c r="AF67" s="31"/>
      <c r="AH67" s="31"/>
      <c r="AI67" s="55">
        <v>5.68</v>
      </c>
      <c r="AJ67" s="31"/>
      <c r="AK67" s="31"/>
      <c r="AL67" s="31"/>
      <c r="AM67" s="31"/>
      <c r="AN67" s="31"/>
      <c r="AO67" s="31"/>
      <c r="AP67" s="31"/>
      <c r="AQ67" s="31"/>
      <c r="AR67" s="31"/>
      <c r="AY67" s="32" t="s">
        <v>176</v>
      </c>
      <c r="AZ67" s="33" t="s">
        <v>177</v>
      </c>
      <c r="BA67" s="27" t="s">
        <v>178</v>
      </c>
    </row>
    <row r="68" spans="1:53" s="27" customFormat="1" x14ac:dyDescent="0.25">
      <c r="A68" s="27" t="s">
        <v>171</v>
      </c>
      <c r="B68" s="27" t="s">
        <v>172</v>
      </c>
      <c r="C68" s="27" t="s">
        <v>173</v>
      </c>
      <c r="D68" s="27" t="s">
        <v>11</v>
      </c>
      <c r="E68" s="27">
        <v>1</v>
      </c>
      <c r="F68" s="27" t="s">
        <v>174</v>
      </c>
      <c r="G68" s="28">
        <v>2</v>
      </c>
      <c r="H68" s="28">
        <v>50</v>
      </c>
      <c r="I68" s="27">
        <v>2.375</v>
      </c>
      <c r="J68" s="24"/>
      <c r="K68" s="24"/>
      <c r="L68" s="24"/>
      <c r="M68" s="24"/>
      <c r="N68" s="25"/>
      <c r="O68" s="26">
        <v>0.28100000000000003</v>
      </c>
      <c r="Q68" s="26"/>
      <c r="R68" s="26"/>
      <c r="S68" s="26"/>
      <c r="T68" s="26"/>
      <c r="U68" s="24"/>
      <c r="V68" s="24"/>
      <c r="W68" s="24"/>
      <c r="X68" s="26">
        <f t="shared" si="0"/>
        <v>1.8129999999999999</v>
      </c>
      <c r="Y68" s="29">
        <f t="shared" si="2"/>
        <v>2.581579415744347</v>
      </c>
      <c r="Z68" s="29">
        <f t="shared" si="3"/>
        <v>0.15108333333333332</v>
      </c>
      <c r="AA68" s="30">
        <f t="shared" si="4"/>
        <v>1.7927634831557963E-2</v>
      </c>
      <c r="AB68" s="31">
        <f t="shared" si="8"/>
        <v>9.9282956425813564E-4</v>
      </c>
      <c r="AC68" s="31">
        <v>1.4999999999999999E-4</v>
      </c>
      <c r="AD68" s="31"/>
      <c r="AE68" s="31"/>
      <c r="AF68" s="31"/>
      <c r="AH68" s="31"/>
      <c r="AI68" s="55">
        <v>6.29</v>
      </c>
      <c r="AJ68" s="31"/>
      <c r="AK68" s="31"/>
      <c r="AL68" s="31"/>
      <c r="AM68" s="31"/>
      <c r="AN68" s="31"/>
      <c r="AO68" s="31"/>
      <c r="AP68" s="31"/>
      <c r="AQ68" s="31"/>
      <c r="AR68" s="31"/>
      <c r="AY68" s="32" t="s">
        <v>176</v>
      </c>
      <c r="AZ68" s="33" t="s">
        <v>177</v>
      </c>
      <c r="BA68" s="27" t="s">
        <v>178</v>
      </c>
    </row>
    <row r="69" spans="1:53" s="27" customFormat="1" x14ac:dyDescent="0.25">
      <c r="A69" s="27" t="s">
        <v>171</v>
      </c>
      <c r="B69" s="27" t="s">
        <v>172</v>
      </c>
      <c r="C69" s="27" t="s">
        <v>173</v>
      </c>
      <c r="D69" s="27" t="s">
        <v>11</v>
      </c>
      <c r="E69" s="27">
        <v>1</v>
      </c>
      <c r="F69" s="27" t="s">
        <v>174</v>
      </c>
      <c r="G69" s="28">
        <v>2</v>
      </c>
      <c r="H69" s="34">
        <v>50</v>
      </c>
      <c r="I69" s="27">
        <v>2.375</v>
      </c>
      <c r="J69" s="24"/>
      <c r="K69" s="24"/>
      <c r="L69" s="24"/>
      <c r="N69" s="25">
        <v>160</v>
      </c>
      <c r="O69" s="26">
        <v>0.34399999999999997</v>
      </c>
      <c r="Q69" s="26"/>
      <c r="R69" s="26"/>
      <c r="S69" s="26"/>
      <c r="T69" s="26"/>
      <c r="U69" s="24"/>
      <c r="V69" s="24"/>
      <c r="W69" s="24"/>
      <c r="X69" s="26">
        <f t="shared" ref="X69:X132" si="49">(I69-O69*2)</f>
        <v>1.6870000000000001</v>
      </c>
      <c r="Y69" s="29">
        <f t="shared" si="2"/>
        <v>2.2352188256860726</v>
      </c>
      <c r="Z69" s="29">
        <f t="shared" si="3"/>
        <v>0.14058333333333334</v>
      </c>
      <c r="AA69" s="30">
        <f t="shared" si="4"/>
        <v>1.5522352956153281E-2</v>
      </c>
      <c r="AB69" s="31">
        <f t="shared" si="8"/>
        <v>1.0669828097213988E-3</v>
      </c>
      <c r="AC69" s="31">
        <v>1.4999999999999999E-4</v>
      </c>
      <c r="AD69" s="31"/>
      <c r="AE69" s="31"/>
      <c r="AF69" s="31"/>
      <c r="AG69" s="31"/>
      <c r="AH69" s="31"/>
      <c r="AI69" s="55">
        <v>7.47</v>
      </c>
      <c r="AJ69" s="31"/>
      <c r="AK69" s="31"/>
      <c r="AL69" s="31"/>
      <c r="AM69" s="31"/>
      <c r="AN69" s="31"/>
      <c r="AO69" s="31"/>
      <c r="AP69" s="31"/>
      <c r="AQ69" s="31"/>
      <c r="AR69" s="31"/>
      <c r="AY69" s="32" t="s">
        <v>176</v>
      </c>
      <c r="AZ69" s="33" t="s">
        <v>177</v>
      </c>
      <c r="BA69" s="27" t="s">
        <v>178</v>
      </c>
    </row>
    <row r="70" spans="1:53" s="27" customFormat="1" x14ac:dyDescent="0.25">
      <c r="A70" s="27" t="s">
        <v>171</v>
      </c>
      <c r="B70" s="27" t="s">
        <v>172</v>
      </c>
      <c r="C70" s="27" t="s">
        <v>173</v>
      </c>
      <c r="D70" s="27" t="s">
        <v>11</v>
      </c>
      <c r="E70" s="27">
        <v>1</v>
      </c>
      <c r="F70" s="27" t="s">
        <v>174</v>
      </c>
      <c r="G70" s="28">
        <v>2</v>
      </c>
      <c r="H70" s="34">
        <v>50</v>
      </c>
      <c r="I70" s="27">
        <v>2.375</v>
      </c>
      <c r="J70" s="24"/>
      <c r="K70" s="24"/>
      <c r="L70" s="24"/>
      <c r="M70" s="27" t="s">
        <v>183</v>
      </c>
      <c r="N70" s="25"/>
      <c r="O70" s="26">
        <v>0.436</v>
      </c>
      <c r="Q70" s="26"/>
      <c r="R70" s="26"/>
      <c r="S70" s="26"/>
      <c r="T70" s="26"/>
      <c r="U70" s="24"/>
      <c r="V70" s="24"/>
      <c r="W70" s="24"/>
      <c r="X70" s="26">
        <f t="shared" si="49"/>
        <v>1.5030000000000001</v>
      </c>
      <c r="Y70" s="29">
        <f t="shared" si="2"/>
        <v>1.7742215196983064</v>
      </c>
      <c r="Z70" s="29">
        <f t="shared" si="3"/>
        <v>0.12525</v>
      </c>
      <c r="AA70" s="30">
        <f t="shared" si="4"/>
        <v>1.2320982775682681E-2</v>
      </c>
      <c r="AB70" s="31">
        <f t="shared" si="8"/>
        <v>1.1976047904191617E-3</v>
      </c>
      <c r="AC70" s="31">
        <v>1.4999999999999999E-4</v>
      </c>
      <c r="AD70" s="31"/>
      <c r="AE70" s="31"/>
      <c r="AF70" s="31"/>
      <c r="AG70" s="31"/>
      <c r="AH70" s="31"/>
      <c r="AI70" s="55">
        <v>9.0399999999999991</v>
      </c>
      <c r="AJ70" s="31"/>
      <c r="AK70" s="31"/>
      <c r="AL70" s="31"/>
      <c r="AM70" s="31"/>
      <c r="AN70" s="31"/>
      <c r="AO70" s="31"/>
      <c r="AP70" s="31"/>
      <c r="AQ70" s="31"/>
      <c r="AR70" s="31"/>
      <c r="AY70" s="32" t="s">
        <v>176</v>
      </c>
      <c r="AZ70" s="33" t="s">
        <v>177</v>
      </c>
      <c r="BA70" s="27" t="s">
        <v>178</v>
      </c>
    </row>
    <row r="71" spans="1:53" s="38" customFormat="1" x14ac:dyDescent="0.25">
      <c r="A71" s="38" t="s">
        <v>171</v>
      </c>
      <c r="B71" s="38" t="s">
        <v>172</v>
      </c>
      <c r="C71" s="38" t="s">
        <v>173</v>
      </c>
      <c r="D71" s="38" t="s">
        <v>11</v>
      </c>
      <c r="E71" s="38">
        <v>1</v>
      </c>
      <c r="F71" s="38" t="s">
        <v>174</v>
      </c>
      <c r="G71" s="43">
        <v>2.5</v>
      </c>
      <c r="H71" s="43">
        <v>65</v>
      </c>
      <c r="I71" s="38">
        <v>2.875</v>
      </c>
      <c r="J71" s="35"/>
      <c r="K71" s="35"/>
      <c r="L71" s="35"/>
      <c r="M71" s="35"/>
      <c r="N71" s="36">
        <v>5</v>
      </c>
      <c r="O71" s="37">
        <v>8.3000000000000004E-2</v>
      </c>
      <c r="Q71" s="37"/>
      <c r="R71" s="37"/>
      <c r="S71" s="37"/>
      <c r="T71" s="37"/>
      <c r="U71" s="35"/>
      <c r="V71" s="35"/>
      <c r="W71" s="35"/>
      <c r="X71" s="37">
        <f t="shared" si="49"/>
        <v>2.7090000000000001</v>
      </c>
      <c r="Y71" s="44">
        <f t="shared" si="2"/>
        <v>5.7637865791597491</v>
      </c>
      <c r="Z71" s="44">
        <f t="shared" si="3"/>
        <v>0.22575000000000001</v>
      </c>
      <c r="AA71" s="45">
        <f t="shared" si="4"/>
        <v>4.0026295688609374E-2</v>
      </c>
      <c r="AB71" s="46">
        <f t="shared" si="8"/>
        <v>6.6445182724252485E-4</v>
      </c>
      <c r="AC71" s="46">
        <v>1.4999999999999999E-4</v>
      </c>
      <c r="AD71" s="46"/>
      <c r="AE71" s="46"/>
      <c r="AF71" s="46"/>
      <c r="AH71" s="46"/>
      <c r="AI71" s="56">
        <v>2.48</v>
      </c>
      <c r="AJ71" s="46"/>
      <c r="AK71" s="46"/>
      <c r="AL71" s="46"/>
      <c r="AM71" s="46"/>
      <c r="AN71" s="46"/>
      <c r="AO71" s="46"/>
      <c r="AP71" s="46"/>
      <c r="AQ71" s="46"/>
      <c r="AR71" s="46"/>
      <c r="AY71" s="47" t="s">
        <v>176</v>
      </c>
      <c r="AZ71" s="48" t="s">
        <v>177</v>
      </c>
      <c r="BA71" s="49" t="s">
        <v>178</v>
      </c>
    </row>
    <row r="72" spans="1:53" s="38" customFormat="1" x14ac:dyDescent="0.25">
      <c r="A72" s="38" t="s">
        <v>171</v>
      </c>
      <c r="B72" s="38" t="s">
        <v>172</v>
      </c>
      <c r="C72" s="38" t="s">
        <v>173</v>
      </c>
      <c r="D72" s="38" t="s">
        <v>11</v>
      </c>
      <c r="E72" s="38">
        <v>1</v>
      </c>
      <c r="F72" s="38" t="s">
        <v>174</v>
      </c>
      <c r="G72" s="43">
        <v>2.5</v>
      </c>
      <c r="H72" s="43">
        <v>65</v>
      </c>
      <c r="I72" s="38">
        <v>2.875</v>
      </c>
      <c r="J72" s="35"/>
      <c r="K72" s="35"/>
      <c r="L72" s="35"/>
      <c r="M72" s="35"/>
      <c r="N72" s="36"/>
      <c r="O72" s="37">
        <v>0.109</v>
      </c>
      <c r="Q72" s="37"/>
      <c r="R72" s="37"/>
      <c r="S72" s="37"/>
      <c r="T72" s="37"/>
      <c r="U72" s="35"/>
      <c r="V72" s="35"/>
      <c r="W72" s="35"/>
      <c r="X72" s="37">
        <f t="shared" si="49"/>
        <v>2.657</v>
      </c>
      <c r="Y72" s="44">
        <f t="shared" ref="Y72" si="50">PI()*X72^2/4</f>
        <v>5.5446353588306323</v>
      </c>
      <c r="Z72" s="44">
        <f t="shared" ref="Z72" si="51">X72/12</f>
        <v>0.22141666666666668</v>
      </c>
      <c r="AA72" s="45">
        <f t="shared" ref="AA72" si="52">PI()*Z72^2/4</f>
        <v>3.8504412214101613E-2</v>
      </c>
      <c r="AB72" s="46">
        <f t="shared" ref="AB72" si="53">AC72/Z72</f>
        <v>6.7745577719232209E-4</v>
      </c>
      <c r="AC72" s="46">
        <v>1.4999999999999999E-4</v>
      </c>
      <c r="AD72" s="46"/>
      <c r="AE72" s="46"/>
      <c r="AF72" s="46"/>
      <c r="AH72" s="46"/>
      <c r="AI72" s="56">
        <v>3.22</v>
      </c>
      <c r="AJ72" s="46"/>
      <c r="AK72" s="46"/>
      <c r="AL72" s="46"/>
      <c r="AM72" s="46"/>
      <c r="AN72" s="46"/>
      <c r="AO72" s="46"/>
      <c r="AP72" s="46"/>
      <c r="AQ72" s="46"/>
      <c r="AR72" s="46"/>
      <c r="AY72" s="47" t="s">
        <v>176</v>
      </c>
      <c r="AZ72" s="48" t="s">
        <v>177</v>
      </c>
      <c r="BA72" s="49" t="s">
        <v>178</v>
      </c>
    </row>
    <row r="73" spans="1:53" s="38" customFormat="1" x14ac:dyDescent="0.25">
      <c r="A73" s="38" t="s">
        <v>171</v>
      </c>
      <c r="B73" s="38" t="s">
        <v>172</v>
      </c>
      <c r="C73" s="38" t="s">
        <v>173</v>
      </c>
      <c r="D73" s="38" t="s">
        <v>11</v>
      </c>
      <c r="E73" s="38">
        <v>1</v>
      </c>
      <c r="F73" s="38" t="s">
        <v>174</v>
      </c>
      <c r="G73" s="43">
        <v>2.5</v>
      </c>
      <c r="H73" s="43">
        <v>65</v>
      </c>
      <c r="I73" s="38">
        <v>2.875</v>
      </c>
      <c r="J73" s="35"/>
      <c r="K73" s="35"/>
      <c r="L73" s="35"/>
      <c r="M73" s="35"/>
      <c r="N73" s="36">
        <v>10</v>
      </c>
      <c r="O73" s="37">
        <v>0.12</v>
      </c>
      <c r="Q73" s="37"/>
      <c r="R73" s="37"/>
      <c r="S73" s="37"/>
      <c r="T73" s="37"/>
      <c r="U73" s="35"/>
      <c r="V73" s="35"/>
      <c r="W73" s="35"/>
      <c r="X73" s="37">
        <f t="shared" si="49"/>
        <v>2.6349999999999998</v>
      </c>
      <c r="Y73" s="44">
        <f t="shared" si="2"/>
        <v>5.4531961630552468</v>
      </c>
      <c r="Z73" s="44">
        <f t="shared" si="3"/>
        <v>0.21958333333333332</v>
      </c>
      <c r="AA73" s="45">
        <f t="shared" si="4"/>
        <v>3.7869417798994776E-2</v>
      </c>
      <c r="AB73" s="46">
        <f t="shared" si="8"/>
        <v>6.83111954459203E-4</v>
      </c>
      <c r="AC73" s="46">
        <v>1.4999999999999999E-4</v>
      </c>
      <c r="AD73" s="46"/>
      <c r="AE73" s="46"/>
      <c r="AF73" s="46"/>
      <c r="AH73" s="46"/>
      <c r="AI73" s="56">
        <v>3.53</v>
      </c>
      <c r="AJ73" s="46"/>
      <c r="AK73" s="46"/>
      <c r="AL73" s="46"/>
      <c r="AM73" s="46"/>
      <c r="AN73" s="46"/>
      <c r="AO73" s="46"/>
      <c r="AP73" s="46"/>
      <c r="AQ73" s="46"/>
      <c r="AR73" s="46"/>
      <c r="AY73" s="47" t="s">
        <v>176</v>
      </c>
      <c r="AZ73" s="48" t="s">
        <v>177</v>
      </c>
      <c r="BA73" s="49" t="s">
        <v>178</v>
      </c>
    </row>
    <row r="74" spans="1:53" s="38" customFormat="1" x14ac:dyDescent="0.25">
      <c r="A74" s="38" t="s">
        <v>171</v>
      </c>
      <c r="B74" s="38" t="s">
        <v>172</v>
      </c>
      <c r="C74" s="38" t="s">
        <v>173</v>
      </c>
      <c r="D74" s="38" t="s">
        <v>11</v>
      </c>
      <c r="E74" s="38">
        <v>1</v>
      </c>
      <c r="F74" s="38" t="s">
        <v>174</v>
      </c>
      <c r="G74" s="43">
        <v>2.5</v>
      </c>
      <c r="H74" s="43">
        <v>65</v>
      </c>
      <c r="I74" s="38">
        <v>2.875</v>
      </c>
      <c r="J74" s="35"/>
      <c r="K74" s="35"/>
      <c r="L74" s="35"/>
      <c r="M74" s="35"/>
      <c r="N74" s="36"/>
      <c r="O74" s="37">
        <v>0.125</v>
      </c>
      <c r="Q74" s="37"/>
      <c r="R74" s="37"/>
      <c r="S74" s="37"/>
      <c r="T74" s="37"/>
      <c r="U74" s="35"/>
      <c r="V74" s="35"/>
      <c r="W74" s="35"/>
      <c r="X74" s="37">
        <f t="shared" si="49"/>
        <v>2.625</v>
      </c>
      <c r="Y74" s="44">
        <f t="shared" ref="Y74:Y78" si="54">PI()*X74^2/4</f>
        <v>5.4118842196605419</v>
      </c>
      <c r="Z74" s="44">
        <f t="shared" ref="Z74:Z78" si="55">X74/12</f>
        <v>0.21875</v>
      </c>
      <c r="AA74" s="45">
        <f t="shared" ref="AA74:AA78" si="56">PI()*Z74^2/4</f>
        <v>3.7582529303198206E-2</v>
      </c>
      <c r="AB74" s="46">
        <f t="shared" ref="AB74:AB78" si="57">AC74/Z74</f>
        <v>6.857142857142857E-4</v>
      </c>
      <c r="AC74" s="46">
        <v>1.4999999999999999E-4</v>
      </c>
      <c r="AD74" s="46"/>
      <c r="AE74" s="46"/>
      <c r="AF74" s="46"/>
      <c r="AH74" s="46"/>
      <c r="AI74" s="56">
        <v>3.67</v>
      </c>
      <c r="AJ74" s="46"/>
      <c r="AK74" s="46"/>
      <c r="AL74" s="46"/>
      <c r="AM74" s="46"/>
      <c r="AN74" s="46"/>
      <c r="AO74" s="46"/>
      <c r="AP74" s="46"/>
      <c r="AQ74" s="46"/>
      <c r="AR74" s="46"/>
      <c r="AY74" s="47" t="s">
        <v>176</v>
      </c>
      <c r="AZ74" s="48" t="s">
        <v>177</v>
      </c>
      <c r="BA74" s="49" t="s">
        <v>178</v>
      </c>
    </row>
    <row r="75" spans="1:53" s="38" customFormat="1" x14ac:dyDescent="0.25">
      <c r="A75" s="38" t="s">
        <v>171</v>
      </c>
      <c r="B75" s="38" t="s">
        <v>172</v>
      </c>
      <c r="C75" s="38" t="s">
        <v>173</v>
      </c>
      <c r="D75" s="38" t="s">
        <v>11</v>
      </c>
      <c r="E75" s="38">
        <v>1</v>
      </c>
      <c r="F75" s="38" t="s">
        <v>174</v>
      </c>
      <c r="G75" s="43">
        <v>2.5</v>
      </c>
      <c r="H75" s="43">
        <v>65</v>
      </c>
      <c r="I75" s="38">
        <v>2.875</v>
      </c>
      <c r="J75" s="35"/>
      <c r="K75" s="35"/>
      <c r="L75" s="35"/>
      <c r="M75" s="35"/>
      <c r="N75" s="36"/>
      <c r="O75" s="37">
        <v>0.14099999999999999</v>
      </c>
      <c r="Q75" s="37"/>
      <c r="R75" s="37"/>
      <c r="S75" s="37"/>
      <c r="T75" s="37"/>
      <c r="U75" s="35"/>
      <c r="V75" s="35"/>
      <c r="W75" s="35"/>
      <c r="X75" s="37">
        <f t="shared" si="49"/>
        <v>2.593</v>
      </c>
      <c r="Y75" s="44">
        <f t="shared" si="54"/>
        <v>5.2807415759290901</v>
      </c>
      <c r="Z75" s="44">
        <f t="shared" si="55"/>
        <v>0.21608333333333332</v>
      </c>
      <c r="AA75" s="45">
        <f t="shared" si="56"/>
        <v>3.6671816499507563E-2</v>
      </c>
      <c r="AB75" s="46">
        <f t="shared" si="57"/>
        <v>6.9417662938681059E-4</v>
      </c>
      <c r="AC75" s="46">
        <v>1.4999999999999999E-4</v>
      </c>
      <c r="AD75" s="46"/>
      <c r="AE75" s="46"/>
      <c r="AF75" s="46"/>
      <c r="AH75" s="46"/>
      <c r="AI75" s="56">
        <v>4.12</v>
      </c>
      <c r="AJ75" s="46"/>
      <c r="AK75" s="46"/>
      <c r="AL75" s="46"/>
      <c r="AM75" s="46"/>
      <c r="AN75" s="46"/>
      <c r="AO75" s="46"/>
      <c r="AP75" s="46"/>
      <c r="AQ75" s="46"/>
      <c r="AR75" s="46"/>
      <c r="AY75" s="47" t="s">
        <v>176</v>
      </c>
      <c r="AZ75" s="48" t="s">
        <v>177</v>
      </c>
      <c r="BA75" s="49" t="s">
        <v>178</v>
      </c>
    </row>
    <row r="76" spans="1:53" s="38" customFormat="1" x14ac:dyDescent="0.25">
      <c r="A76" s="38" t="s">
        <v>171</v>
      </c>
      <c r="B76" s="38" t="s">
        <v>172</v>
      </c>
      <c r="C76" s="38" t="s">
        <v>173</v>
      </c>
      <c r="D76" s="38" t="s">
        <v>11</v>
      </c>
      <c r="E76" s="38">
        <v>1</v>
      </c>
      <c r="F76" s="38" t="s">
        <v>174</v>
      </c>
      <c r="G76" s="43">
        <v>2.5</v>
      </c>
      <c r="H76" s="43">
        <v>65</v>
      </c>
      <c r="I76" s="38">
        <v>2.875</v>
      </c>
      <c r="J76" s="35"/>
      <c r="K76" s="35"/>
      <c r="L76" s="35"/>
      <c r="M76" s="35"/>
      <c r="N76" s="36"/>
      <c r="O76" s="37">
        <v>0.156</v>
      </c>
      <c r="Q76" s="37"/>
      <c r="R76" s="37"/>
      <c r="S76" s="37"/>
      <c r="T76" s="37"/>
      <c r="U76" s="35"/>
      <c r="V76" s="35"/>
      <c r="W76" s="35"/>
      <c r="X76" s="37">
        <f t="shared" si="49"/>
        <v>2.5630000000000002</v>
      </c>
      <c r="Y76" s="44">
        <f t="shared" si="54"/>
        <v>5.1592561880147736</v>
      </c>
      <c r="Z76" s="44">
        <f t="shared" si="55"/>
        <v>0.21358333333333335</v>
      </c>
      <c r="AA76" s="45">
        <f t="shared" si="56"/>
        <v>3.5828167972324819E-2</v>
      </c>
      <c r="AB76" s="46">
        <f t="shared" si="57"/>
        <v>7.0230198985563779E-4</v>
      </c>
      <c r="AC76" s="46">
        <v>1.4999999999999999E-4</v>
      </c>
      <c r="AD76" s="46"/>
      <c r="AE76" s="46"/>
      <c r="AF76" s="46"/>
      <c r="AH76" s="46"/>
      <c r="AI76" s="56">
        <v>4.53</v>
      </c>
      <c r="AJ76" s="46"/>
      <c r="AK76" s="46"/>
      <c r="AL76" s="46"/>
      <c r="AM76" s="46"/>
      <c r="AN76" s="46"/>
      <c r="AO76" s="46"/>
      <c r="AP76" s="46"/>
      <c r="AQ76" s="46"/>
      <c r="AR76" s="46"/>
      <c r="AY76" s="47" t="s">
        <v>176</v>
      </c>
      <c r="AZ76" s="48" t="s">
        <v>177</v>
      </c>
      <c r="BA76" s="49" t="s">
        <v>178</v>
      </c>
    </row>
    <row r="77" spans="1:53" s="38" customFormat="1" x14ac:dyDescent="0.25">
      <c r="A77" s="38" t="s">
        <v>171</v>
      </c>
      <c r="B77" s="38" t="s">
        <v>172</v>
      </c>
      <c r="C77" s="38" t="s">
        <v>173</v>
      </c>
      <c r="D77" s="38" t="s">
        <v>11</v>
      </c>
      <c r="E77" s="38">
        <v>1</v>
      </c>
      <c r="F77" s="38" t="s">
        <v>174</v>
      </c>
      <c r="G77" s="43">
        <v>2.5</v>
      </c>
      <c r="H77" s="43">
        <v>65</v>
      </c>
      <c r="I77" s="38">
        <v>2.875</v>
      </c>
      <c r="J77" s="35"/>
      <c r="K77" s="35"/>
      <c r="L77" s="35"/>
      <c r="M77" s="35"/>
      <c r="N77" s="36"/>
      <c r="O77" s="37">
        <v>0.17199999999999999</v>
      </c>
      <c r="Q77" s="37"/>
      <c r="R77" s="37"/>
      <c r="S77" s="37"/>
      <c r="T77" s="37"/>
      <c r="U77" s="35"/>
      <c r="V77" s="35"/>
      <c r="W77" s="35"/>
      <c r="X77" s="37">
        <f t="shared" si="49"/>
        <v>2.5310000000000001</v>
      </c>
      <c r="Y77" s="44">
        <f t="shared" si="54"/>
        <v>5.0312300041956819</v>
      </c>
      <c r="Z77" s="44">
        <f t="shared" si="55"/>
        <v>0.21091666666666667</v>
      </c>
      <c r="AA77" s="45">
        <f t="shared" si="56"/>
        <v>3.4939097251358894E-2</v>
      </c>
      <c r="AB77" s="46">
        <f t="shared" si="57"/>
        <v>7.1118135124456725E-4</v>
      </c>
      <c r="AC77" s="46">
        <v>1.4999999999999999E-4</v>
      </c>
      <c r="AD77" s="46"/>
      <c r="AE77" s="46"/>
      <c r="AF77" s="46"/>
      <c r="AH77" s="46"/>
      <c r="AI77" s="56">
        <v>4.97</v>
      </c>
      <c r="AJ77" s="46"/>
      <c r="AK77" s="46"/>
      <c r="AL77" s="46"/>
      <c r="AM77" s="46"/>
      <c r="AN77" s="46"/>
      <c r="AO77" s="46"/>
      <c r="AP77" s="46"/>
      <c r="AQ77" s="46"/>
      <c r="AR77" s="46"/>
      <c r="AY77" s="47" t="s">
        <v>176</v>
      </c>
      <c r="AZ77" s="48" t="s">
        <v>177</v>
      </c>
      <c r="BA77" s="49" t="s">
        <v>178</v>
      </c>
    </row>
    <row r="78" spans="1:53" s="38" customFormat="1" x14ac:dyDescent="0.25">
      <c r="A78" s="38" t="s">
        <v>171</v>
      </c>
      <c r="B78" s="38" t="s">
        <v>172</v>
      </c>
      <c r="C78" s="38" t="s">
        <v>173</v>
      </c>
      <c r="D78" s="38" t="s">
        <v>11</v>
      </c>
      <c r="E78" s="38">
        <v>1</v>
      </c>
      <c r="F78" s="38" t="s">
        <v>174</v>
      </c>
      <c r="G78" s="43">
        <v>2.5</v>
      </c>
      <c r="H78" s="43">
        <v>65</v>
      </c>
      <c r="I78" s="38">
        <v>2.875</v>
      </c>
      <c r="J78" s="35"/>
      <c r="K78" s="35"/>
      <c r="L78" s="35"/>
      <c r="M78" s="35"/>
      <c r="N78" s="36">
        <v>30</v>
      </c>
      <c r="O78" s="37">
        <v>0.188</v>
      </c>
      <c r="Q78" s="37"/>
      <c r="R78" s="37"/>
      <c r="S78" s="37"/>
      <c r="T78" s="37"/>
      <c r="U78" s="35"/>
      <c r="V78" s="35"/>
      <c r="W78" s="35"/>
      <c r="X78" s="37">
        <f t="shared" si="49"/>
        <v>2.4990000000000001</v>
      </c>
      <c r="Y78" s="44">
        <f t="shared" si="54"/>
        <v>4.9048123158152279</v>
      </c>
      <c r="Z78" s="44">
        <f t="shared" si="55"/>
        <v>0.20825000000000002</v>
      </c>
      <c r="AA78" s="45">
        <f t="shared" si="56"/>
        <v>3.4061196637605755E-2</v>
      </c>
      <c r="AB78" s="46">
        <f t="shared" si="57"/>
        <v>7.2028811524609828E-4</v>
      </c>
      <c r="AC78" s="46">
        <v>1.4999999999999999E-4</v>
      </c>
      <c r="AD78" s="46"/>
      <c r="AE78" s="46"/>
      <c r="AF78" s="46"/>
      <c r="AH78" s="46"/>
      <c r="AI78" s="56">
        <v>5.4</v>
      </c>
      <c r="AJ78" s="46"/>
      <c r="AK78" s="46"/>
      <c r="AL78" s="46"/>
      <c r="AM78" s="46"/>
      <c r="AN78" s="46"/>
      <c r="AO78" s="46"/>
      <c r="AP78" s="46"/>
      <c r="AQ78" s="46"/>
      <c r="AR78" s="46"/>
      <c r="AY78" s="47" t="s">
        <v>176</v>
      </c>
      <c r="AZ78" s="48" t="s">
        <v>177</v>
      </c>
      <c r="BA78" s="49" t="s">
        <v>178</v>
      </c>
    </row>
    <row r="79" spans="1:53" s="42" customFormat="1" x14ac:dyDescent="0.25">
      <c r="A79" s="42" t="s">
        <v>171</v>
      </c>
      <c r="B79" s="42" t="s">
        <v>172</v>
      </c>
      <c r="C79" s="42" t="s">
        <v>173</v>
      </c>
      <c r="D79" s="42" t="s">
        <v>11</v>
      </c>
      <c r="E79" s="42">
        <v>1</v>
      </c>
      <c r="F79" s="42" t="s">
        <v>174</v>
      </c>
      <c r="G79" s="50">
        <v>2.5</v>
      </c>
      <c r="H79" s="51">
        <v>65</v>
      </c>
      <c r="I79" s="42">
        <v>2.875</v>
      </c>
      <c r="J79" s="39"/>
      <c r="K79" s="39"/>
      <c r="L79" s="39"/>
      <c r="M79" s="42" t="s">
        <v>180</v>
      </c>
      <c r="N79" s="40">
        <v>40</v>
      </c>
      <c r="O79" s="41">
        <v>0.20300000000000001</v>
      </c>
      <c r="Q79" s="41"/>
      <c r="R79" s="41"/>
      <c r="S79" s="41"/>
      <c r="T79" s="41"/>
      <c r="U79" s="39"/>
      <c r="V79" s="39"/>
      <c r="W79" s="39"/>
      <c r="X79" s="41">
        <f t="shared" si="49"/>
        <v>2.4689999999999999</v>
      </c>
      <c r="Y79" s="52">
        <f t="shared" si="2"/>
        <v>4.7877565735424712</v>
      </c>
      <c r="Z79" s="52">
        <f t="shared" si="3"/>
        <v>0.20574999999999999</v>
      </c>
      <c r="AA79" s="53">
        <f t="shared" si="4"/>
        <v>3.3248309538489389E-2</v>
      </c>
      <c r="AB79" s="54">
        <f t="shared" si="8"/>
        <v>7.2904009720534623E-4</v>
      </c>
      <c r="AC79" s="54">
        <v>1.4999999999999999E-4</v>
      </c>
      <c r="AD79" s="54"/>
      <c r="AE79" s="54"/>
      <c r="AF79" s="54"/>
      <c r="AG79" s="54"/>
      <c r="AH79" s="54"/>
      <c r="AI79" s="57">
        <v>5.8</v>
      </c>
      <c r="AJ79" s="54"/>
      <c r="AK79" s="54"/>
      <c r="AL79" s="54"/>
      <c r="AM79" s="54"/>
      <c r="AN79" s="54"/>
      <c r="AO79" s="54"/>
      <c r="AP79" s="54"/>
      <c r="AQ79" s="54"/>
      <c r="AR79" s="54"/>
      <c r="AY79" s="47" t="s">
        <v>176</v>
      </c>
      <c r="AZ79" s="48" t="s">
        <v>177</v>
      </c>
      <c r="BA79" s="49" t="s">
        <v>178</v>
      </c>
    </row>
    <row r="80" spans="1:53" s="38" customFormat="1" x14ac:dyDescent="0.25">
      <c r="A80" s="38" t="s">
        <v>171</v>
      </c>
      <c r="B80" s="38" t="s">
        <v>172</v>
      </c>
      <c r="C80" s="38" t="s">
        <v>173</v>
      </c>
      <c r="D80" s="38" t="s">
        <v>11</v>
      </c>
      <c r="E80" s="38">
        <v>1</v>
      </c>
      <c r="F80" s="38" t="s">
        <v>174</v>
      </c>
      <c r="G80" s="43">
        <v>2.5</v>
      </c>
      <c r="H80" s="43">
        <v>65</v>
      </c>
      <c r="I80" s="38">
        <v>2.875</v>
      </c>
      <c r="J80" s="35"/>
      <c r="K80" s="35"/>
      <c r="L80" s="35"/>
      <c r="M80" s="35"/>
      <c r="N80" s="36"/>
      <c r="O80" s="37">
        <v>0.216</v>
      </c>
      <c r="Q80" s="37"/>
      <c r="R80" s="37"/>
      <c r="S80" s="37"/>
      <c r="T80" s="37"/>
      <c r="U80" s="35"/>
      <c r="V80" s="35"/>
      <c r="W80" s="35"/>
      <c r="X80" s="37">
        <f t="shared" si="49"/>
        <v>2.4430000000000001</v>
      </c>
      <c r="Y80" s="44">
        <f t="shared" si="2"/>
        <v>4.6874518032986572</v>
      </c>
      <c r="Z80" s="44">
        <f t="shared" si="3"/>
        <v>0.20358333333333334</v>
      </c>
      <c r="AA80" s="45">
        <f t="shared" si="4"/>
        <v>3.2551748634018454E-2</v>
      </c>
      <c r="AB80" s="46">
        <f t="shared" si="8"/>
        <v>7.3679901760130974E-4</v>
      </c>
      <c r="AC80" s="46">
        <v>1.4999999999999999E-4</v>
      </c>
      <c r="AD80" s="46"/>
      <c r="AE80" s="46"/>
      <c r="AF80" s="46"/>
      <c r="AH80" s="46"/>
      <c r="AI80" s="56">
        <v>6.14</v>
      </c>
      <c r="AJ80" s="46"/>
      <c r="AK80" s="46"/>
      <c r="AL80" s="46"/>
      <c r="AM80" s="46"/>
      <c r="AN80" s="46"/>
      <c r="AO80" s="46"/>
      <c r="AP80" s="46"/>
      <c r="AQ80" s="46"/>
      <c r="AR80" s="46"/>
      <c r="AY80" s="47" t="s">
        <v>176</v>
      </c>
      <c r="AZ80" s="48" t="s">
        <v>177</v>
      </c>
      <c r="BA80" s="49" t="s">
        <v>178</v>
      </c>
    </row>
    <row r="81" spans="1:53" s="38" customFormat="1" x14ac:dyDescent="0.25">
      <c r="A81" s="38" t="s">
        <v>171</v>
      </c>
      <c r="B81" s="38" t="s">
        <v>172</v>
      </c>
      <c r="C81" s="38" t="s">
        <v>173</v>
      </c>
      <c r="D81" s="38" t="s">
        <v>11</v>
      </c>
      <c r="E81" s="38">
        <v>1</v>
      </c>
      <c r="F81" s="38" t="s">
        <v>174</v>
      </c>
      <c r="G81" s="43">
        <v>2.5</v>
      </c>
      <c r="H81" s="43">
        <v>65</v>
      </c>
      <c r="I81" s="38">
        <v>2.875</v>
      </c>
      <c r="J81" s="35"/>
      <c r="K81" s="35"/>
      <c r="L81" s="35"/>
      <c r="M81" s="35"/>
      <c r="N81" s="36"/>
      <c r="O81" s="37">
        <v>0.25</v>
      </c>
      <c r="Q81" s="37"/>
      <c r="R81" s="37"/>
      <c r="S81" s="37"/>
      <c r="T81" s="37"/>
      <c r="U81" s="35"/>
      <c r="V81" s="35"/>
      <c r="W81" s="35"/>
      <c r="X81" s="37">
        <f t="shared" si="49"/>
        <v>2.375</v>
      </c>
      <c r="Y81" s="44">
        <f t="shared" si="2"/>
        <v>4.4301365154137313</v>
      </c>
      <c r="Z81" s="44">
        <f t="shared" si="3"/>
        <v>0.19791666666666666</v>
      </c>
      <c r="AA81" s="45">
        <f t="shared" si="4"/>
        <v>3.0764836912595357E-2</v>
      </c>
      <c r="AB81" s="46">
        <f t="shared" si="8"/>
        <v>7.5789473684210519E-4</v>
      </c>
      <c r="AC81" s="46">
        <v>1.4999999999999999E-4</v>
      </c>
      <c r="AD81" s="46"/>
      <c r="AE81" s="46"/>
      <c r="AF81" s="46"/>
      <c r="AH81" s="46"/>
      <c r="AI81" s="56">
        <v>7.02</v>
      </c>
      <c r="AJ81" s="46"/>
      <c r="AK81" s="46"/>
      <c r="AL81" s="46"/>
      <c r="AM81" s="46"/>
      <c r="AN81" s="46"/>
      <c r="AO81" s="46"/>
      <c r="AP81" s="46"/>
      <c r="AQ81" s="46"/>
      <c r="AR81" s="46"/>
      <c r="AY81" s="47" t="s">
        <v>176</v>
      </c>
      <c r="AZ81" s="48" t="s">
        <v>177</v>
      </c>
      <c r="BA81" s="49" t="s">
        <v>178</v>
      </c>
    </row>
    <row r="82" spans="1:53" s="42" customFormat="1" x14ac:dyDescent="0.25">
      <c r="A82" s="42" t="s">
        <v>171</v>
      </c>
      <c r="B82" s="42" t="s">
        <v>172</v>
      </c>
      <c r="C82" s="42" t="s">
        <v>173</v>
      </c>
      <c r="D82" s="42" t="s">
        <v>11</v>
      </c>
      <c r="E82" s="42">
        <v>1</v>
      </c>
      <c r="F82" s="42" t="s">
        <v>174</v>
      </c>
      <c r="G82" s="50">
        <v>2.5</v>
      </c>
      <c r="H82" s="51">
        <v>65</v>
      </c>
      <c r="I82" s="42">
        <v>2.875</v>
      </c>
      <c r="J82" s="39"/>
      <c r="K82" s="39"/>
      <c r="L82" s="39"/>
      <c r="M82" s="42" t="s">
        <v>182</v>
      </c>
      <c r="N82" s="40">
        <v>80</v>
      </c>
      <c r="O82" s="41">
        <v>0.27600000000000002</v>
      </c>
      <c r="Q82" s="41"/>
      <c r="R82" s="41"/>
      <c r="S82" s="41"/>
      <c r="T82" s="41"/>
      <c r="U82" s="39"/>
      <c r="V82" s="39"/>
      <c r="W82" s="39"/>
      <c r="X82" s="41">
        <f t="shared" si="49"/>
        <v>2.323</v>
      </c>
      <c r="Y82" s="52">
        <f t="shared" si="2"/>
        <v>4.2382668856883887</v>
      </c>
      <c r="Z82" s="52">
        <f t="shared" si="3"/>
        <v>0.19358333333333333</v>
      </c>
      <c r="AA82" s="53">
        <f t="shared" si="4"/>
        <v>2.9432408928391586E-2</v>
      </c>
      <c r="AB82" s="54">
        <f t="shared" si="8"/>
        <v>7.7486009470512259E-4</v>
      </c>
      <c r="AC82" s="54">
        <v>1.4999999999999999E-4</v>
      </c>
      <c r="AD82" s="54"/>
      <c r="AE82" s="54"/>
      <c r="AF82" s="54"/>
      <c r="AG82" s="54"/>
      <c r="AH82" s="54"/>
      <c r="AI82" s="57">
        <v>7.67</v>
      </c>
      <c r="AJ82" s="54"/>
      <c r="AK82" s="54"/>
      <c r="AL82" s="54"/>
      <c r="AM82" s="54"/>
      <c r="AN82" s="54"/>
      <c r="AO82" s="54"/>
      <c r="AP82" s="54"/>
      <c r="AQ82" s="54"/>
      <c r="AR82" s="54"/>
      <c r="AY82" s="47" t="s">
        <v>176</v>
      </c>
      <c r="AZ82" s="48" t="s">
        <v>177</v>
      </c>
      <c r="BA82" s="49" t="s">
        <v>178</v>
      </c>
    </row>
    <row r="83" spans="1:53" s="42" customFormat="1" x14ac:dyDescent="0.25">
      <c r="A83" s="42" t="s">
        <v>171</v>
      </c>
      <c r="B83" s="42" t="s">
        <v>172</v>
      </c>
      <c r="C83" s="42" t="s">
        <v>173</v>
      </c>
      <c r="D83" s="42" t="s">
        <v>11</v>
      </c>
      <c r="E83" s="42">
        <v>1</v>
      </c>
      <c r="F83" s="42" t="s">
        <v>174</v>
      </c>
      <c r="G83" s="50">
        <v>2.5</v>
      </c>
      <c r="H83" s="51">
        <v>65</v>
      </c>
      <c r="I83" s="42">
        <v>2.875</v>
      </c>
      <c r="J83" s="39"/>
      <c r="K83" s="39"/>
      <c r="L83" s="39"/>
      <c r="N83" s="40">
        <v>160</v>
      </c>
      <c r="O83" s="41">
        <v>0.375</v>
      </c>
      <c r="Q83" s="41"/>
      <c r="R83" s="41"/>
      <c r="S83" s="41"/>
      <c r="T83" s="41"/>
      <c r="U83" s="39"/>
      <c r="V83" s="39"/>
      <c r="W83" s="39"/>
      <c r="X83" s="41">
        <f t="shared" si="49"/>
        <v>2.125</v>
      </c>
      <c r="Y83" s="52">
        <f t="shared" si="2"/>
        <v>3.5465635815916023</v>
      </c>
      <c r="Z83" s="52">
        <f t="shared" si="3"/>
        <v>0.17708333333333334</v>
      </c>
      <c r="AA83" s="53">
        <f t="shared" si="4"/>
        <v>2.4628913761052796E-2</v>
      </c>
      <c r="AB83" s="54">
        <f t="shared" si="8"/>
        <v>8.4705882352941169E-4</v>
      </c>
      <c r="AC83" s="54">
        <v>1.4999999999999999E-4</v>
      </c>
      <c r="AD83" s="54"/>
      <c r="AE83" s="54"/>
      <c r="AF83" s="54"/>
      <c r="AG83" s="54"/>
      <c r="AH83" s="54"/>
      <c r="AI83" s="57">
        <v>10.02</v>
      </c>
      <c r="AJ83" s="54"/>
      <c r="AK83" s="54"/>
      <c r="AL83" s="54"/>
      <c r="AM83" s="54"/>
      <c r="AN83" s="54"/>
      <c r="AO83" s="54"/>
      <c r="AP83" s="54"/>
      <c r="AQ83" s="54"/>
      <c r="AR83" s="54"/>
      <c r="AY83" s="47" t="s">
        <v>176</v>
      </c>
      <c r="AZ83" s="48" t="s">
        <v>177</v>
      </c>
      <c r="BA83" s="49" t="s">
        <v>178</v>
      </c>
    </row>
    <row r="84" spans="1:53" s="42" customFormat="1" x14ac:dyDescent="0.25">
      <c r="A84" s="42" t="s">
        <v>171</v>
      </c>
      <c r="B84" s="42" t="s">
        <v>172</v>
      </c>
      <c r="C84" s="42" t="s">
        <v>173</v>
      </c>
      <c r="D84" s="42" t="s">
        <v>11</v>
      </c>
      <c r="E84" s="42">
        <v>1</v>
      </c>
      <c r="F84" s="42" t="s">
        <v>174</v>
      </c>
      <c r="G84" s="50">
        <v>2.5</v>
      </c>
      <c r="H84" s="51">
        <v>65</v>
      </c>
      <c r="I84" s="42">
        <v>2.875</v>
      </c>
      <c r="J84" s="39"/>
      <c r="K84" s="39"/>
      <c r="L84" s="39"/>
      <c r="M84" s="42" t="s">
        <v>183</v>
      </c>
      <c r="N84" s="40"/>
      <c r="O84" s="41">
        <v>0.55200000000000005</v>
      </c>
      <c r="Q84" s="41"/>
      <c r="R84" s="41"/>
      <c r="S84" s="41"/>
      <c r="T84" s="41"/>
      <c r="U84" s="39"/>
      <c r="V84" s="39"/>
      <c r="W84" s="39"/>
      <c r="X84" s="41">
        <f t="shared" si="49"/>
        <v>1.7709999999999999</v>
      </c>
      <c r="Y84" s="52">
        <f t="shared" si="2"/>
        <v>2.4633550010044556</v>
      </c>
      <c r="Z84" s="52">
        <f t="shared" si="3"/>
        <v>0.14758333333333332</v>
      </c>
      <c r="AA84" s="53">
        <f t="shared" si="4"/>
        <v>1.7106631951419829E-2</v>
      </c>
      <c r="AB84" s="54">
        <f t="shared" si="8"/>
        <v>1.0163749294184077E-3</v>
      </c>
      <c r="AC84" s="54">
        <v>1.4999999999999999E-4</v>
      </c>
      <c r="AD84" s="54"/>
      <c r="AE84" s="54"/>
      <c r="AF84" s="54"/>
      <c r="AG84" s="54"/>
      <c r="AH84" s="54"/>
      <c r="AI84" s="57">
        <v>13.71</v>
      </c>
      <c r="AJ84" s="54"/>
      <c r="AK84" s="54"/>
      <c r="AL84" s="54"/>
      <c r="AM84" s="54"/>
      <c r="AN84" s="54"/>
      <c r="AO84" s="54"/>
      <c r="AP84" s="54"/>
      <c r="AQ84" s="54"/>
      <c r="AR84" s="54"/>
      <c r="AY84" s="47" t="s">
        <v>176</v>
      </c>
      <c r="AZ84" s="48" t="s">
        <v>177</v>
      </c>
      <c r="BA84" s="49" t="s">
        <v>178</v>
      </c>
    </row>
    <row r="85" spans="1:53" s="27" customFormat="1" x14ac:dyDescent="0.25">
      <c r="A85" s="27" t="s">
        <v>171</v>
      </c>
      <c r="B85" s="27" t="s">
        <v>172</v>
      </c>
      <c r="C85" s="27" t="s">
        <v>173</v>
      </c>
      <c r="D85" s="27" t="s">
        <v>11</v>
      </c>
      <c r="E85" s="27">
        <v>1</v>
      </c>
      <c r="F85" s="27" t="s">
        <v>174</v>
      </c>
      <c r="G85" s="28">
        <v>3</v>
      </c>
      <c r="H85" s="28">
        <v>80</v>
      </c>
      <c r="I85" s="27">
        <v>3.5</v>
      </c>
      <c r="J85" s="24"/>
      <c r="K85" s="24"/>
      <c r="L85" s="24"/>
      <c r="M85" s="24"/>
      <c r="N85" s="25">
        <v>5</v>
      </c>
      <c r="O85" s="26">
        <v>8.3000000000000004E-2</v>
      </c>
      <c r="Q85" s="26"/>
      <c r="R85" s="26"/>
      <c r="S85" s="26"/>
      <c r="T85" s="26"/>
      <c r="U85" s="24"/>
      <c r="V85" s="24"/>
      <c r="W85" s="24"/>
      <c r="X85" s="26">
        <f t="shared" si="49"/>
        <v>3.3340000000000001</v>
      </c>
      <c r="Y85" s="29">
        <f t="shared" si="2"/>
        <v>8.7301372675414868</v>
      </c>
      <c r="Z85" s="29">
        <f t="shared" si="3"/>
        <v>0.27783333333333332</v>
      </c>
      <c r="AA85" s="30">
        <f t="shared" si="4"/>
        <v>6.0625953246815877E-2</v>
      </c>
      <c r="AB85" s="31">
        <f t="shared" si="8"/>
        <v>5.398920215956808E-4</v>
      </c>
      <c r="AC85" s="31">
        <v>1.4999999999999999E-4</v>
      </c>
      <c r="AD85" s="31"/>
      <c r="AE85" s="31"/>
      <c r="AF85" s="31"/>
      <c r="AH85" s="31"/>
      <c r="AI85" s="55">
        <v>3.03</v>
      </c>
      <c r="AJ85" s="31"/>
      <c r="AK85" s="31"/>
      <c r="AL85" s="31"/>
      <c r="AM85" s="31"/>
      <c r="AN85" s="31"/>
      <c r="AO85" s="31"/>
      <c r="AP85" s="31"/>
      <c r="AQ85" s="31"/>
      <c r="AR85" s="31"/>
      <c r="AY85" s="32" t="s">
        <v>176</v>
      </c>
      <c r="AZ85" s="33" t="s">
        <v>177</v>
      </c>
      <c r="BA85" s="27" t="s">
        <v>178</v>
      </c>
    </row>
    <row r="86" spans="1:53" s="27" customFormat="1" x14ac:dyDescent="0.25">
      <c r="A86" s="27" t="s">
        <v>171</v>
      </c>
      <c r="B86" s="27" t="s">
        <v>172</v>
      </c>
      <c r="C86" s="27" t="s">
        <v>173</v>
      </c>
      <c r="D86" s="27" t="s">
        <v>11</v>
      </c>
      <c r="E86" s="27">
        <v>1</v>
      </c>
      <c r="F86" s="27" t="s">
        <v>174</v>
      </c>
      <c r="G86" s="28">
        <v>3</v>
      </c>
      <c r="H86" s="28">
        <v>80</v>
      </c>
      <c r="I86" s="27">
        <v>3.5</v>
      </c>
      <c r="J86" s="24"/>
      <c r="K86" s="24"/>
      <c r="L86" s="24"/>
      <c r="M86" s="24"/>
      <c r="N86" s="25"/>
      <c r="O86" s="26">
        <v>0.109</v>
      </c>
      <c r="Q86" s="26"/>
      <c r="R86" s="26"/>
      <c r="S86" s="26"/>
      <c r="T86" s="26"/>
      <c r="U86" s="24"/>
      <c r="V86" s="24"/>
      <c r="W86" s="24"/>
      <c r="X86" s="26">
        <f t="shared" si="49"/>
        <v>3.282</v>
      </c>
      <c r="Y86" s="29">
        <f t="shared" ref="Y86" si="58">PI()*X86^2/4</f>
        <v>8.459935166591535</v>
      </c>
      <c r="Z86" s="29">
        <f t="shared" ref="Z86" si="59">X86/12</f>
        <v>0.27350000000000002</v>
      </c>
      <c r="AA86" s="30">
        <f t="shared" ref="AA86" si="60">PI()*Z86^2/4</f>
        <v>5.8749549767996789E-2</v>
      </c>
      <c r="AB86" s="31">
        <f t="shared" ref="AB86" si="61">AC86/Z86</f>
        <v>5.4844606946983533E-4</v>
      </c>
      <c r="AC86" s="31">
        <v>1.4999999999999999E-4</v>
      </c>
      <c r="AD86" s="31"/>
      <c r="AE86" s="31"/>
      <c r="AF86" s="31"/>
      <c r="AH86" s="31"/>
      <c r="AI86" s="55">
        <v>3.95</v>
      </c>
      <c r="AJ86" s="31"/>
      <c r="AK86" s="31"/>
      <c r="AL86" s="31"/>
      <c r="AM86" s="31"/>
      <c r="AN86" s="31"/>
      <c r="AO86" s="31"/>
      <c r="AP86" s="31"/>
      <c r="AQ86" s="31"/>
      <c r="AR86" s="31"/>
      <c r="AY86" s="32" t="s">
        <v>176</v>
      </c>
      <c r="AZ86" s="33" t="s">
        <v>177</v>
      </c>
      <c r="BA86" s="27" t="s">
        <v>178</v>
      </c>
    </row>
    <row r="87" spans="1:53" s="27" customFormat="1" x14ac:dyDescent="0.25">
      <c r="A87" s="27" t="s">
        <v>171</v>
      </c>
      <c r="B87" s="27" t="s">
        <v>172</v>
      </c>
      <c r="C87" s="27" t="s">
        <v>173</v>
      </c>
      <c r="D87" s="27" t="s">
        <v>11</v>
      </c>
      <c r="E87" s="27">
        <v>1</v>
      </c>
      <c r="F87" s="27" t="s">
        <v>174</v>
      </c>
      <c r="G87" s="28">
        <v>3</v>
      </c>
      <c r="H87" s="28">
        <v>80</v>
      </c>
      <c r="I87" s="27">
        <v>3.5</v>
      </c>
      <c r="J87" s="24"/>
      <c r="K87" s="24"/>
      <c r="L87" s="24"/>
      <c r="M87" s="24"/>
      <c r="N87" s="25">
        <v>10</v>
      </c>
      <c r="O87" s="26">
        <v>0.12</v>
      </c>
      <c r="Q87" s="26"/>
      <c r="R87" s="26"/>
      <c r="S87" s="26"/>
      <c r="T87" s="26"/>
      <c r="U87" s="24"/>
      <c r="V87" s="24"/>
      <c r="W87" s="24"/>
      <c r="X87" s="26">
        <f t="shared" si="49"/>
        <v>3.26</v>
      </c>
      <c r="Y87" s="29">
        <f t="shared" si="2"/>
        <v>8.3468975213227203</v>
      </c>
      <c r="Z87" s="29">
        <f t="shared" si="3"/>
        <v>0.27166666666666667</v>
      </c>
      <c r="AA87" s="30">
        <f t="shared" si="4"/>
        <v>5.7964566120296671E-2</v>
      </c>
      <c r="AB87" s="31">
        <f t="shared" si="8"/>
        <v>5.5214723926380366E-4</v>
      </c>
      <c r="AC87" s="31">
        <v>1.4999999999999999E-4</v>
      </c>
      <c r="AD87" s="31"/>
      <c r="AE87" s="31"/>
      <c r="AF87" s="31"/>
      <c r="AH87" s="31"/>
      <c r="AI87" s="55">
        <v>4.34</v>
      </c>
      <c r="AJ87" s="31"/>
      <c r="AK87" s="31"/>
      <c r="AL87" s="31"/>
      <c r="AM87" s="31"/>
      <c r="AN87" s="31"/>
      <c r="AO87" s="31"/>
      <c r="AP87" s="31"/>
      <c r="AQ87" s="31"/>
      <c r="AR87" s="31"/>
      <c r="AY87" s="32" t="s">
        <v>176</v>
      </c>
      <c r="AZ87" s="33" t="s">
        <v>177</v>
      </c>
      <c r="BA87" s="27" t="s">
        <v>178</v>
      </c>
    </row>
    <row r="88" spans="1:53" s="27" customFormat="1" x14ac:dyDescent="0.25">
      <c r="A88" s="27" t="s">
        <v>171</v>
      </c>
      <c r="B88" s="27" t="s">
        <v>172</v>
      </c>
      <c r="C88" s="27" t="s">
        <v>173</v>
      </c>
      <c r="D88" s="27" t="s">
        <v>11</v>
      </c>
      <c r="E88" s="27">
        <v>1</v>
      </c>
      <c r="F88" s="27" t="s">
        <v>174</v>
      </c>
      <c r="G88" s="28">
        <v>3</v>
      </c>
      <c r="H88" s="34">
        <v>80</v>
      </c>
      <c r="I88" s="27">
        <v>3.5</v>
      </c>
      <c r="J88" s="24"/>
      <c r="K88" s="24"/>
      <c r="L88" s="24"/>
      <c r="M88" s="24"/>
      <c r="N88" s="25"/>
      <c r="O88" s="26">
        <v>0.125</v>
      </c>
      <c r="Q88" s="26"/>
      <c r="R88" s="26"/>
      <c r="S88" s="26"/>
      <c r="T88" s="26"/>
      <c r="U88" s="24"/>
      <c r="V88" s="24"/>
      <c r="W88" s="24"/>
      <c r="X88" s="26">
        <f t="shared" si="49"/>
        <v>3.25</v>
      </c>
      <c r="Y88" s="29">
        <f t="shared" si="2"/>
        <v>8.2957681008855477</v>
      </c>
      <c r="Z88" s="29">
        <f t="shared" si="3"/>
        <v>0.27083333333333331</v>
      </c>
      <c r="AA88" s="30">
        <f t="shared" si="4"/>
        <v>5.760950070059407E-2</v>
      </c>
      <c r="AB88" s="31">
        <f t="shared" si="8"/>
        <v>5.5384615384615379E-4</v>
      </c>
      <c r="AC88" s="31">
        <v>1.4999999999999999E-4</v>
      </c>
      <c r="AD88" s="31"/>
      <c r="AE88" s="31"/>
      <c r="AF88" s="31"/>
      <c r="AG88" s="31"/>
      <c r="AH88" s="31"/>
      <c r="AI88" s="55">
        <v>4.51</v>
      </c>
      <c r="AJ88" s="31"/>
      <c r="AK88" s="31"/>
      <c r="AL88" s="31"/>
      <c r="AM88" s="31"/>
      <c r="AN88" s="31"/>
      <c r="AO88" s="31"/>
      <c r="AP88" s="31"/>
      <c r="AQ88" s="31"/>
      <c r="AR88" s="31"/>
      <c r="AY88" s="32" t="s">
        <v>176</v>
      </c>
      <c r="AZ88" s="33" t="s">
        <v>177</v>
      </c>
      <c r="BA88" s="27" t="s">
        <v>178</v>
      </c>
    </row>
    <row r="89" spans="1:53" s="27" customFormat="1" x14ac:dyDescent="0.25">
      <c r="A89" s="27" t="s">
        <v>171</v>
      </c>
      <c r="B89" s="27" t="s">
        <v>172</v>
      </c>
      <c r="C89" s="27" t="s">
        <v>173</v>
      </c>
      <c r="D89" s="27" t="s">
        <v>11</v>
      </c>
      <c r="E89" s="27">
        <v>1</v>
      </c>
      <c r="F89" s="27" t="s">
        <v>174</v>
      </c>
      <c r="G89" s="28">
        <v>3</v>
      </c>
      <c r="H89" s="34">
        <v>80</v>
      </c>
      <c r="I89" s="27">
        <v>3.5</v>
      </c>
      <c r="J89" s="24"/>
      <c r="K89" s="24"/>
      <c r="L89" s="24"/>
      <c r="M89" s="24"/>
      <c r="N89" s="25"/>
      <c r="O89" s="26">
        <v>0.14099999999999999</v>
      </c>
      <c r="Q89" s="26"/>
      <c r="R89" s="26"/>
      <c r="S89" s="26"/>
      <c r="T89" s="26"/>
      <c r="U89" s="24"/>
      <c r="V89" s="24"/>
      <c r="W89" s="24"/>
      <c r="X89" s="26">
        <f t="shared" si="49"/>
        <v>3.218</v>
      </c>
      <c r="Y89" s="29">
        <f t="shared" si="2"/>
        <v>8.1332095306181973</v>
      </c>
      <c r="Z89" s="29">
        <f t="shared" si="3"/>
        <v>0.26816666666666666</v>
      </c>
      <c r="AA89" s="30">
        <f t="shared" si="4"/>
        <v>5.6480621740404149E-2</v>
      </c>
      <c r="AB89" s="31">
        <f t="shared" si="8"/>
        <v>5.5935363579863266E-4</v>
      </c>
      <c r="AC89" s="31">
        <v>1.4999999999999999E-4</v>
      </c>
      <c r="AD89" s="31"/>
      <c r="AE89" s="31"/>
      <c r="AF89" s="31"/>
      <c r="AG89" s="31"/>
      <c r="AH89" s="31"/>
      <c r="AI89" s="55">
        <v>5.0599999999999996</v>
      </c>
      <c r="AJ89" s="31"/>
      <c r="AK89" s="31"/>
      <c r="AL89" s="31"/>
      <c r="AM89" s="31"/>
      <c r="AN89" s="31"/>
      <c r="AO89" s="31"/>
      <c r="AP89" s="31"/>
      <c r="AQ89" s="31"/>
      <c r="AR89" s="31"/>
      <c r="AY89" s="32" t="s">
        <v>176</v>
      </c>
      <c r="AZ89" s="33" t="s">
        <v>177</v>
      </c>
      <c r="BA89" s="27" t="s">
        <v>178</v>
      </c>
    </row>
    <row r="90" spans="1:53" s="27" customFormat="1" x14ac:dyDescent="0.25">
      <c r="A90" s="27" t="s">
        <v>171</v>
      </c>
      <c r="B90" s="27" t="s">
        <v>172</v>
      </c>
      <c r="C90" s="27" t="s">
        <v>173</v>
      </c>
      <c r="D90" s="27" t="s">
        <v>11</v>
      </c>
      <c r="E90" s="27">
        <v>1</v>
      </c>
      <c r="F90" s="27" t="s">
        <v>174</v>
      </c>
      <c r="G90" s="28">
        <v>3</v>
      </c>
      <c r="H90" s="34">
        <v>80</v>
      </c>
      <c r="I90" s="27">
        <v>3.5</v>
      </c>
      <c r="J90" s="24"/>
      <c r="K90" s="24"/>
      <c r="L90" s="24"/>
      <c r="M90" s="24"/>
      <c r="N90" s="25"/>
      <c r="O90" s="26">
        <v>0.156</v>
      </c>
      <c r="Q90" s="26"/>
      <c r="R90" s="26"/>
      <c r="S90" s="26"/>
      <c r="T90" s="26"/>
      <c r="U90" s="24"/>
      <c r="V90" s="24"/>
      <c r="W90" s="24"/>
      <c r="X90" s="26">
        <f t="shared" si="49"/>
        <v>3.1880000000000002</v>
      </c>
      <c r="Y90" s="29">
        <f t="shared" si="2"/>
        <v>7.9822717115764759</v>
      </c>
      <c r="Z90" s="29">
        <f t="shared" si="3"/>
        <v>0.26566666666666666</v>
      </c>
      <c r="AA90" s="30">
        <f t="shared" si="4"/>
        <v>5.5432442441503305E-2</v>
      </c>
      <c r="AB90" s="31">
        <f t="shared" si="8"/>
        <v>5.6461731493099123E-4</v>
      </c>
      <c r="AC90" s="31">
        <v>1.4999999999999999E-4</v>
      </c>
      <c r="AD90" s="31"/>
      <c r="AE90" s="31"/>
      <c r="AF90" s="31"/>
      <c r="AG90" s="31"/>
      <c r="AH90" s="31"/>
      <c r="AI90" s="55">
        <v>5.58</v>
      </c>
      <c r="AJ90" s="31"/>
      <c r="AK90" s="31"/>
      <c r="AL90" s="31"/>
      <c r="AM90" s="31"/>
      <c r="AN90" s="31"/>
      <c r="AO90" s="31"/>
      <c r="AP90" s="31"/>
      <c r="AQ90" s="31"/>
      <c r="AR90" s="31"/>
      <c r="AY90" s="32" t="s">
        <v>176</v>
      </c>
      <c r="AZ90" s="33" t="s">
        <v>177</v>
      </c>
      <c r="BA90" s="27" t="s">
        <v>178</v>
      </c>
    </row>
    <row r="91" spans="1:53" s="27" customFormat="1" x14ac:dyDescent="0.25">
      <c r="A91" s="27" t="s">
        <v>171</v>
      </c>
      <c r="B91" s="27" t="s">
        <v>172</v>
      </c>
      <c r="C91" s="27" t="s">
        <v>173</v>
      </c>
      <c r="D91" s="27" t="s">
        <v>11</v>
      </c>
      <c r="E91" s="27">
        <v>1</v>
      </c>
      <c r="F91" s="27" t="s">
        <v>174</v>
      </c>
      <c r="G91" s="28">
        <v>3</v>
      </c>
      <c r="H91" s="28">
        <v>80</v>
      </c>
      <c r="I91" s="27">
        <v>3.5</v>
      </c>
      <c r="J91" s="24"/>
      <c r="K91" s="24"/>
      <c r="L91" s="24"/>
      <c r="M91" s="24"/>
      <c r="N91" s="25"/>
      <c r="O91" s="26">
        <v>0.17199999999999999</v>
      </c>
      <c r="Q91" s="26"/>
      <c r="R91" s="26"/>
      <c r="S91" s="26"/>
      <c r="T91" s="26"/>
      <c r="U91" s="24"/>
      <c r="V91" s="24"/>
      <c r="W91" s="24"/>
      <c r="X91" s="26">
        <f t="shared" si="49"/>
        <v>3.1560000000000001</v>
      </c>
      <c r="Y91" s="29">
        <f t="shared" si="2"/>
        <v>7.8228296012214873</v>
      </c>
      <c r="Z91" s="29">
        <f t="shared" si="3"/>
        <v>0.26300000000000001</v>
      </c>
      <c r="AA91" s="30">
        <f t="shared" si="4"/>
        <v>5.4325205564038109E-2</v>
      </c>
      <c r="AB91" s="31">
        <f t="shared" si="8"/>
        <v>5.7034220532319383E-4</v>
      </c>
      <c r="AC91" s="31">
        <v>1.4999999999999999E-4</v>
      </c>
      <c r="AD91" s="31"/>
      <c r="AE91" s="31"/>
      <c r="AF91" s="31"/>
      <c r="AH91" s="31"/>
      <c r="AI91" s="55">
        <v>6.12</v>
      </c>
      <c r="AJ91" s="31"/>
      <c r="AK91" s="31"/>
      <c r="AL91" s="31"/>
      <c r="AM91" s="31"/>
      <c r="AN91" s="31"/>
      <c r="AO91" s="31"/>
      <c r="AP91" s="31"/>
      <c r="AQ91" s="31"/>
      <c r="AR91" s="31"/>
      <c r="AY91" s="32" t="s">
        <v>176</v>
      </c>
      <c r="AZ91" s="33" t="s">
        <v>177</v>
      </c>
      <c r="BA91" s="27" t="s">
        <v>178</v>
      </c>
    </row>
    <row r="92" spans="1:53" s="27" customFormat="1" x14ac:dyDescent="0.25">
      <c r="A92" s="27" t="s">
        <v>171</v>
      </c>
      <c r="B92" s="27" t="s">
        <v>172</v>
      </c>
      <c r="C92" s="27" t="s">
        <v>173</v>
      </c>
      <c r="D92" s="27" t="s">
        <v>11</v>
      </c>
      <c r="E92" s="27">
        <v>1</v>
      </c>
      <c r="F92" s="27" t="s">
        <v>174</v>
      </c>
      <c r="G92" s="28">
        <v>3</v>
      </c>
      <c r="H92" s="28">
        <v>80</v>
      </c>
      <c r="I92" s="27">
        <v>3.5</v>
      </c>
      <c r="J92" s="24"/>
      <c r="K92" s="24"/>
      <c r="L92" s="24"/>
      <c r="M92" s="24"/>
      <c r="N92" s="25">
        <v>30</v>
      </c>
      <c r="O92" s="26">
        <v>0.188</v>
      </c>
      <c r="Q92" s="26"/>
      <c r="R92" s="26"/>
      <c r="S92" s="26"/>
      <c r="T92" s="26"/>
      <c r="U92" s="24"/>
      <c r="V92" s="24"/>
      <c r="W92" s="24"/>
      <c r="X92" s="26">
        <f t="shared" si="49"/>
        <v>3.1240000000000001</v>
      </c>
      <c r="Y92" s="29">
        <f t="shared" si="2"/>
        <v>7.6649959863051365</v>
      </c>
      <c r="Z92" s="29">
        <f t="shared" si="3"/>
        <v>0.26033333333333336</v>
      </c>
      <c r="AA92" s="30">
        <f t="shared" si="4"/>
        <v>5.3229138793785671E-2</v>
      </c>
      <c r="AB92" s="31">
        <f t="shared" si="8"/>
        <v>5.7618437900128032E-4</v>
      </c>
      <c r="AC92" s="31">
        <v>1.4999999999999999E-4</v>
      </c>
      <c r="AD92" s="31"/>
      <c r="AE92" s="31"/>
      <c r="AF92" s="31"/>
      <c r="AH92" s="31"/>
      <c r="AI92" s="55">
        <v>6.66</v>
      </c>
      <c r="AJ92" s="31"/>
      <c r="AK92" s="31"/>
      <c r="AL92" s="31"/>
      <c r="AM92" s="31"/>
      <c r="AN92" s="31"/>
      <c r="AO92" s="31"/>
      <c r="AP92" s="31"/>
      <c r="AQ92" s="31"/>
      <c r="AR92" s="31"/>
      <c r="AY92" s="32" t="s">
        <v>176</v>
      </c>
      <c r="AZ92" s="33" t="s">
        <v>177</v>
      </c>
      <c r="BA92" s="27" t="s">
        <v>178</v>
      </c>
    </row>
    <row r="93" spans="1:53" s="27" customFormat="1" x14ac:dyDescent="0.25">
      <c r="A93" s="27" t="s">
        <v>171</v>
      </c>
      <c r="B93" s="27" t="s">
        <v>172</v>
      </c>
      <c r="C93" s="27" t="s">
        <v>173</v>
      </c>
      <c r="D93" s="27" t="s">
        <v>11</v>
      </c>
      <c r="E93" s="27">
        <v>1</v>
      </c>
      <c r="F93" s="27" t="s">
        <v>174</v>
      </c>
      <c r="G93" s="28">
        <v>3</v>
      </c>
      <c r="H93" s="34">
        <v>80</v>
      </c>
      <c r="I93" s="27">
        <v>3.5</v>
      </c>
      <c r="J93" s="24"/>
      <c r="K93" s="24"/>
      <c r="L93" s="24"/>
      <c r="M93" s="24" t="s">
        <v>180</v>
      </c>
      <c r="N93" s="25">
        <v>40</v>
      </c>
      <c r="O93" s="26">
        <v>0.216</v>
      </c>
      <c r="Q93" s="26"/>
      <c r="R93" s="26"/>
      <c r="S93" s="26"/>
      <c r="T93" s="26"/>
      <c r="U93" s="24"/>
      <c r="V93" s="24"/>
      <c r="W93" s="24"/>
      <c r="X93" s="26">
        <f t="shared" si="49"/>
        <v>3.0680000000000001</v>
      </c>
      <c r="Y93" s="29">
        <f t="shared" si="2"/>
        <v>7.3926576023507442</v>
      </c>
      <c r="Z93" s="29">
        <f t="shared" si="3"/>
        <v>0.25566666666666665</v>
      </c>
      <c r="AA93" s="30">
        <f t="shared" si="4"/>
        <v>5.13379000163246E-2</v>
      </c>
      <c r="AB93" s="31">
        <f t="shared" si="8"/>
        <v>5.8670143415906126E-4</v>
      </c>
      <c r="AC93" s="31">
        <v>1.4999999999999999E-4</v>
      </c>
      <c r="AD93" s="31"/>
      <c r="AE93" s="31"/>
      <c r="AF93" s="31"/>
      <c r="AG93" s="31"/>
      <c r="AH93" s="31"/>
      <c r="AI93" s="55">
        <v>7.58</v>
      </c>
      <c r="AJ93" s="31"/>
      <c r="AK93" s="31"/>
      <c r="AL93" s="31"/>
      <c r="AM93" s="31"/>
      <c r="AN93" s="31"/>
      <c r="AO93" s="31"/>
      <c r="AP93" s="31"/>
      <c r="AQ93" s="31"/>
      <c r="AR93" s="31"/>
      <c r="AY93" s="32" t="s">
        <v>176</v>
      </c>
      <c r="AZ93" s="33" t="s">
        <v>177</v>
      </c>
      <c r="BA93" s="27" t="s">
        <v>178</v>
      </c>
    </row>
    <row r="94" spans="1:53" s="27" customFormat="1" x14ac:dyDescent="0.25">
      <c r="A94" s="27" t="s">
        <v>171</v>
      </c>
      <c r="B94" s="27" t="s">
        <v>172</v>
      </c>
      <c r="C94" s="27" t="s">
        <v>173</v>
      </c>
      <c r="D94" s="27" t="s">
        <v>11</v>
      </c>
      <c r="E94" s="27">
        <v>1</v>
      </c>
      <c r="F94" s="27" t="s">
        <v>174</v>
      </c>
      <c r="G94" s="28">
        <v>3</v>
      </c>
      <c r="H94" s="34">
        <v>80</v>
      </c>
      <c r="I94" s="27">
        <v>3.5</v>
      </c>
      <c r="J94" s="24"/>
      <c r="K94" s="24"/>
      <c r="L94" s="24"/>
      <c r="M94" s="24"/>
      <c r="N94" s="25"/>
      <c r="O94" s="26">
        <v>0.25</v>
      </c>
      <c r="Q94" s="26"/>
      <c r="R94" s="26"/>
      <c r="S94" s="26"/>
      <c r="T94" s="26"/>
      <c r="U94" s="24"/>
      <c r="V94" s="24"/>
      <c r="W94" s="24"/>
      <c r="X94" s="26">
        <f t="shared" si="49"/>
        <v>3</v>
      </c>
      <c r="Y94" s="29">
        <f t="shared" si="2"/>
        <v>7.0685834705770345</v>
      </c>
      <c r="Z94" s="29">
        <f t="shared" si="3"/>
        <v>0.25</v>
      </c>
      <c r="AA94" s="30">
        <f t="shared" si="4"/>
        <v>4.9087385212340517E-2</v>
      </c>
      <c r="AB94" s="31">
        <f t="shared" si="8"/>
        <v>5.9999999999999995E-4</v>
      </c>
      <c r="AC94" s="31">
        <v>1.4999999999999999E-4</v>
      </c>
      <c r="AD94" s="31"/>
      <c r="AE94" s="31"/>
      <c r="AF94" s="31"/>
      <c r="AG94" s="31"/>
      <c r="AH94" s="31"/>
      <c r="AI94" s="55">
        <v>8.69</v>
      </c>
      <c r="AJ94" s="31"/>
      <c r="AK94" s="31"/>
      <c r="AL94" s="31"/>
      <c r="AM94" s="31"/>
      <c r="AN94" s="31"/>
      <c r="AO94" s="31"/>
      <c r="AP94" s="31"/>
      <c r="AQ94" s="31"/>
      <c r="AR94" s="31"/>
      <c r="AY94" s="32" t="s">
        <v>176</v>
      </c>
      <c r="AZ94" s="33" t="s">
        <v>177</v>
      </c>
      <c r="BA94" s="27" t="s">
        <v>178</v>
      </c>
    </row>
    <row r="95" spans="1:53" s="27" customFormat="1" x14ac:dyDescent="0.25">
      <c r="A95" s="27" t="s">
        <v>171</v>
      </c>
      <c r="B95" s="27" t="s">
        <v>172</v>
      </c>
      <c r="C95" s="27" t="s">
        <v>173</v>
      </c>
      <c r="D95" s="27" t="s">
        <v>11</v>
      </c>
      <c r="E95" s="27">
        <v>1</v>
      </c>
      <c r="F95" s="27" t="s">
        <v>174</v>
      </c>
      <c r="G95" s="28">
        <v>3</v>
      </c>
      <c r="H95" s="34">
        <v>80</v>
      </c>
      <c r="I95" s="27">
        <v>3.5</v>
      </c>
      <c r="J95" s="24"/>
      <c r="K95" s="24"/>
      <c r="L95" s="24"/>
      <c r="M95" s="24"/>
      <c r="N95" s="25"/>
      <c r="O95" s="26">
        <v>0.28100000000000003</v>
      </c>
      <c r="Q95" s="26"/>
      <c r="R95" s="26"/>
      <c r="S95" s="26"/>
      <c r="T95" s="26"/>
      <c r="U95" s="24"/>
      <c r="V95" s="24"/>
      <c r="W95" s="24"/>
      <c r="X95" s="26">
        <f t="shared" si="49"/>
        <v>2.9379999999999997</v>
      </c>
      <c r="Y95" s="29">
        <f t="shared" si="2"/>
        <v>6.7794344243332825</v>
      </c>
      <c r="Z95" s="29">
        <f t="shared" si="3"/>
        <v>0.24483333333333332</v>
      </c>
      <c r="AA95" s="30">
        <f t="shared" si="4"/>
        <v>4.7079405724536685E-2</v>
      </c>
      <c r="AB95" s="31">
        <f t="shared" si="8"/>
        <v>6.1266167460857725E-4</v>
      </c>
      <c r="AC95" s="31">
        <v>1.4999999999999999E-4</v>
      </c>
      <c r="AD95" s="31"/>
      <c r="AE95" s="31"/>
      <c r="AF95" s="31"/>
      <c r="AG95" s="31"/>
      <c r="AH95" s="31"/>
      <c r="AI95" s="55">
        <v>9.67</v>
      </c>
      <c r="AJ95" s="31"/>
      <c r="AK95" s="31"/>
      <c r="AL95" s="31"/>
      <c r="AM95" s="31"/>
      <c r="AN95" s="31"/>
      <c r="AO95" s="31"/>
      <c r="AP95" s="31"/>
      <c r="AQ95" s="31"/>
      <c r="AR95" s="31"/>
      <c r="AY95" s="32" t="s">
        <v>176</v>
      </c>
      <c r="AZ95" s="33" t="s">
        <v>177</v>
      </c>
      <c r="BA95" s="27" t="s">
        <v>178</v>
      </c>
    </row>
    <row r="96" spans="1:53" s="27" customFormat="1" x14ac:dyDescent="0.25">
      <c r="A96" s="27" t="s">
        <v>171</v>
      </c>
      <c r="B96" s="27" t="s">
        <v>172</v>
      </c>
      <c r="C96" s="27" t="s">
        <v>173</v>
      </c>
      <c r="D96" s="27" t="s">
        <v>11</v>
      </c>
      <c r="E96" s="27">
        <v>1</v>
      </c>
      <c r="F96" s="27" t="s">
        <v>174</v>
      </c>
      <c r="G96" s="28">
        <v>3</v>
      </c>
      <c r="H96" s="34">
        <v>80</v>
      </c>
      <c r="I96" s="27">
        <v>3.5</v>
      </c>
      <c r="J96" s="24"/>
      <c r="K96" s="24"/>
      <c r="L96" s="24"/>
      <c r="M96" s="24" t="s">
        <v>182</v>
      </c>
      <c r="N96" s="25">
        <v>80</v>
      </c>
      <c r="O96" s="26">
        <v>0.3</v>
      </c>
      <c r="Q96" s="26"/>
      <c r="R96" s="26"/>
      <c r="S96" s="26"/>
      <c r="T96" s="26"/>
      <c r="U96" s="24"/>
      <c r="V96" s="24"/>
      <c r="W96" s="24"/>
      <c r="X96" s="26">
        <f t="shared" si="49"/>
        <v>2.9</v>
      </c>
      <c r="Y96" s="29">
        <f t="shared" si="2"/>
        <v>6.6051985541725404</v>
      </c>
      <c r="Z96" s="29">
        <f t="shared" si="3"/>
        <v>0.24166666666666667</v>
      </c>
      <c r="AA96" s="30">
        <f t="shared" si="4"/>
        <v>4.5869434403975971E-2</v>
      </c>
      <c r="AB96" s="31">
        <f t="shared" si="8"/>
        <v>6.2068965517241372E-4</v>
      </c>
      <c r="AC96" s="31">
        <v>1.4999999999999999E-4</v>
      </c>
      <c r="AD96" s="31"/>
      <c r="AE96" s="31"/>
      <c r="AF96" s="31"/>
      <c r="AG96" s="31"/>
      <c r="AH96" s="31"/>
      <c r="AI96" s="55">
        <v>10.26</v>
      </c>
      <c r="AJ96" s="31"/>
      <c r="AK96" s="31"/>
      <c r="AL96" s="31"/>
      <c r="AM96" s="31"/>
      <c r="AN96" s="31"/>
      <c r="AO96" s="31"/>
      <c r="AP96" s="31"/>
      <c r="AQ96" s="31"/>
      <c r="AR96" s="31"/>
      <c r="AY96" s="32" t="s">
        <v>176</v>
      </c>
      <c r="AZ96" s="33" t="s">
        <v>177</v>
      </c>
      <c r="BA96" s="27" t="s">
        <v>178</v>
      </c>
    </row>
    <row r="97" spans="1:53" s="27" customFormat="1" x14ac:dyDescent="0.25">
      <c r="A97" s="27" t="s">
        <v>171</v>
      </c>
      <c r="B97" s="27" t="s">
        <v>172</v>
      </c>
      <c r="C97" s="27" t="s">
        <v>173</v>
      </c>
      <c r="D97" s="27" t="s">
        <v>11</v>
      </c>
      <c r="E97" s="27">
        <v>1</v>
      </c>
      <c r="F97" s="27" t="s">
        <v>174</v>
      </c>
      <c r="G97" s="28">
        <v>3</v>
      </c>
      <c r="H97" s="34">
        <v>80</v>
      </c>
      <c r="I97" s="27">
        <v>3.5</v>
      </c>
      <c r="J97" s="24"/>
      <c r="K97" s="24"/>
      <c r="L97" s="24"/>
      <c r="M97" s="24"/>
      <c r="N97" s="25">
        <v>160</v>
      </c>
      <c r="O97" s="26">
        <v>0.438</v>
      </c>
      <c r="Q97" s="26"/>
      <c r="R97" s="26"/>
      <c r="S97" s="26"/>
      <c r="T97" s="26"/>
      <c r="U97" s="24"/>
      <c r="V97" s="24"/>
      <c r="W97" s="24"/>
      <c r="X97" s="26">
        <f t="shared" si="49"/>
        <v>2.6240000000000001</v>
      </c>
      <c r="Y97" s="29">
        <f t="shared" si="2"/>
        <v>5.4077616647008693</v>
      </c>
      <c r="Z97" s="29">
        <f t="shared" si="3"/>
        <v>0.21866666666666668</v>
      </c>
      <c r="AA97" s="30">
        <f t="shared" si="4"/>
        <v>3.7553900449311589E-2</v>
      </c>
      <c r="AB97" s="31">
        <f t="shared" si="8"/>
        <v>6.8597560975609752E-4</v>
      </c>
      <c r="AC97" s="31">
        <v>1.4999999999999999E-4</v>
      </c>
      <c r="AD97" s="31"/>
      <c r="AE97" s="31"/>
      <c r="AF97" s="31"/>
      <c r="AG97" s="31"/>
      <c r="AH97" s="31"/>
      <c r="AI97" s="55">
        <v>14.34</v>
      </c>
      <c r="AJ97" s="31"/>
      <c r="AK97" s="31"/>
      <c r="AL97" s="31"/>
      <c r="AM97" s="31"/>
      <c r="AN97" s="31"/>
      <c r="AO97" s="31"/>
      <c r="AP97" s="31"/>
      <c r="AQ97" s="31"/>
      <c r="AR97" s="31"/>
      <c r="AY97" s="32" t="s">
        <v>176</v>
      </c>
      <c r="AZ97" s="33" t="s">
        <v>177</v>
      </c>
      <c r="BA97" s="27" t="s">
        <v>178</v>
      </c>
    </row>
    <row r="98" spans="1:53" s="27" customFormat="1" x14ac:dyDescent="0.25">
      <c r="A98" s="27" t="s">
        <v>171</v>
      </c>
      <c r="B98" s="27" t="s">
        <v>172</v>
      </c>
      <c r="C98" s="27" t="s">
        <v>173</v>
      </c>
      <c r="D98" s="27" t="s">
        <v>11</v>
      </c>
      <c r="E98" s="27">
        <v>1</v>
      </c>
      <c r="F98" s="27" t="s">
        <v>174</v>
      </c>
      <c r="G98" s="28">
        <v>3</v>
      </c>
      <c r="H98" s="34">
        <v>80</v>
      </c>
      <c r="I98" s="27">
        <v>3.5</v>
      </c>
      <c r="J98" s="24"/>
      <c r="K98" s="24"/>
      <c r="L98" s="24"/>
      <c r="M98" s="24" t="s">
        <v>183</v>
      </c>
      <c r="N98" s="25"/>
      <c r="O98" s="26">
        <v>0.6</v>
      </c>
      <c r="Q98" s="26"/>
      <c r="R98" s="26"/>
      <c r="S98" s="26"/>
      <c r="T98" s="26"/>
      <c r="U98" s="24"/>
      <c r="V98" s="24"/>
      <c r="W98" s="24"/>
      <c r="X98" s="26">
        <f t="shared" si="49"/>
        <v>2.2999999999999998</v>
      </c>
      <c r="Y98" s="29">
        <f t="shared" si="2"/>
        <v>4.1547562843725006</v>
      </c>
      <c r="Z98" s="29">
        <f t="shared" si="3"/>
        <v>0.19166666666666665</v>
      </c>
      <c r="AA98" s="30">
        <f t="shared" si="4"/>
        <v>2.8852474197031259E-2</v>
      </c>
      <c r="AB98" s="31">
        <f t="shared" si="8"/>
        <v>7.8260869565217395E-4</v>
      </c>
      <c r="AC98" s="31">
        <v>1.4999999999999999E-4</v>
      </c>
      <c r="AD98" s="31"/>
      <c r="AE98" s="31"/>
      <c r="AF98" s="31"/>
      <c r="AG98" s="31"/>
      <c r="AH98" s="31"/>
      <c r="AI98" s="55">
        <v>18.600000000000001</v>
      </c>
      <c r="AJ98" s="31"/>
      <c r="AK98" s="31"/>
      <c r="AL98" s="31"/>
      <c r="AM98" s="31"/>
      <c r="AN98" s="31"/>
      <c r="AO98" s="31"/>
      <c r="AP98" s="31"/>
      <c r="AQ98" s="31"/>
      <c r="AR98" s="31"/>
      <c r="AY98" s="32" t="s">
        <v>176</v>
      </c>
      <c r="AZ98" s="33" t="s">
        <v>177</v>
      </c>
      <c r="BA98" s="27" t="s">
        <v>178</v>
      </c>
    </row>
    <row r="99" spans="1:53" s="38" customFormat="1" x14ac:dyDescent="0.25">
      <c r="A99" s="38" t="s">
        <v>171</v>
      </c>
      <c r="B99" s="38" t="s">
        <v>172</v>
      </c>
      <c r="C99" s="38" t="s">
        <v>173</v>
      </c>
      <c r="D99" s="38" t="s">
        <v>11</v>
      </c>
      <c r="E99" s="38">
        <v>1</v>
      </c>
      <c r="F99" s="38" t="s">
        <v>174</v>
      </c>
      <c r="G99" s="43">
        <v>3.5</v>
      </c>
      <c r="H99" s="43">
        <v>90</v>
      </c>
      <c r="I99" s="38">
        <v>4</v>
      </c>
      <c r="J99" s="35"/>
      <c r="K99" s="35"/>
      <c r="L99" s="35"/>
      <c r="M99" s="35"/>
      <c r="N99" s="36">
        <v>5</v>
      </c>
      <c r="O99" s="37">
        <v>8.3000000000000004E-2</v>
      </c>
      <c r="Q99" s="37"/>
      <c r="R99" s="37"/>
      <c r="S99" s="37"/>
      <c r="T99" s="37"/>
      <c r="U99" s="35"/>
      <c r="V99" s="35"/>
      <c r="W99" s="35"/>
      <c r="X99" s="37">
        <f t="shared" si="49"/>
        <v>3.8340000000000001</v>
      </c>
      <c r="Y99" s="44">
        <f t="shared" si="2"/>
        <v>11.545004285157942</v>
      </c>
      <c r="Z99" s="44">
        <f t="shared" si="3"/>
        <v>0.31950000000000001</v>
      </c>
      <c r="AA99" s="45">
        <f t="shared" si="4"/>
        <v>8.0173640869152366E-2</v>
      </c>
      <c r="AB99" s="46">
        <f t="shared" si="8"/>
        <v>4.6948356807511731E-4</v>
      </c>
      <c r="AC99" s="46">
        <v>1.4999999999999999E-4</v>
      </c>
      <c r="AD99" s="46"/>
      <c r="AE99" s="46"/>
      <c r="AF99" s="46"/>
      <c r="AH99" s="46"/>
      <c r="AI99" s="56">
        <v>3.48</v>
      </c>
      <c r="AJ99" s="46"/>
      <c r="AK99" s="46"/>
      <c r="AL99" s="46"/>
      <c r="AM99" s="46"/>
      <c r="AN99" s="46"/>
      <c r="AO99" s="46"/>
      <c r="AP99" s="46"/>
      <c r="AQ99" s="46"/>
      <c r="AR99" s="46"/>
      <c r="AY99" s="47" t="s">
        <v>176</v>
      </c>
      <c r="AZ99" s="48" t="s">
        <v>177</v>
      </c>
      <c r="BA99" s="49" t="s">
        <v>178</v>
      </c>
    </row>
    <row r="100" spans="1:53" s="38" customFormat="1" x14ac:dyDescent="0.25">
      <c r="A100" s="38" t="s">
        <v>171</v>
      </c>
      <c r="B100" s="38" t="s">
        <v>172</v>
      </c>
      <c r="C100" s="38" t="s">
        <v>173</v>
      </c>
      <c r="D100" s="38" t="s">
        <v>11</v>
      </c>
      <c r="E100" s="38">
        <v>1</v>
      </c>
      <c r="F100" s="38" t="s">
        <v>174</v>
      </c>
      <c r="G100" s="43">
        <v>3.5</v>
      </c>
      <c r="H100" s="43">
        <v>90</v>
      </c>
      <c r="I100" s="38">
        <v>4</v>
      </c>
      <c r="J100" s="35"/>
      <c r="K100" s="35"/>
      <c r="L100" s="35"/>
      <c r="M100" s="35"/>
      <c r="N100" s="36"/>
      <c r="O100" s="37">
        <v>0.109</v>
      </c>
      <c r="Q100" s="37"/>
      <c r="R100" s="37"/>
      <c r="S100" s="37"/>
      <c r="T100" s="37"/>
      <c r="U100" s="35"/>
      <c r="V100" s="35"/>
      <c r="W100" s="35"/>
      <c r="X100" s="37">
        <f t="shared" si="49"/>
        <v>3.782</v>
      </c>
      <c r="Y100" s="44">
        <f t="shared" ref="Y100" si="62">PI()*X100^2/4</f>
        <v>11.233961479711322</v>
      </c>
      <c r="Z100" s="44">
        <f t="shared" ref="Z100" si="63">X100/12</f>
        <v>0.31516666666666665</v>
      </c>
      <c r="AA100" s="45">
        <f t="shared" ref="AA100" si="64">PI()*Z100^2/4</f>
        <v>7.8013621386884183E-2</v>
      </c>
      <c r="AB100" s="46">
        <f t="shared" ref="AB100" si="65">AC100/Z100</f>
        <v>4.7593865679534638E-4</v>
      </c>
      <c r="AC100" s="46">
        <v>1.4999999999999999E-4</v>
      </c>
      <c r="AD100" s="46"/>
      <c r="AE100" s="46"/>
      <c r="AF100" s="46"/>
      <c r="AH100" s="46"/>
      <c r="AI100" s="56">
        <v>4.53</v>
      </c>
      <c r="AJ100" s="46"/>
      <c r="AK100" s="46"/>
      <c r="AL100" s="46"/>
      <c r="AM100" s="46"/>
      <c r="AN100" s="46"/>
      <c r="AO100" s="46"/>
      <c r="AP100" s="46"/>
      <c r="AQ100" s="46"/>
      <c r="AR100" s="46"/>
      <c r="AY100" s="47" t="s">
        <v>176</v>
      </c>
      <c r="AZ100" s="48" t="s">
        <v>177</v>
      </c>
      <c r="BA100" s="49" t="s">
        <v>178</v>
      </c>
    </row>
    <row r="101" spans="1:53" s="38" customFormat="1" x14ac:dyDescent="0.25">
      <c r="A101" s="38" t="s">
        <v>171</v>
      </c>
      <c r="B101" s="38" t="s">
        <v>172</v>
      </c>
      <c r="C101" s="38" t="s">
        <v>173</v>
      </c>
      <c r="D101" s="38" t="s">
        <v>11</v>
      </c>
      <c r="E101" s="38">
        <v>1</v>
      </c>
      <c r="F101" s="38" t="s">
        <v>174</v>
      </c>
      <c r="G101" s="43">
        <v>3.5</v>
      </c>
      <c r="H101" s="43">
        <v>90</v>
      </c>
      <c r="I101" s="38">
        <v>4</v>
      </c>
      <c r="J101" s="35"/>
      <c r="K101" s="35"/>
      <c r="L101" s="35"/>
      <c r="M101" s="35"/>
      <c r="N101" s="36">
        <v>10</v>
      </c>
      <c r="O101" s="37">
        <v>0.12</v>
      </c>
      <c r="Q101" s="37"/>
      <c r="R101" s="37"/>
      <c r="S101" s="37"/>
      <c r="T101" s="37"/>
      <c r="U101" s="35"/>
      <c r="V101" s="35"/>
      <c r="W101" s="35"/>
      <c r="X101" s="37">
        <f t="shared" si="49"/>
        <v>3.76</v>
      </c>
      <c r="Y101" s="44">
        <f t="shared" si="2"/>
        <v>11.103645074847764</v>
      </c>
      <c r="Z101" s="44">
        <f t="shared" si="3"/>
        <v>0.3133333333333333</v>
      </c>
      <c r="AA101" s="45">
        <f t="shared" si="4"/>
        <v>7.7108646353109461E-2</v>
      </c>
      <c r="AB101" s="46">
        <f t="shared" si="8"/>
        <v>4.7872340425531918E-4</v>
      </c>
      <c r="AC101" s="46">
        <v>1.4999999999999999E-4</v>
      </c>
      <c r="AD101" s="46"/>
      <c r="AE101" s="46"/>
      <c r="AF101" s="46"/>
      <c r="AH101" s="46"/>
      <c r="AI101" s="56">
        <v>4.9800000000000004</v>
      </c>
      <c r="AJ101" s="46"/>
      <c r="AK101" s="46"/>
      <c r="AL101" s="46"/>
      <c r="AM101" s="46"/>
      <c r="AN101" s="46"/>
      <c r="AO101" s="46"/>
      <c r="AP101" s="46"/>
      <c r="AQ101" s="46"/>
      <c r="AR101" s="46"/>
      <c r="AY101" s="47" t="s">
        <v>176</v>
      </c>
      <c r="AZ101" s="48" t="s">
        <v>177</v>
      </c>
      <c r="BA101" s="49" t="s">
        <v>178</v>
      </c>
    </row>
    <row r="102" spans="1:53" s="42" customFormat="1" x14ac:dyDescent="0.25">
      <c r="A102" s="42" t="s">
        <v>171</v>
      </c>
      <c r="B102" s="42" t="s">
        <v>172</v>
      </c>
      <c r="C102" s="42" t="s">
        <v>173</v>
      </c>
      <c r="D102" s="42" t="s">
        <v>11</v>
      </c>
      <c r="E102" s="42">
        <v>1</v>
      </c>
      <c r="F102" s="42" t="s">
        <v>174</v>
      </c>
      <c r="G102" s="50">
        <v>3.5</v>
      </c>
      <c r="H102" s="51">
        <v>90</v>
      </c>
      <c r="I102" s="42">
        <v>4</v>
      </c>
      <c r="J102" s="39"/>
      <c r="K102" s="39"/>
      <c r="L102" s="39"/>
      <c r="M102" s="39"/>
      <c r="N102" s="40"/>
      <c r="O102" s="41">
        <v>0.125</v>
      </c>
      <c r="Q102" s="41"/>
      <c r="R102" s="41"/>
      <c r="S102" s="41"/>
      <c r="T102" s="41"/>
      <c r="U102" s="39"/>
      <c r="V102" s="39"/>
      <c r="W102" s="39"/>
      <c r="X102" s="41">
        <f t="shared" si="49"/>
        <v>3.75</v>
      </c>
      <c r="Y102" s="52">
        <f t="shared" si="2"/>
        <v>11.044661672776616</v>
      </c>
      <c r="Z102" s="52">
        <f t="shared" si="3"/>
        <v>0.3125</v>
      </c>
      <c r="AA102" s="53">
        <f t="shared" si="4"/>
        <v>7.6699039394282062E-2</v>
      </c>
      <c r="AB102" s="54">
        <f t="shared" si="8"/>
        <v>4.7999999999999996E-4</v>
      </c>
      <c r="AC102" s="54">
        <v>1.4999999999999999E-4</v>
      </c>
      <c r="AD102" s="54"/>
      <c r="AE102" s="54"/>
      <c r="AF102" s="54"/>
      <c r="AG102" s="54"/>
      <c r="AH102" s="54"/>
      <c r="AI102" s="57">
        <v>5.18</v>
      </c>
      <c r="AJ102" s="54"/>
      <c r="AK102" s="54"/>
      <c r="AL102" s="54"/>
      <c r="AM102" s="54"/>
      <c r="AN102" s="54"/>
      <c r="AO102" s="54"/>
      <c r="AP102" s="54"/>
      <c r="AQ102" s="54"/>
      <c r="AR102" s="54"/>
      <c r="AY102" s="47" t="s">
        <v>176</v>
      </c>
      <c r="AZ102" s="48" t="s">
        <v>177</v>
      </c>
      <c r="BA102" s="49" t="s">
        <v>178</v>
      </c>
    </row>
    <row r="103" spans="1:53" s="42" customFormat="1" x14ac:dyDescent="0.25">
      <c r="A103" s="42" t="s">
        <v>171</v>
      </c>
      <c r="B103" s="42" t="s">
        <v>172</v>
      </c>
      <c r="C103" s="42" t="s">
        <v>173</v>
      </c>
      <c r="D103" s="42" t="s">
        <v>11</v>
      </c>
      <c r="E103" s="42">
        <v>1</v>
      </c>
      <c r="F103" s="42" t="s">
        <v>174</v>
      </c>
      <c r="G103" s="50">
        <v>3.5</v>
      </c>
      <c r="H103" s="51">
        <v>90</v>
      </c>
      <c r="I103" s="42">
        <v>4</v>
      </c>
      <c r="J103" s="39"/>
      <c r="K103" s="39"/>
      <c r="L103" s="39"/>
      <c r="M103" s="39"/>
      <c r="N103" s="40"/>
      <c r="O103" s="41">
        <v>0.14099999999999999</v>
      </c>
      <c r="Q103" s="41"/>
      <c r="R103" s="41"/>
      <c r="S103" s="41"/>
      <c r="T103" s="41"/>
      <c r="U103" s="39"/>
      <c r="V103" s="39"/>
      <c r="W103" s="39"/>
      <c r="X103" s="41">
        <f t="shared" si="49"/>
        <v>3.718</v>
      </c>
      <c r="Y103" s="52">
        <f t="shared" ref="Y103:Y188" si="66">PI()*X103^2/4</f>
        <v>10.856970361280547</v>
      </c>
      <c r="Z103" s="52">
        <f t="shared" ref="Z103:Z188" si="67">X103/12</f>
        <v>0.30983333333333335</v>
      </c>
      <c r="AA103" s="53">
        <f t="shared" ref="AA103:AA188" si="68">PI()*Z103^2/4</f>
        <v>7.5395627508892712E-2</v>
      </c>
      <c r="AB103" s="54">
        <f t="shared" ref="AB103:AB188" si="69">AC103/Z103</f>
        <v>4.841312533620225E-4</v>
      </c>
      <c r="AC103" s="54">
        <v>1.4999999999999999E-4</v>
      </c>
      <c r="AD103" s="54"/>
      <c r="AE103" s="54"/>
      <c r="AF103" s="54"/>
      <c r="AG103" s="54"/>
      <c r="AH103" s="54"/>
      <c r="AI103" s="57">
        <v>5.82</v>
      </c>
      <c r="AJ103" s="54"/>
      <c r="AK103" s="54"/>
      <c r="AL103" s="54"/>
      <c r="AM103" s="54"/>
      <c r="AN103" s="54"/>
      <c r="AO103" s="54"/>
      <c r="AP103" s="54"/>
      <c r="AQ103" s="54"/>
      <c r="AR103" s="54"/>
      <c r="AY103" s="47" t="s">
        <v>176</v>
      </c>
      <c r="AZ103" s="48" t="s">
        <v>177</v>
      </c>
      <c r="BA103" s="49" t="s">
        <v>178</v>
      </c>
    </row>
    <row r="104" spans="1:53" s="42" customFormat="1" x14ac:dyDescent="0.25">
      <c r="A104" s="42" t="s">
        <v>171</v>
      </c>
      <c r="B104" s="42" t="s">
        <v>172</v>
      </c>
      <c r="C104" s="42" t="s">
        <v>173</v>
      </c>
      <c r="D104" s="42" t="s">
        <v>11</v>
      </c>
      <c r="E104" s="42">
        <v>1</v>
      </c>
      <c r="F104" s="42" t="s">
        <v>174</v>
      </c>
      <c r="G104" s="50">
        <v>3.5</v>
      </c>
      <c r="H104" s="51">
        <v>90</v>
      </c>
      <c r="I104" s="42">
        <v>4</v>
      </c>
      <c r="J104" s="39"/>
      <c r="K104" s="39"/>
      <c r="L104" s="39"/>
      <c r="M104" s="39"/>
      <c r="N104" s="40"/>
      <c r="O104" s="41">
        <v>0.156</v>
      </c>
      <c r="Q104" s="41"/>
      <c r="R104" s="41"/>
      <c r="S104" s="41"/>
      <c r="T104" s="41"/>
      <c r="U104" s="39"/>
      <c r="V104" s="39"/>
      <c r="W104" s="39"/>
      <c r="X104" s="41">
        <f t="shared" si="49"/>
        <v>3.6880000000000002</v>
      </c>
      <c r="Y104" s="52">
        <f t="shared" si="66"/>
        <v>10.682470597336904</v>
      </c>
      <c r="Z104" s="52">
        <f t="shared" si="67"/>
        <v>0.30733333333333335</v>
      </c>
      <c r="AA104" s="53">
        <f t="shared" si="68"/>
        <v>7.4183823592617396E-2</v>
      </c>
      <c r="AB104" s="54">
        <f t="shared" si="69"/>
        <v>4.8806941431670274E-4</v>
      </c>
      <c r="AC104" s="54">
        <v>1.4999999999999999E-4</v>
      </c>
      <c r="AD104" s="54"/>
      <c r="AE104" s="54"/>
      <c r="AF104" s="54"/>
      <c r="AG104" s="54"/>
      <c r="AH104" s="54"/>
      <c r="AI104" s="57">
        <v>6.41</v>
      </c>
      <c r="AJ104" s="54"/>
      <c r="AK104" s="54"/>
      <c r="AL104" s="54"/>
      <c r="AM104" s="54"/>
      <c r="AN104" s="54"/>
      <c r="AO104" s="54"/>
      <c r="AP104" s="54"/>
      <c r="AQ104" s="54"/>
      <c r="AR104" s="54"/>
      <c r="AY104" s="47" t="s">
        <v>176</v>
      </c>
      <c r="AZ104" s="48" t="s">
        <v>177</v>
      </c>
      <c r="BA104" s="49" t="s">
        <v>178</v>
      </c>
    </row>
    <row r="105" spans="1:53" s="38" customFormat="1" x14ac:dyDescent="0.25">
      <c r="A105" s="38" t="s">
        <v>171</v>
      </c>
      <c r="B105" s="38" t="s">
        <v>172</v>
      </c>
      <c r="C105" s="38" t="s">
        <v>173</v>
      </c>
      <c r="D105" s="38" t="s">
        <v>11</v>
      </c>
      <c r="E105" s="38">
        <v>1</v>
      </c>
      <c r="F105" s="38" t="s">
        <v>174</v>
      </c>
      <c r="G105" s="43">
        <v>3.5</v>
      </c>
      <c r="H105" s="43">
        <v>90</v>
      </c>
      <c r="I105" s="38">
        <v>4</v>
      </c>
      <c r="J105" s="35"/>
      <c r="K105" s="35"/>
      <c r="L105" s="35"/>
      <c r="M105" s="35"/>
      <c r="N105" s="36"/>
      <c r="O105" s="37">
        <v>0.17199999999999999</v>
      </c>
      <c r="Q105" s="37"/>
      <c r="R105" s="37"/>
      <c r="S105" s="37"/>
      <c r="T105" s="37"/>
      <c r="U105" s="35"/>
      <c r="V105" s="35"/>
      <c r="W105" s="35"/>
      <c r="X105" s="37">
        <f t="shared" si="49"/>
        <v>3.6560000000000001</v>
      </c>
      <c r="Y105" s="44">
        <f t="shared" si="66"/>
        <v>10.497895745753196</v>
      </c>
      <c r="Z105" s="44">
        <f t="shared" si="67"/>
        <v>0.3046666666666667</v>
      </c>
      <c r="AA105" s="45">
        <f t="shared" si="68"/>
        <v>7.2902053789952764E-2</v>
      </c>
      <c r="AB105" s="46">
        <f t="shared" si="69"/>
        <v>4.9234135667396053E-4</v>
      </c>
      <c r="AC105" s="46">
        <v>1.4999999999999999E-4</v>
      </c>
      <c r="AD105" s="46"/>
      <c r="AE105" s="46"/>
      <c r="AF105" s="46"/>
      <c r="AH105" s="46"/>
      <c r="AI105" s="56">
        <v>7.04</v>
      </c>
      <c r="AJ105" s="46"/>
      <c r="AK105" s="46"/>
      <c r="AL105" s="46"/>
      <c r="AM105" s="46"/>
      <c r="AN105" s="46"/>
      <c r="AO105" s="46"/>
      <c r="AP105" s="46"/>
      <c r="AQ105" s="46"/>
      <c r="AR105" s="46"/>
      <c r="AY105" s="47" t="s">
        <v>176</v>
      </c>
      <c r="AZ105" s="48" t="s">
        <v>177</v>
      </c>
      <c r="BA105" s="49" t="s">
        <v>178</v>
      </c>
    </row>
    <row r="106" spans="1:53" s="38" customFormat="1" x14ac:dyDescent="0.25">
      <c r="A106" s="38" t="s">
        <v>171</v>
      </c>
      <c r="B106" s="38" t="s">
        <v>172</v>
      </c>
      <c r="C106" s="38" t="s">
        <v>173</v>
      </c>
      <c r="D106" s="38" t="s">
        <v>11</v>
      </c>
      <c r="E106" s="38">
        <v>1</v>
      </c>
      <c r="F106" s="38" t="s">
        <v>174</v>
      </c>
      <c r="G106" s="43">
        <v>3.5</v>
      </c>
      <c r="H106" s="43">
        <v>90</v>
      </c>
      <c r="I106" s="38">
        <v>4</v>
      </c>
      <c r="J106" s="35"/>
      <c r="K106" s="35"/>
      <c r="L106" s="35"/>
      <c r="M106" s="35"/>
      <c r="N106" s="36">
        <v>30</v>
      </c>
      <c r="O106" s="37">
        <v>0.188</v>
      </c>
      <c r="Q106" s="37"/>
      <c r="R106" s="37"/>
      <c r="S106" s="37"/>
      <c r="T106" s="37"/>
      <c r="U106" s="35"/>
      <c r="V106" s="35"/>
      <c r="W106" s="35"/>
      <c r="X106" s="37">
        <f t="shared" si="49"/>
        <v>3.6240000000000001</v>
      </c>
      <c r="Y106" s="44">
        <f t="shared" ref="Y106" si="70">PI()*X106^2/4</f>
        <v>10.314929389608126</v>
      </c>
      <c r="Z106" s="44">
        <f t="shared" ref="Z106" si="71">X106/12</f>
        <v>0.30199999999999999</v>
      </c>
      <c r="AA106" s="45">
        <f t="shared" ref="AA106" si="72">PI()*Z106^2/4</f>
        <v>7.1631454094500863E-2</v>
      </c>
      <c r="AB106" s="46">
        <f t="shared" ref="AB106" si="73">AC106/Z106</f>
        <v>4.966887417218543E-4</v>
      </c>
      <c r="AC106" s="46">
        <v>1.4999999999999999E-4</v>
      </c>
      <c r="AD106" s="46"/>
      <c r="AE106" s="46"/>
      <c r="AF106" s="46"/>
      <c r="AH106" s="46"/>
      <c r="AI106" s="56">
        <v>7.66</v>
      </c>
      <c r="AJ106" s="46"/>
      <c r="AK106" s="46"/>
      <c r="AL106" s="46"/>
      <c r="AM106" s="46"/>
      <c r="AN106" s="46"/>
      <c r="AO106" s="46"/>
      <c r="AP106" s="46"/>
      <c r="AQ106" s="46"/>
      <c r="AR106" s="46"/>
      <c r="AY106" s="47" t="s">
        <v>176</v>
      </c>
      <c r="AZ106" s="48" t="s">
        <v>177</v>
      </c>
      <c r="BA106" s="49" t="s">
        <v>178</v>
      </c>
    </row>
    <row r="107" spans="1:53" s="42" customFormat="1" x14ac:dyDescent="0.25">
      <c r="A107" s="42" t="s">
        <v>171</v>
      </c>
      <c r="B107" s="42" t="s">
        <v>172</v>
      </c>
      <c r="C107" s="42" t="s">
        <v>173</v>
      </c>
      <c r="D107" s="42" t="s">
        <v>11</v>
      </c>
      <c r="E107" s="42">
        <v>1</v>
      </c>
      <c r="F107" s="42" t="s">
        <v>174</v>
      </c>
      <c r="G107" s="50">
        <v>3.5</v>
      </c>
      <c r="H107" s="51">
        <v>90</v>
      </c>
      <c r="I107" s="42">
        <v>4</v>
      </c>
      <c r="J107" s="39"/>
      <c r="K107" s="39"/>
      <c r="L107" s="39"/>
      <c r="M107" s="39" t="s">
        <v>180</v>
      </c>
      <c r="N107" s="40">
        <v>40</v>
      </c>
      <c r="O107" s="41">
        <v>0.22600000000000001</v>
      </c>
      <c r="Q107" s="41"/>
      <c r="R107" s="41"/>
      <c r="S107" s="41"/>
      <c r="T107" s="41"/>
      <c r="U107" s="39"/>
      <c r="V107" s="39"/>
      <c r="W107" s="39"/>
      <c r="X107" s="41">
        <f t="shared" si="49"/>
        <v>3.548</v>
      </c>
      <c r="Y107" s="52">
        <f t="shared" si="66"/>
        <v>9.8868308418887523</v>
      </c>
      <c r="Z107" s="52">
        <f t="shared" si="67"/>
        <v>0.29566666666666669</v>
      </c>
      <c r="AA107" s="53">
        <f t="shared" si="68"/>
        <v>6.8658547513116341E-2</v>
      </c>
      <c r="AB107" s="54">
        <f t="shared" si="69"/>
        <v>5.0732807215332577E-4</v>
      </c>
      <c r="AC107" s="54">
        <v>1.4999999999999999E-4</v>
      </c>
      <c r="AD107" s="54"/>
      <c r="AE107" s="54"/>
      <c r="AF107" s="54"/>
      <c r="AG107" s="54"/>
      <c r="AH107" s="54"/>
      <c r="AI107" s="57">
        <v>9.1199999999999992</v>
      </c>
      <c r="AJ107" s="54"/>
      <c r="AK107" s="54"/>
      <c r="AL107" s="54"/>
      <c r="AM107" s="54"/>
      <c r="AN107" s="54"/>
      <c r="AO107" s="54"/>
      <c r="AP107" s="54"/>
      <c r="AQ107" s="54"/>
      <c r="AR107" s="54"/>
      <c r="AY107" s="47" t="s">
        <v>176</v>
      </c>
      <c r="AZ107" s="48" t="s">
        <v>177</v>
      </c>
      <c r="BA107" s="49" t="s">
        <v>178</v>
      </c>
    </row>
    <row r="108" spans="1:53" s="42" customFormat="1" x14ac:dyDescent="0.25">
      <c r="A108" s="42" t="s">
        <v>171</v>
      </c>
      <c r="B108" s="42" t="s">
        <v>172</v>
      </c>
      <c r="C108" s="42" t="s">
        <v>173</v>
      </c>
      <c r="D108" s="42" t="s">
        <v>11</v>
      </c>
      <c r="E108" s="42">
        <v>1</v>
      </c>
      <c r="F108" s="42" t="s">
        <v>174</v>
      </c>
      <c r="G108" s="50">
        <v>3.5</v>
      </c>
      <c r="H108" s="51">
        <v>90</v>
      </c>
      <c r="I108" s="42">
        <v>4</v>
      </c>
      <c r="J108" s="39"/>
      <c r="K108" s="39"/>
      <c r="L108" s="39"/>
      <c r="M108" s="39"/>
      <c r="N108" s="40"/>
      <c r="O108" s="41">
        <v>0.25</v>
      </c>
      <c r="Q108" s="41"/>
      <c r="R108" s="41"/>
      <c r="S108" s="41"/>
      <c r="T108" s="41"/>
      <c r="U108" s="39"/>
      <c r="V108" s="39"/>
      <c r="W108" s="39"/>
      <c r="X108" s="41">
        <f t="shared" si="49"/>
        <v>3.5</v>
      </c>
      <c r="Y108" s="52">
        <f t="shared" si="66"/>
        <v>9.6211275016187408</v>
      </c>
      <c r="Z108" s="52">
        <f t="shared" si="67"/>
        <v>0.29166666666666669</v>
      </c>
      <c r="AA108" s="53">
        <f t="shared" si="68"/>
        <v>6.6813385427907934E-2</v>
      </c>
      <c r="AB108" s="54">
        <f t="shared" si="69"/>
        <v>5.1428571428571419E-4</v>
      </c>
      <c r="AC108" s="54">
        <v>1.4999999999999999E-4</v>
      </c>
      <c r="AD108" s="54"/>
      <c r="AE108" s="54"/>
      <c r="AF108" s="54"/>
      <c r="AG108" s="54"/>
      <c r="AH108" s="54"/>
      <c r="AI108" s="57">
        <v>10.02</v>
      </c>
      <c r="AJ108" s="54"/>
      <c r="AK108" s="54"/>
      <c r="AL108" s="54"/>
      <c r="AM108" s="54"/>
      <c r="AN108" s="54"/>
      <c r="AO108" s="54"/>
      <c r="AP108" s="54"/>
      <c r="AQ108" s="54"/>
      <c r="AR108" s="54"/>
      <c r="AY108" s="47" t="s">
        <v>176</v>
      </c>
      <c r="AZ108" s="48" t="s">
        <v>177</v>
      </c>
      <c r="BA108" s="49" t="s">
        <v>178</v>
      </c>
    </row>
    <row r="109" spans="1:53" s="42" customFormat="1" x14ac:dyDescent="0.25">
      <c r="A109" s="42" t="s">
        <v>171</v>
      </c>
      <c r="B109" s="42" t="s">
        <v>172</v>
      </c>
      <c r="C109" s="42" t="s">
        <v>173</v>
      </c>
      <c r="D109" s="42" t="s">
        <v>11</v>
      </c>
      <c r="E109" s="42">
        <v>1</v>
      </c>
      <c r="F109" s="42" t="s">
        <v>174</v>
      </c>
      <c r="G109" s="50">
        <v>3.5</v>
      </c>
      <c r="H109" s="51">
        <v>90</v>
      </c>
      <c r="I109" s="42">
        <v>4</v>
      </c>
      <c r="J109" s="39"/>
      <c r="K109" s="39"/>
      <c r="L109" s="39"/>
      <c r="M109" s="39"/>
      <c r="N109" s="40"/>
      <c r="O109" s="41">
        <v>0.28100000000000003</v>
      </c>
      <c r="Q109" s="41"/>
      <c r="R109" s="41"/>
      <c r="S109" s="41"/>
      <c r="T109" s="41"/>
      <c r="U109" s="39"/>
      <c r="V109" s="39"/>
      <c r="W109" s="39"/>
      <c r="X109" s="41">
        <f t="shared" si="49"/>
        <v>3.4379999999999997</v>
      </c>
      <c r="Y109" s="52">
        <f t="shared" si="66"/>
        <v>9.2832837692443473</v>
      </c>
      <c r="Z109" s="52">
        <f t="shared" si="67"/>
        <v>0.28649999999999998</v>
      </c>
      <c r="AA109" s="53">
        <f t="shared" si="68"/>
        <v>6.446724839753018E-2</v>
      </c>
      <c r="AB109" s="54">
        <f t="shared" si="69"/>
        <v>5.2356020942408371E-4</v>
      </c>
      <c r="AC109" s="54">
        <v>1.4999999999999999E-4</v>
      </c>
      <c r="AD109" s="54"/>
      <c r="AE109" s="54"/>
      <c r="AF109" s="54"/>
      <c r="AG109" s="54"/>
      <c r="AH109" s="54"/>
      <c r="AI109" s="57">
        <v>11.17</v>
      </c>
      <c r="AJ109" s="54"/>
      <c r="AK109" s="54"/>
      <c r="AL109" s="54"/>
      <c r="AM109" s="54"/>
      <c r="AN109" s="54"/>
      <c r="AO109" s="54"/>
      <c r="AP109" s="54"/>
      <c r="AQ109" s="54"/>
      <c r="AR109" s="54"/>
      <c r="AY109" s="47" t="s">
        <v>176</v>
      </c>
      <c r="AZ109" s="48" t="s">
        <v>177</v>
      </c>
      <c r="BA109" s="49" t="s">
        <v>178</v>
      </c>
    </row>
    <row r="110" spans="1:53" s="42" customFormat="1" x14ac:dyDescent="0.25">
      <c r="A110" s="42" t="s">
        <v>171</v>
      </c>
      <c r="B110" s="42" t="s">
        <v>172</v>
      </c>
      <c r="C110" s="42" t="s">
        <v>173</v>
      </c>
      <c r="D110" s="42" t="s">
        <v>11</v>
      </c>
      <c r="E110" s="42">
        <v>1</v>
      </c>
      <c r="F110" s="42" t="s">
        <v>174</v>
      </c>
      <c r="G110" s="50">
        <v>3.5</v>
      </c>
      <c r="H110" s="51">
        <v>90</v>
      </c>
      <c r="I110" s="42">
        <v>4</v>
      </c>
      <c r="J110" s="39"/>
      <c r="K110" s="39"/>
      <c r="L110" s="39"/>
      <c r="M110" s="39" t="s">
        <v>182</v>
      </c>
      <c r="N110" s="40">
        <v>80</v>
      </c>
      <c r="O110" s="41">
        <v>0.318</v>
      </c>
      <c r="Q110" s="41"/>
      <c r="R110" s="41"/>
      <c r="S110" s="41"/>
      <c r="T110" s="41"/>
      <c r="U110" s="39"/>
      <c r="V110" s="39"/>
      <c r="W110" s="39"/>
      <c r="X110" s="41">
        <f t="shared" si="49"/>
        <v>3.3639999999999999</v>
      </c>
      <c r="Y110" s="52">
        <f t="shared" si="66"/>
        <v>8.8879551744945697</v>
      </c>
      <c r="Z110" s="52">
        <f t="shared" si="67"/>
        <v>0.28033333333333332</v>
      </c>
      <c r="AA110" s="53">
        <f t="shared" si="68"/>
        <v>6.1721910933990064E-2</v>
      </c>
      <c r="AB110" s="54">
        <f t="shared" si="69"/>
        <v>5.35077288941736E-4</v>
      </c>
      <c r="AC110" s="54">
        <v>1.4999999999999999E-4</v>
      </c>
      <c r="AD110" s="54"/>
      <c r="AE110" s="54"/>
      <c r="AF110" s="54"/>
      <c r="AG110" s="54"/>
      <c r="AH110" s="54"/>
      <c r="AI110" s="57">
        <v>12.52</v>
      </c>
      <c r="AJ110" s="54"/>
      <c r="AK110" s="54"/>
      <c r="AL110" s="54"/>
      <c r="AM110" s="54"/>
      <c r="AN110" s="54"/>
      <c r="AO110" s="54"/>
      <c r="AP110" s="54"/>
      <c r="AQ110" s="54"/>
      <c r="AR110" s="54"/>
      <c r="AY110" s="47" t="s">
        <v>176</v>
      </c>
      <c r="AZ110" s="48" t="s">
        <v>177</v>
      </c>
      <c r="BA110" s="49" t="s">
        <v>178</v>
      </c>
    </row>
    <row r="111" spans="1:53" s="38" customFormat="1" x14ac:dyDescent="0.25">
      <c r="A111" s="38" t="s">
        <v>171</v>
      </c>
      <c r="B111" s="38" t="s">
        <v>172</v>
      </c>
      <c r="C111" s="38" t="s">
        <v>173</v>
      </c>
      <c r="D111" s="38" t="s">
        <v>11</v>
      </c>
      <c r="E111" s="38">
        <v>1</v>
      </c>
      <c r="F111" s="38" t="s">
        <v>174</v>
      </c>
      <c r="G111" s="43">
        <v>3.5</v>
      </c>
      <c r="H111" s="43">
        <v>90</v>
      </c>
      <c r="I111" s="38">
        <v>4</v>
      </c>
      <c r="J111" s="35"/>
      <c r="K111" s="35"/>
      <c r="L111" s="35"/>
      <c r="M111" s="35"/>
      <c r="N111" s="36" t="s">
        <v>184</v>
      </c>
      <c r="O111" s="37">
        <v>0.318</v>
      </c>
      <c r="Q111" s="37"/>
      <c r="R111" s="37"/>
      <c r="S111" s="37"/>
      <c r="T111" s="37"/>
      <c r="U111" s="35"/>
      <c r="V111" s="35"/>
      <c r="W111" s="35"/>
      <c r="X111" s="37">
        <f t="shared" si="49"/>
        <v>3.3639999999999999</v>
      </c>
      <c r="Y111" s="44">
        <f t="shared" ref="Y111" si="74">PI()*X111^2/4</f>
        <v>8.8879551744945697</v>
      </c>
      <c r="Z111" s="44">
        <f t="shared" ref="Z111" si="75">X111/12</f>
        <v>0.28033333333333332</v>
      </c>
      <c r="AA111" s="45">
        <f t="shared" ref="AA111" si="76">PI()*Z111^2/4</f>
        <v>6.1721910933990064E-2</v>
      </c>
      <c r="AB111" s="46">
        <f t="shared" ref="AB111" si="77">AC111/Z111</f>
        <v>5.35077288941736E-4</v>
      </c>
      <c r="AC111" s="46">
        <v>1.4999999999999999E-4</v>
      </c>
      <c r="AD111" s="46"/>
      <c r="AE111" s="46"/>
      <c r="AF111" s="46"/>
      <c r="AG111" s="46"/>
      <c r="AH111" s="46"/>
      <c r="AI111" s="56">
        <v>12.52</v>
      </c>
      <c r="AJ111" s="46"/>
      <c r="AK111" s="46"/>
      <c r="AL111" s="46"/>
      <c r="AM111" s="46"/>
      <c r="AN111" s="46"/>
      <c r="AO111" s="46"/>
      <c r="AP111" s="46"/>
      <c r="AQ111" s="46"/>
      <c r="AR111" s="46"/>
      <c r="AY111" s="47" t="s">
        <v>176</v>
      </c>
      <c r="AZ111" s="48" t="s">
        <v>177</v>
      </c>
      <c r="BA111" s="49" t="s">
        <v>178</v>
      </c>
    </row>
    <row r="112" spans="1:53" s="27" customFormat="1" x14ac:dyDescent="0.25">
      <c r="A112" s="27" t="s">
        <v>171</v>
      </c>
      <c r="B112" s="27" t="s">
        <v>172</v>
      </c>
      <c r="C112" s="27" t="s">
        <v>173</v>
      </c>
      <c r="D112" s="27" t="s">
        <v>11</v>
      </c>
      <c r="E112" s="27">
        <v>1</v>
      </c>
      <c r="F112" s="27" t="s">
        <v>174</v>
      </c>
      <c r="G112" s="28">
        <v>4</v>
      </c>
      <c r="H112" s="28">
        <v>100</v>
      </c>
      <c r="I112" s="27">
        <v>4.5</v>
      </c>
      <c r="J112" s="24"/>
      <c r="K112" s="24"/>
      <c r="L112" s="24"/>
      <c r="M112" s="24"/>
      <c r="N112" s="25">
        <v>5</v>
      </c>
      <c r="O112" s="26">
        <v>8.3000000000000004E-2</v>
      </c>
      <c r="Q112" s="26"/>
      <c r="R112" s="26"/>
      <c r="S112" s="26"/>
      <c r="T112" s="26"/>
      <c r="U112" s="24"/>
      <c r="V112" s="24"/>
      <c r="W112" s="24"/>
      <c r="X112" s="26">
        <f t="shared" si="49"/>
        <v>4.3339999999999996</v>
      </c>
      <c r="Y112" s="29">
        <f t="shared" si="66"/>
        <v>14.752570384473119</v>
      </c>
      <c r="Z112" s="29">
        <f t="shared" si="67"/>
        <v>0.36116666666666664</v>
      </c>
      <c r="AA112" s="30">
        <f t="shared" si="68"/>
        <v>0.10244840544772998</v>
      </c>
      <c r="AB112" s="31">
        <f t="shared" si="69"/>
        <v>4.1532071988924782E-4</v>
      </c>
      <c r="AC112" s="31">
        <v>1.4999999999999999E-4</v>
      </c>
      <c r="AD112" s="31"/>
      <c r="AE112" s="31"/>
      <c r="AF112" s="31"/>
      <c r="AH112" s="31"/>
      <c r="AI112" s="55">
        <v>3.92</v>
      </c>
      <c r="AJ112" s="31"/>
      <c r="AK112" s="31"/>
      <c r="AL112" s="31"/>
      <c r="AM112" s="31"/>
      <c r="AN112" s="31"/>
      <c r="AO112" s="31"/>
      <c r="AP112" s="31"/>
      <c r="AQ112" s="31"/>
      <c r="AR112" s="31"/>
      <c r="AY112" s="32" t="s">
        <v>176</v>
      </c>
      <c r="AZ112" s="33" t="s">
        <v>177</v>
      </c>
      <c r="BA112" s="27" t="s">
        <v>178</v>
      </c>
    </row>
    <row r="113" spans="1:53" s="27" customFormat="1" x14ac:dyDescent="0.25">
      <c r="A113" s="27" t="s">
        <v>171</v>
      </c>
      <c r="B113" s="27" t="s">
        <v>172</v>
      </c>
      <c r="C113" s="27" t="s">
        <v>173</v>
      </c>
      <c r="D113" s="27" t="s">
        <v>11</v>
      </c>
      <c r="E113" s="27">
        <v>1</v>
      </c>
      <c r="F113" s="27" t="s">
        <v>174</v>
      </c>
      <c r="G113" s="28">
        <v>4</v>
      </c>
      <c r="H113" s="28">
        <v>100</v>
      </c>
      <c r="I113" s="27">
        <v>4.5</v>
      </c>
      <c r="J113" s="24"/>
      <c r="K113" s="24"/>
      <c r="L113" s="24"/>
      <c r="M113" s="24"/>
      <c r="N113" s="25"/>
      <c r="O113" s="26">
        <v>0.109</v>
      </c>
      <c r="Q113" s="26"/>
      <c r="R113" s="26"/>
      <c r="S113" s="26"/>
      <c r="T113" s="26"/>
      <c r="U113" s="24"/>
      <c r="V113" s="24"/>
      <c r="W113" s="24"/>
      <c r="X113" s="26">
        <f t="shared" si="49"/>
        <v>4.282</v>
      </c>
      <c r="Y113" s="29">
        <f t="shared" ref="Y113" si="78">PI()*X113^2/4</f>
        <v>14.400686874529834</v>
      </c>
      <c r="Z113" s="29">
        <f t="shared" ref="Z113" si="79">X113/12</f>
        <v>0.35683333333333334</v>
      </c>
      <c r="AA113" s="30">
        <f t="shared" ref="AA113" si="80">PI()*Z113^2/4</f>
        <v>0.10000476996201274</v>
      </c>
      <c r="AB113" s="31">
        <f t="shared" ref="AB113" si="81">AC113/Z113</f>
        <v>4.2036431574030825E-4</v>
      </c>
      <c r="AC113" s="31">
        <v>1.4999999999999999E-4</v>
      </c>
      <c r="AD113" s="31"/>
      <c r="AE113" s="31"/>
      <c r="AF113" s="31"/>
      <c r="AH113" s="31"/>
      <c r="AI113" s="55">
        <v>5.12</v>
      </c>
      <c r="AJ113" s="31"/>
      <c r="AK113" s="31"/>
      <c r="AL113" s="31"/>
      <c r="AM113" s="31"/>
      <c r="AN113" s="31"/>
      <c r="AO113" s="31"/>
      <c r="AP113" s="31"/>
      <c r="AQ113" s="31"/>
      <c r="AR113" s="31"/>
      <c r="AY113" s="32" t="s">
        <v>176</v>
      </c>
      <c r="AZ113" s="33" t="s">
        <v>177</v>
      </c>
      <c r="BA113" s="27" t="s">
        <v>178</v>
      </c>
    </row>
    <row r="114" spans="1:53" s="27" customFormat="1" x14ac:dyDescent="0.25">
      <c r="A114" s="27" t="s">
        <v>171</v>
      </c>
      <c r="B114" s="27" t="s">
        <v>172</v>
      </c>
      <c r="C114" s="27" t="s">
        <v>173</v>
      </c>
      <c r="D114" s="27" t="s">
        <v>11</v>
      </c>
      <c r="E114" s="27">
        <v>1</v>
      </c>
      <c r="F114" s="27" t="s">
        <v>174</v>
      </c>
      <c r="G114" s="28">
        <v>4</v>
      </c>
      <c r="H114" s="28">
        <v>100</v>
      </c>
      <c r="I114" s="27">
        <v>4.5</v>
      </c>
      <c r="J114" s="24"/>
      <c r="K114" s="24"/>
      <c r="L114" s="24"/>
      <c r="M114" s="24"/>
      <c r="N114" s="25">
        <v>10</v>
      </c>
      <c r="O114" s="26">
        <v>0.12</v>
      </c>
      <c r="Q114" s="26"/>
      <c r="R114" s="26"/>
      <c r="S114" s="26"/>
      <c r="T114" s="26"/>
      <c r="U114" s="24"/>
      <c r="V114" s="24"/>
      <c r="W114" s="24"/>
      <c r="X114" s="26">
        <f t="shared" si="49"/>
        <v>4.26</v>
      </c>
      <c r="Y114" s="29">
        <f t="shared" si="66"/>
        <v>14.25309171007153</v>
      </c>
      <c r="Z114" s="29">
        <f t="shared" si="67"/>
        <v>0.35499999999999998</v>
      </c>
      <c r="AA114" s="30">
        <f t="shared" si="68"/>
        <v>9.8979803542163416E-2</v>
      </c>
      <c r="AB114" s="31">
        <f t="shared" si="69"/>
        <v>4.225352112676056E-4</v>
      </c>
      <c r="AC114" s="31">
        <v>1.4999999999999999E-4</v>
      </c>
      <c r="AD114" s="31"/>
      <c r="AE114" s="31"/>
      <c r="AF114" s="31"/>
      <c r="AH114" s="31"/>
      <c r="AI114" s="55">
        <v>5.62</v>
      </c>
      <c r="AJ114" s="31"/>
      <c r="AK114" s="31"/>
      <c r="AL114" s="31"/>
      <c r="AM114" s="31"/>
      <c r="AN114" s="31"/>
      <c r="AO114" s="31"/>
      <c r="AP114" s="31"/>
      <c r="AQ114" s="31"/>
      <c r="AR114" s="31"/>
      <c r="AY114" s="32" t="s">
        <v>176</v>
      </c>
      <c r="AZ114" s="33" t="s">
        <v>177</v>
      </c>
      <c r="BA114" s="27" t="s">
        <v>178</v>
      </c>
    </row>
    <row r="115" spans="1:53" s="27" customFormat="1" x14ac:dyDescent="0.25">
      <c r="A115" s="27" t="s">
        <v>171</v>
      </c>
      <c r="B115" s="27" t="s">
        <v>172</v>
      </c>
      <c r="C115" s="27" t="s">
        <v>173</v>
      </c>
      <c r="D115" s="27" t="s">
        <v>11</v>
      </c>
      <c r="E115" s="27">
        <v>1</v>
      </c>
      <c r="F115" s="27" t="s">
        <v>174</v>
      </c>
      <c r="G115" s="28">
        <v>4</v>
      </c>
      <c r="H115" s="34">
        <v>100</v>
      </c>
      <c r="I115" s="27">
        <v>4.5</v>
      </c>
      <c r="J115" s="24"/>
      <c r="K115" s="24"/>
      <c r="L115" s="24"/>
      <c r="M115" s="24"/>
      <c r="N115" s="25"/>
      <c r="O115" s="26">
        <v>0.125</v>
      </c>
      <c r="Q115" s="26"/>
      <c r="R115" s="26"/>
      <c r="S115" s="26"/>
      <c r="T115" s="26"/>
      <c r="U115" s="24"/>
      <c r="V115" s="24"/>
      <c r="W115" s="24"/>
      <c r="X115" s="26">
        <f t="shared" si="49"/>
        <v>4.25</v>
      </c>
      <c r="Y115" s="29">
        <f t="shared" si="66"/>
        <v>14.186254326366409</v>
      </c>
      <c r="Z115" s="29">
        <f t="shared" si="67"/>
        <v>0.35416666666666669</v>
      </c>
      <c r="AA115" s="30">
        <f t="shared" si="68"/>
        <v>9.8515655044211184E-2</v>
      </c>
      <c r="AB115" s="31">
        <f t="shared" si="69"/>
        <v>4.2352941176470585E-4</v>
      </c>
      <c r="AC115" s="31">
        <v>1.4999999999999999E-4</v>
      </c>
      <c r="AD115" s="31"/>
      <c r="AE115" s="31"/>
      <c r="AF115" s="31"/>
      <c r="AG115" s="31"/>
      <c r="AH115" s="31"/>
      <c r="AI115" s="55">
        <v>5.85</v>
      </c>
      <c r="AJ115" s="31"/>
      <c r="AK115" s="31"/>
      <c r="AL115" s="31"/>
      <c r="AM115" s="31"/>
      <c r="AN115" s="31"/>
      <c r="AO115" s="31"/>
      <c r="AP115" s="31"/>
      <c r="AQ115" s="31"/>
      <c r="AR115" s="31"/>
      <c r="AY115" s="32" t="s">
        <v>176</v>
      </c>
      <c r="AZ115" s="33" t="s">
        <v>177</v>
      </c>
      <c r="BA115" s="27" t="s">
        <v>178</v>
      </c>
    </row>
    <row r="116" spans="1:53" s="27" customFormat="1" x14ac:dyDescent="0.25">
      <c r="A116" s="27" t="s">
        <v>171</v>
      </c>
      <c r="B116" s="27" t="s">
        <v>172</v>
      </c>
      <c r="C116" s="27" t="s">
        <v>173</v>
      </c>
      <c r="D116" s="27" t="s">
        <v>11</v>
      </c>
      <c r="E116" s="27">
        <v>1</v>
      </c>
      <c r="F116" s="27" t="s">
        <v>174</v>
      </c>
      <c r="G116" s="28">
        <v>4</v>
      </c>
      <c r="H116" s="28">
        <v>100</v>
      </c>
      <c r="I116" s="27">
        <v>4.5</v>
      </c>
      <c r="J116" s="24"/>
      <c r="K116" s="24"/>
      <c r="L116" s="24"/>
      <c r="M116" s="24"/>
      <c r="N116" s="25"/>
      <c r="O116" s="26">
        <v>0.14099999999999999</v>
      </c>
      <c r="Q116" s="26"/>
      <c r="R116" s="26"/>
      <c r="S116" s="26"/>
      <c r="T116" s="26"/>
      <c r="U116" s="24"/>
      <c r="V116" s="24"/>
      <c r="W116" s="24"/>
      <c r="X116" s="26">
        <f t="shared" si="49"/>
        <v>4.218</v>
      </c>
      <c r="Y116" s="29">
        <f t="shared" ref="Y116" si="82">PI()*X116^2/4</f>
        <v>13.973430273641622</v>
      </c>
      <c r="Z116" s="29">
        <f t="shared" ref="Z116" si="83">X116/12</f>
        <v>0.35149999999999998</v>
      </c>
      <c r="AA116" s="30">
        <f t="shared" ref="AA116" si="84">PI()*Z116^2/4</f>
        <v>9.7037710233622371E-2</v>
      </c>
      <c r="AB116" s="31">
        <f t="shared" ref="AB116" si="85">AC116/Z116</f>
        <v>4.2674253200568991E-4</v>
      </c>
      <c r="AC116" s="31">
        <v>1.4999999999999999E-4</v>
      </c>
      <c r="AD116" s="31"/>
      <c r="AE116" s="31"/>
      <c r="AF116" s="31"/>
      <c r="AH116" s="31"/>
      <c r="AI116" s="55">
        <v>6.57</v>
      </c>
      <c r="AJ116" s="31"/>
      <c r="AK116" s="31"/>
      <c r="AL116" s="31"/>
      <c r="AM116" s="31"/>
      <c r="AN116" s="31"/>
      <c r="AO116" s="31"/>
      <c r="AP116" s="31"/>
      <c r="AQ116" s="31"/>
      <c r="AR116" s="31"/>
      <c r="AY116" s="32" t="s">
        <v>176</v>
      </c>
      <c r="AZ116" s="33" t="s">
        <v>177</v>
      </c>
      <c r="BA116" s="27" t="s">
        <v>178</v>
      </c>
    </row>
    <row r="117" spans="1:53" s="27" customFormat="1" x14ac:dyDescent="0.25">
      <c r="A117" s="27" t="s">
        <v>171</v>
      </c>
      <c r="B117" s="27" t="s">
        <v>172</v>
      </c>
      <c r="C117" s="27" t="s">
        <v>173</v>
      </c>
      <c r="D117" s="27" t="s">
        <v>11</v>
      </c>
      <c r="E117" s="27">
        <v>1</v>
      </c>
      <c r="F117" s="27" t="s">
        <v>174</v>
      </c>
      <c r="G117" s="28">
        <v>4</v>
      </c>
      <c r="H117" s="34">
        <v>100</v>
      </c>
      <c r="I117" s="27">
        <v>4.5</v>
      </c>
      <c r="J117" s="24"/>
      <c r="K117" s="24"/>
      <c r="L117" s="24"/>
      <c r="M117" s="24"/>
      <c r="N117" s="25"/>
      <c r="O117" s="26">
        <v>0.156</v>
      </c>
      <c r="Q117" s="26"/>
      <c r="R117" s="26"/>
      <c r="S117" s="26"/>
      <c r="T117" s="26"/>
      <c r="U117" s="24"/>
      <c r="V117" s="24"/>
      <c r="W117" s="24"/>
      <c r="X117" s="26">
        <f t="shared" si="49"/>
        <v>4.1879999999999997</v>
      </c>
      <c r="Y117" s="29">
        <f t="shared" si="66"/>
        <v>13.775368564796052</v>
      </c>
      <c r="Z117" s="29">
        <f t="shared" si="67"/>
        <v>0.34899999999999998</v>
      </c>
      <c r="AA117" s="30">
        <f t="shared" si="68"/>
        <v>9.5662281699972582E-2</v>
      </c>
      <c r="AB117" s="31">
        <f t="shared" si="69"/>
        <v>4.2979942693409742E-4</v>
      </c>
      <c r="AC117" s="31">
        <v>1.4999999999999999E-4</v>
      </c>
      <c r="AD117" s="31"/>
      <c r="AE117" s="31"/>
      <c r="AF117" s="31"/>
      <c r="AG117" s="31"/>
      <c r="AH117" s="31"/>
      <c r="AI117" s="55">
        <v>7.24</v>
      </c>
      <c r="AJ117" s="31"/>
      <c r="AK117" s="31"/>
      <c r="AL117" s="31"/>
      <c r="AM117" s="31"/>
      <c r="AN117" s="31"/>
      <c r="AO117" s="31"/>
      <c r="AP117" s="31"/>
      <c r="AQ117" s="31"/>
      <c r="AR117" s="31"/>
      <c r="AY117" s="32" t="s">
        <v>176</v>
      </c>
      <c r="AZ117" s="33" t="s">
        <v>177</v>
      </c>
      <c r="BA117" s="27" t="s">
        <v>178</v>
      </c>
    </row>
    <row r="118" spans="1:53" s="27" customFormat="1" x14ac:dyDescent="0.25">
      <c r="A118" s="27" t="s">
        <v>171</v>
      </c>
      <c r="B118" s="27" t="s">
        <v>172</v>
      </c>
      <c r="C118" s="27" t="s">
        <v>173</v>
      </c>
      <c r="D118" s="27" t="s">
        <v>11</v>
      </c>
      <c r="E118" s="27">
        <v>1</v>
      </c>
      <c r="F118" s="27" t="s">
        <v>174</v>
      </c>
      <c r="G118" s="28">
        <v>4</v>
      </c>
      <c r="H118" s="28">
        <v>100</v>
      </c>
      <c r="I118" s="27">
        <v>4.5</v>
      </c>
      <c r="J118" s="24"/>
      <c r="K118" s="24"/>
      <c r="L118" s="24"/>
      <c r="M118" s="24"/>
      <c r="N118" s="25"/>
      <c r="O118" s="26">
        <v>0.17199999999999999</v>
      </c>
      <c r="Q118" s="26"/>
      <c r="R118" s="26"/>
      <c r="S118" s="26"/>
      <c r="T118" s="26"/>
      <c r="U118" s="24"/>
      <c r="V118" s="24"/>
      <c r="W118" s="24"/>
      <c r="X118" s="26">
        <f t="shared" si="49"/>
        <v>4.1559999999999997</v>
      </c>
      <c r="Y118" s="29">
        <f t="shared" si="66"/>
        <v>13.565660971983625</v>
      </c>
      <c r="Z118" s="29">
        <f t="shared" si="67"/>
        <v>0.34633333333333333</v>
      </c>
      <c r="AA118" s="30">
        <f t="shared" si="68"/>
        <v>9.4205978972108528E-2</v>
      </c>
      <c r="AB118" s="31">
        <f t="shared" si="69"/>
        <v>4.3310875842155914E-4</v>
      </c>
      <c r="AC118" s="31">
        <v>1.4999999999999999E-4</v>
      </c>
      <c r="AD118" s="31"/>
      <c r="AE118" s="31"/>
      <c r="AF118" s="31"/>
      <c r="AH118" s="31"/>
      <c r="AI118" s="55">
        <v>7.96</v>
      </c>
      <c r="AJ118" s="31"/>
      <c r="AK118" s="31"/>
      <c r="AL118" s="31"/>
      <c r="AM118" s="31"/>
      <c r="AN118" s="31"/>
      <c r="AO118" s="31"/>
      <c r="AP118" s="31"/>
      <c r="AQ118" s="31"/>
      <c r="AR118" s="31"/>
      <c r="AY118" s="32" t="s">
        <v>176</v>
      </c>
      <c r="AZ118" s="33" t="s">
        <v>177</v>
      </c>
      <c r="BA118" s="27" t="s">
        <v>178</v>
      </c>
    </row>
    <row r="119" spans="1:53" s="27" customFormat="1" x14ac:dyDescent="0.25">
      <c r="A119" s="27" t="s">
        <v>171</v>
      </c>
      <c r="B119" s="27" t="s">
        <v>172</v>
      </c>
      <c r="C119" s="27" t="s">
        <v>173</v>
      </c>
      <c r="D119" s="27" t="s">
        <v>11</v>
      </c>
      <c r="E119" s="27">
        <v>1</v>
      </c>
      <c r="F119" s="27" t="s">
        <v>174</v>
      </c>
      <c r="G119" s="28">
        <v>4</v>
      </c>
      <c r="H119" s="34">
        <v>100</v>
      </c>
      <c r="I119" s="27">
        <v>4.5</v>
      </c>
      <c r="J119" s="24"/>
      <c r="K119" s="24"/>
      <c r="L119" s="24"/>
      <c r="M119" s="24"/>
      <c r="N119" s="25">
        <v>30</v>
      </c>
      <c r="O119" s="26">
        <v>0.188</v>
      </c>
      <c r="Q119" s="26"/>
      <c r="R119" s="26"/>
      <c r="S119" s="26"/>
      <c r="T119" s="26"/>
      <c r="U119" s="24"/>
      <c r="V119" s="24"/>
      <c r="W119" s="24"/>
      <c r="X119" s="26">
        <f t="shared" si="49"/>
        <v>4.1239999999999997</v>
      </c>
      <c r="Y119" s="29">
        <f t="shared" si="66"/>
        <v>13.357561874609837</v>
      </c>
      <c r="Z119" s="29">
        <f t="shared" si="67"/>
        <v>0.34366666666666662</v>
      </c>
      <c r="AA119" s="30">
        <f t="shared" si="68"/>
        <v>9.2760846351457191E-2</v>
      </c>
      <c r="AB119" s="31">
        <f t="shared" si="69"/>
        <v>4.3646944713870029E-4</v>
      </c>
      <c r="AC119" s="31">
        <v>1.4999999999999999E-4</v>
      </c>
      <c r="AD119" s="31"/>
      <c r="AE119" s="31"/>
      <c r="AF119" s="31"/>
      <c r="AG119" s="31"/>
      <c r="AH119" s="31"/>
      <c r="AI119" s="55">
        <v>8.67</v>
      </c>
      <c r="AJ119" s="31"/>
      <c r="AK119" s="31"/>
      <c r="AL119" s="31"/>
      <c r="AM119" s="31"/>
      <c r="AN119" s="31"/>
      <c r="AO119" s="31"/>
      <c r="AP119" s="31"/>
      <c r="AQ119" s="31"/>
      <c r="AR119" s="31"/>
      <c r="AY119" s="32" t="s">
        <v>176</v>
      </c>
      <c r="AZ119" s="33" t="s">
        <v>177</v>
      </c>
      <c r="BA119" s="27" t="s">
        <v>178</v>
      </c>
    </row>
    <row r="120" spans="1:53" s="27" customFormat="1" x14ac:dyDescent="0.25">
      <c r="A120" s="27" t="s">
        <v>171</v>
      </c>
      <c r="B120" s="27" t="s">
        <v>172</v>
      </c>
      <c r="C120" s="27" t="s">
        <v>173</v>
      </c>
      <c r="D120" s="27" t="s">
        <v>11</v>
      </c>
      <c r="E120" s="27">
        <v>1</v>
      </c>
      <c r="F120" s="27" t="s">
        <v>174</v>
      </c>
      <c r="G120" s="28">
        <v>4</v>
      </c>
      <c r="H120" s="28">
        <v>100</v>
      </c>
      <c r="I120" s="27">
        <v>4.5</v>
      </c>
      <c r="J120" s="24"/>
      <c r="K120" s="24"/>
      <c r="L120" s="24"/>
      <c r="M120" s="24"/>
      <c r="N120" s="25"/>
      <c r="O120" s="26">
        <v>0.20300000000000001</v>
      </c>
      <c r="Q120" s="26"/>
      <c r="R120" s="26"/>
      <c r="S120" s="26"/>
      <c r="T120" s="26"/>
      <c r="U120" s="24"/>
      <c r="V120" s="24"/>
      <c r="W120" s="24"/>
      <c r="X120" s="26">
        <f t="shared" si="49"/>
        <v>4.0940000000000003</v>
      </c>
      <c r="Y120" s="29">
        <f t="shared" ref="Y120" si="86">PI()*X120^2/4</f>
        <v>13.163929811405835</v>
      </c>
      <c r="Z120" s="29">
        <f t="shared" ref="Z120" si="87">X120/12</f>
        <v>0.34116666666666667</v>
      </c>
      <c r="AA120" s="30">
        <f t="shared" ref="AA120" si="88">PI()*Z120^2/4</f>
        <v>9.1416179245873849E-2</v>
      </c>
      <c r="AB120" s="31">
        <f t="shared" ref="AB120" si="89">AC120/Z120</f>
        <v>4.3966780654616506E-4</v>
      </c>
      <c r="AC120" s="31">
        <v>1.4999999999999999E-4</v>
      </c>
      <c r="AD120" s="31"/>
      <c r="AE120" s="31"/>
      <c r="AF120" s="31"/>
      <c r="AH120" s="31"/>
      <c r="AI120" s="55">
        <v>9.32</v>
      </c>
      <c r="AJ120" s="31"/>
      <c r="AK120" s="31"/>
      <c r="AL120" s="31"/>
      <c r="AM120" s="31"/>
      <c r="AN120" s="31"/>
      <c r="AO120" s="31"/>
      <c r="AP120" s="31"/>
      <c r="AQ120" s="31"/>
      <c r="AR120" s="31"/>
      <c r="AY120" s="32" t="s">
        <v>176</v>
      </c>
      <c r="AZ120" s="33" t="s">
        <v>177</v>
      </c>
      <c r="BA120" s="27" t="s">
        <v>178</v>
      </c>
    </row>
    <row r="121" spans="1:53" s="27" customFormat="1" x14ac:dyDescent="0.25">
      <c r="A121" s="27" t="s">
        <v>171</v>
      </c>
      <c r="B121" s="27" t="s">
        <v>172</v>
      </c>
      <c r="C121" s="27" t="s">
        <v>173</v>
      </c>
      <c r="D121" s="27" t="s">
        <v>11</v>
      </c>
      <c r="E121" s="27">
        <v>1</v>
      </c>
      <c r="F121" s="27" t="s">
        <v>174</v>
      </c>
      <c r="G121" s="28">
        <v>4</v>
      </c>
      <c r="H121" s="34">
        <v>100</v>
      </c>
      <c r="I121" s="27">
        <v>4.5</v>
      </c>
      <c r="J121" s="24"/>
      <c r="K121" s="24"/>
      <c r="L121" s="24"/>
      <c r="M121" s="24"/>
      <c r="N121" s="25"/>
      <c r="O121" s="26">
        <v>0.219</v>
      </c>
      <c r="Q121" s="26"/>
      <c r="R121" s="26"/>
      <c r="S121" s="26"/>
      <c r="T121" s="26"/>
      <c r="U121" s="24"/>
      <c r="V121" s="24"/>
      <c r="W121" s="24"/>
      <c r="X121" s="26">
        <f t="shared" si="49"/>
        <v>4.0620000000000003</v>
      </c>
      <c r="Y121" s="29">
        <f t="shared" si="66"/>
        <v>12.958947173944409</v>
      </c>
      <c r="Z121" s="29">
        <f t="shared" si="67"/>
        <v>0.33850000000000002</v>
      </c>
      <c r="AA121" s="30">
        <f t="shared" si="68"/>
        <v>8.9992688707947271E-2</v>
      </c>
      <c r="AB121" s="31">
        <f t="shared" si="69"/>
        <v>4.4313146233382561E-4</v>
      </c>
      <c r="AC121" s="31">
        <v>1.4999999999999999E-4</v>
      </c>
      <c r="AD121" s="31"/>
      <c r="AE121" s="31"/>
      <c r="AF121" s="31"/>
      <c r="AG121" s="31"/>
      <c r="AH121" s="31"/>
      <c r="AI121" s="55">
        <v>10.02</v>
      </c>
      <c r="AJ121" s="31"/>
      <c r="AK121" s="31"/>
      <c r="AL121" s="31"/>
      <c r="AM121" s="31"/>
      <c r="AN121" s="31"/>
      <c r="AO121" s="31"/>
      <c r="AP121" s="31"/>
      <c r="AQ121" s="31"/>
      <c r="AR121" s="31"/>
      <c r="AY121" s="32" t="s">
        <v>176</v>
      </c>
      <c r="AZ121" s="33" t="s">
        <v>177</v>
      </c>
      <c r="BA121" s="27" t="s">
        <v>178</v>
      </c>
    </row>
    <row r="122" spans="1:53" s="27" customFormat="1" x14ac:dyDescent="0.25">
      <c r="A122" s="27" t="s">
        <v>171</v>
      </c>
      <c r="B122" s="27" t="s">
        <v>172</v>
      </c>
      <c r="C122" s="27" t="s">
        <v>173</v>
      </c>
      <c r="D122" s="27" t="s">
        <v>11</v>
      </c>
      <c r="E122" s="27">
        <v>1</v>
      </c>
      <c r="F122" s="27" t="s">
        <v>174</v>
      </c>
      <c r="G122" s="28">
        <v>4</v>
      </c>
      <c r="H122" s="34">
        <v>100</v>
      </c>
      <c r="I122" s="27">
        <v>4.5</v>
      </c>
      <c r="J122" s="24"/>
      <c r="K122" s="24"/>
      <c r="L122" s="24"/>
      <c r="M122" s="24"/>
      <c r="N122" s="25">
        <v>40</v>
      </c>
      <c r="O122" s="26">
        <v>0.23699999999999999</v>
      </c>
      <c r="Q122" s="26"/>
      <c r="R122" s="26"/>
      <c r="S122" s="26"/>
      <c r="T122" s="26"/>
      <c r="U122" s="24"/>
      <c r="V122" s="24"/>
      <c r="W122" s="24"/>
      <c r="X122" s="26">
        <f t="shared" si="49"/>
        <v>4.0259999999999998</v>
      </c>
      <c r="Y122" s="29">
        <f t="shared" si="66"/>
        <v>12.730264361504297</v>
      </c>
      <c r="Z122" s="29">
        <f t="shared" si="67"/>
        <v>0.33549999999999996</v>
      </c>
      <c r="AA122" s="30">
        <f t="shared" si="68"/>
        <v>8.8404613621557604E-2</v>
      </c>
      <c r="AB122" s="31">
        <f t="shared" si="69"/>
        <v>4.4709388971684054E-4</v>
      </c>
      <c r="AC122" s="31">
        <v>1.4999999999999999E-4</v>
      </c>
      <c r="AD122" s="31"/>
      <c r="AE122" s="31"/>
      <c r="AF122" s="31"/>
      <c r="AG122" s="31"/>
      <c r="AH122" s="31"/>
      <c r="AI122" s="55">
        <v>10.8</v>
      </c>
      <c r="AJ122" s="31"/>
      <c r="AK122" s="31"/>
      <c r="AL122" s="31"/>
      <c r="AM122" s="31"/>
      <c r="AN122" s="31"/>
      <c r="AO122" s="31"/>
      <c r="AP122" s="31"/>
      <c r="AQ122" s="31"/>
      <c r="AR122" s="31"/>
      <c r="AY122" s="32" t="s">
        <v>176</v>
      </c>
      <c r="AZ122" s="33" t="s">
        <v>177</v>
      </c>
      <c r="BA122" s="27" t="s">
        <v>178</v>
      </c>
    </row>
    <row r="123" spans="1:53" s="27" customFormat="1" x14ac:dyDescent="0.25">
      <c r="A123" s="27" t="s">
        <v>171</v>
      </c>
      <c r="B123" s="27" t="s">
        <v>172</v>
      </c>
      <c r="C123" s="27" t="s">
        <v>173</v>
      </c>
      <c r="D123" s="27" t="s">
        <v>11</v>
      </c>
      <c r="E123" s="27">
        <v>1</v>
      </c>
      <c r="F123" s="27" t="s">
        <v>174</v>
      </c>
      <c r="G123" s="28">
        <v>4</v>
      </c>
      <c r="H123" s="34">
        <v>100</v>
      </c>
      <c r="I123" s="27">
        <v>4.5</v>
      </c>
      <c r="J123" s="24"/>
      <c r="K123" s="24"/>
      <c r="L123" s="24"/>
      <c r="M123" s="24"/>
      <c r="N123" s="25"/>
      <c r="O123" s="26">
        <v>0.25</v>
      </c>
      <c r="Q123" s="26"/>
      <c r="R123" s="26"/>
      <c r="S123" s="26"/>
      <c r="T123" s="26"/>
      <c r="U123" s="24"/>
      <c r="V123" s="24"/>
      <c r="W123" s="24"/>
      <c r="X123" s="26">
        <f t="shared" si="49"/>
        <v>4</v>
      </c>
      <c r="Y123" s="29">
        <f t="shared" si="66"/>
        <v>12.566370614359172</v>
      </c>
      <c r="Z123" s="29">
        <f t="shared" si="67"/>
        <v>0.33333333333333331</v>
      </c>
      <c r="AA123" s="30">
        <f t="shared" si="68"/>
        <v>8.7266462599716474E-2</v>
      </c>
      <c r="AB123" s="31">
        <f t="shared" si="69"/>
        <v>4.4999999999999999E-4</v>
      </c>
      <c r="AC123" s="31">
        <v>1.4999999999999999E-4</v>
      </c>
      <c r="AD123" s="31"/>
      <c r="AE123" s="31"/>
      <c r="AF123" s="31"/>
      <c r="AG123" s="31"/>
      <c r="AH123" s="31"/>
      <c r="AI123" s="55">
        <v>11.36</v>
      </c>
      <c r="AJ123" s="31"/>
      <c r="AK123" s="31"/>
      <c r="AL123" s="31"/>
      <c r="AM123" s="31"/>
      <c r="AN123" s="31"/>
      <c r="AO123" s="31"/>
      <c r="AP123" s="31"/>
      <c r="AQ123" s="31"/>
      <c r="AR123" s="31"/>
      <c r="AY123" s="32" t="s">
        <v>176</v>
      </c>
      <c r="AZ123" s="33" t="s">
        <v>177</v>
      </c>
      <c r="BA123" s="27" t="s">
        <v>178</v>
      </c>
    </row>
    <row r="124" spans="1:53" s="27" customFormat="1" x14ac:dyDescent="0.25">
      <c r="A124" s="27" t="s">
        <v>171</v>
      </c>
      <c r="B124" s="27" t="s">
        <v>172</v>
      </c>
      <c r="C124" s="27" t="s">
        <v>173</v>
      </c>
      <c r="D124" s="27" t="s">
        <v>11</v>
      </c>
      <c r="E124" s="27">
        <v>1</v>
      </c>
      <c r="F124" s="27" t="s">
        <v>174</v>
      </c>
      <c r="G124" s="28">
        <v>4</v>
      </c>
      <c r="H124" s="34">
        <v>100</v>
      </c>
      <c r="I124" s="27">
        <v>4.5</v>
      </c>
      <c r="J124" s="24"/>
      <c r="K124" s="24"/>
      <c r="L124" s="24"/>
      <c r="M124" s="24"/>
      <c r="N124" s="25"/>
      <c r="O124" s="26">
        <v>0.28100000000000003</v>
      </c>
      <c r="Q124" s="26"/>
      <c r="R124" s="26"/>
      <c r="S124" s="26"/>
      <c r="T124" s="26"/>
      <c r="U124" s="24"/>
      <c r="V124" s="24"/>
      <c r="W124" s="24"/>
      <c r="X124" s="26">
        <f t="shared" si="49"/>
        <v>3.9379999999999997</v>
      </c>
      <c r="Y124" s="29">
        <f t="shared" si="66"/>
        <v>12.179832195854138</v>
      </c>
      <c r="Z124" s="29">
        <f t="shared" si="67"/>
        <v>0.32816666666666666</v>
      </c>
      <c r="AA124" s="30">
        <f t="shared" si="68"/>
        <v>8.458216802676484E-2</v>
      </c>
      <c r="AB124" s="31">
        <f t="shared" si="69"/>
        <v>4.5708481462671403E-4</v>
      </c>
      <c r="AC124" s="31">
        <v>1.4999999999999999E-4</v>
      </c>
      <c r="AD124" s="31"/>
      <c r="AE124" s="31"/>
      <c r="AF124" s="31"/>
      <c r="AG124" s="31"/>
      <c r="AH124" s="31"/>
      <c r="AI124" s="55">
        <v>12.67</v>
      </c>
      <c r="AJ124" s="31"/>
      <c r="AK124" s="31"/>
      <c r="AL124" s="31"/>
      <c r="AM124" s="31"/>
      <c r="AN124" s="31"/>
      <c r="AO124" s="31"/>
      <c r="AP124" s="31"/>
      <c r="AQ124" s="31"/>
      <c r="AR124" s="31"/>
      <c r="AY124" s="32" t="s">
        <v>176</v>
      </c>
      <c r="AZ124" s="33" t="s">
        <v>177</v>
      </c>
      <c r="BA124" s="27" t="s">
        <v>178</v>
      </c>
    </row>
    <row r="125" spans="1:53" s="27" customFormat="1" x14ac:dyDescent="0.25">
      <c r="A125" s="27" t="s">
        <v>171</v>
      </c>
      <c r="B125" s="27" t="s">
        <v>172</v>
      </c>
      <c r="C125" s="27" t="s">
        <v>173</v>
      </c>
      <c r="D125" s="27" t="s">
        <v>11</v>
      </c>
      <c r="E125" s="27">
        <v>1</v>
      </c>
      <c r="F125" s="27" t="s">
        <v>174</v>
      </c>
      <c r="G125" s="28">
        <v>4</v>
      </c>
      <c r="H125" s="34">
        <v>100</v>
      </c>
      <c r="I125" s="27">
        <v>4.5</v>
      </c>
      <c r="J125" s="24"/>
      <c r="K125" s="24"/>
      <c r="L125" s="24"/>
      <c r="M125" s="24"/>
      <c r="N125" s="25"/>
      <c r="O125" s="26">
        <v>0.312</v>
      </c>
      <c r="Q125" s="26"/>
      <c r="R125" s="26"/>
      <c r="S125" s="26"/>
      <c r="T125" s="26"/>
      <c r="U125" s="24"/>
      <c r="V125" s="24"/>
      <c r="W125" s="24"/>
      <c r="X125" s="26">
        <f t="shared" si="49"/>
        <v>3.8759999999999999</v>
      </c>
      <c r="Y125" s="29">
        <f t="shared" si="66"/>
        <v>11.799331918429303</v>
      </c>
      <c r="Z125" s="29">
        <f t="shared" si="67"/>
        <v>0.32300000000000001</v>
      </c>
      <c r="AA125" s="30">
        <f t="shared" si="68"/>
        <v>8.1939804989092382E-2</v>
      </c>
      <c r="AB125" s="31">
        <f t="shared" si="69"/>
        <v>4.6439628482972128E-4</v>
      </c>
      <c r="AC125" s="31">
        <v>1.4999999999999999E-4</v>
      </c>
      <c r="AD125" s="31"/>
      <c r="AE125" s="31"/>
      <c r="AF125" s="31"/>
      <c r="AG125" s="31"/>
      <c r="AH125" s="31"/>
      <c r="AI125" s="55">
        <v>13.97</v>
      </c>
      <c r="AJ125" s="31"/>
      <c r="AK125" s="31"/>
      <c r="AL125" s="31"/>
      <c r="AM125" s="31"/>
      <c r="AN125" s="31"/>
      <c r="AO125" s="31"/>
      <c r="AP125" s="31"/>
      <c r="AQ125" s="31"/>
      <c r="AR125" s="31"/>
      <c r="AY125" s="32" t="s">
        <v>176</v>
      </c>
      <c r="AZ125" s="33" t="s">
        <v>177</v>
      </c>
      <c r="BA125" s="27" t="s">
        <v>178</v>
      </c>
    </row>
    <row r="126" spans="1:53" s="27" customFormat="1" x14ac:dyDescent="0.25">
      <c r="A126" s="27" t="s">
        <v>171</v>
      </c>
      <c r="B126" s="27" t="s">
        <v>172</v>
      </c>
      <c r="C126" s="27" t="s">
        <v>173</v>
      </c>
      <c r="D126" s="27" t="s">
        <v>11</v>
      </c>
      <c r="E126" s="27">
        <v>1</v>
      </c>
      <c r="F126" s="27" t="s">
        <v>174</v>
      </c>
      <c r="G126" s="28">
        <v>4</v>
      </c>
      <c r="H126" s="34">
        <v>100</v>
      </c>
      <c r="I126" s="27">
        <v>4.5</v>
      </c>
      <c r="J126" s="24"/>
      <c r="K126" s="24"/>
      <c r="L126" s="24"/>
      <c r="M126" s="24" t="s">
        <v>182</v>
      </c>
      <c r="N126" s="25">
        <v>80</v>
      </c>
      <c r="O126" s="26">
        <v>0.33700000000000002</v>
      </c>
      <c r="Q126" s="26"/>
      <c r="R126" s="26"/>
      <c r="S126" s="26"/>
      <c r="T126" s="26"/>
      <c r="U126" s="24"/>
      <c r="V126" s="24"/>
      <c r="W126" s="24"/>
      <c r="X126" s="26">
        <f t="shared" si="49"/>
        <v>3.8260000000000001</v>
      </c>
      <c r="Y126" s="29">
        <f t="shared" si="66"/>
        <v>11.496875085704946</v>
      </c>
      <c r="Z126" s="29">
        <f t="shared" si="67"/>
        <v>0.31883333333333336</v>
      </c>
      <c r="AA126" s="30">
        <f t="shared" si="68"/>
        <v>7.9839410317395471E-2</v>
      </c>
      <c r="AB126" s="31">
        <f t="shared" si="69"/>
        <v>4.7046523784631463E-4</v>
      </c>
      <c r="AC126" s="31">
        <v>1.4999999999999999E-4</v>
      </c>
      <c r="AD126" s="31"/>
      <c r="AE126" s="31"/>
      <c r="AF126" s="31"/>
      <c r="AG126" s="31"/>
      <c r="AH126" s="31"/>
      <c r="AI126" s="55">
        <v>15</v>
      </c>
      <c r="AJ126" s="31"/>
      <c r="AK126" s="31"/>
      <c r="AL126" s="31"/>
      <c r="AM126" s="31"/>
      <c r="AN126" s="31"/>
      <c r="AO126" s="31"/>
      <c r="AP126" s="31"/>
      <c r="AQ126" s="31"/>
      <c r="AR126" s="31"/>
      <c r="AY126" s="32" t="s">
        <v>176</v>
      </c>
      <c r="AZ126" s="33" t="s">
        <v>177</v>
      </c>
      <c r="BA126" s="27" t="s">
        <v>178</v>
      </c>
    </row>
    <row r="127" spans="1:53" s="27" customFormat="1" x14ac:dyDescent="0.25">
      <c r="A127" s="27" t="s">
        <v>171</v>
      </c>
      <c r="B127" s="27" t="s">
        <v>172</v>
      </c>
      <c r="C127" s="27" t="s">
        <v>173</v>
      </c>
      <c r="D127" s="27" t="s">
        <v>11</v>
      </c>
      <c r="E127" s="27">
        <v>1</v>
      </c>
      <c r="F127" s="27" t="s">
        <v>174</v>
      </c>
      <c r="G127" s="28">
        <v>4</v>
      </c>
      <c r="H127" s="34">
        <v>100</v>
      </c>
      <c r="I127" s="27">
        <v>4.5</v>
      </c>
      <c r="J127" s="24"/>
      <c r="K127" s="24"/>
      <c r="L127" s="24"/>
      <c r="M127" s="24"/>
      <c r="N127" s="25">
        <v>120</v>
      </c>
      <c r="O127" s="26">
        <v>0.438</v>
      </c>
      <c r="Q127" s="26"/>
      <c r="R127" s="26"/>
      <c r="S127" s="26"/>
      <c r="T127" s="26"/>
      <c r="U127" s="24"/>
      <c r="V127" s="24"/>
      <c r="W127" s="24"/>
      <c r="X127" s="26">
        <f t="shared" si="49"/>
        <v>3.6240000000000001</v>
      </c>
      <c r="Y127" s="29">
        <f t="shared" si="66"/>
        <v>10.314929389608126</v>
      </c>
      <c r="Z127" s="29">
        <f t="shared" si="67"/>
        <v>0.30199999999999999</v>
      </c>
      <c r="AA127" s="30">
        <f t="shared" si="68"/>
        <v>7.1631454094500863E-2</v>
      </c>
      <c r="AB127" s="31">
        <f t="shared" si="69"/>
        <v>4.966887417218543E-4</v>
      </c>
      <c r="AC127" s="31">
        <v>1.4999999999999999E-4</v>
      </c>
      <c r="AD127" s="31"/>
      <c r="AE127" s="31"/>
      <c r="AF127" s="31"/>
      <c r="AG127" s="31"/>
      <c r="AH127" s="31"/>
      <c r="AI127" s="55">
        <v>19.02</v>
      </c>
      <c r="AJ127" s="31"/>
      <c r="AK127" s="31"/>
      <c r="AL127" s="31"/>
      <c r="AM127" s="31"/>
      <c r="AN127" s="31"/>
      <c r="AO127" s="31"/>
      <c r="AP127" s="31"/>
      <c r="AQ127" s="31"/>
      <c r="AR127" s="31"/>
      <c r="AY127" s="32" t="s">
        <v>176</v>
      </c>
      <c r="AZ127" s="33" t="s">
        <v>177</v>
      </c>
      <c r="BA127" s="27" t="s">
        <v>178</v>
      </c>
    </row>
    <row r="128" spans="1:53" s="27" customFormat="1" x14ac:dyDescent="0.25">
      <c r="A128" s="27" t="s">
        <v>171</v>
      </c>
      <c r="B128" s="27" t="s">
        <v>172</v>
      </c>
      <c r="C128" s="27" t="s">
        <v>173</v>
      </c>
      <c r="D128" s="27" t="s">
        <v>11</v>
      </c>
      <c r="E128" s="27">
        <v>1</v>
      </c>
      <c r="F128" s="27" t="s">
        <v>174</v>
      </c>
      <c r="G128" s="28">
        <v>4</v>
      </c>
      <c r="H128" s="34">
        <v>100</v>
      </c>
      <c r="I128" s="27">
        <v>4.5</v>
      </c>
      <c r="J128" s="24"/>
      <c r="K128" s="24"/>
      <c r="L128" s="24"/>
      <c r="M128" s="24"/>
      <c r="N128" s="25">
        <v>160</v>
      </c>
      <c r="O128" s="26">
        <v>0.53100000000000003</v>
      </c>
      <c r="Q128" s="26"/>
      <c r="R128" s="26"/>
      <c r="S128" s="26"/>
      <c r="T128" s="26"/>
      <c r="U128" s="24"/>
      <c r="V128" s="24"/>
      <c r="W128" s="24"/>
      <c r="X128" s="26">
        <f t="shared" si="49"/>
        <v>3.4379999999999997</v>
      </c>
      <c r="Y128" s="29">
        <f t="shared" si="66"/>
        <v>9.2832837692443473</v>
      </c>
      <c r="Z128" s="29">
        <f t="shared" si="67"/>
        <v>0.28649999999999998</v>
      </c>
      <c r="AA128" s="30">
        <f t="shared" si="68"/>
        <v>6.446724839753018E-2</v>
      </c>
      <c r="AB128" s="31">
        <f t="shared" si="69"/>
        <v>5.2356020942408371E-4</v>
      </c>
      <c r="AC128" s="31">
        <v>1.4999999999999999E-4</v>
      </c>
      <c r="AD128" s="31"/>
      <c r="AE128" s="31"/>
      <c r="AF128" s="31"/>
      <c r="AG128" s="31"/>
      <c r="AH128" s="31"/>
      <c r="AI128" s="55">
        <v>22.53</v>
      </c>
      <c r="AJ128" s="31"/>
      <c r="AK128" s="31"/>
      <c r="AL128" s="31"/>
      <c r="AM128" s="31"/>
      <c r="AN128" s="31"/>
      <c r="AO128" s="31"/>
      <c r="AP128" s="31"/>
      <c r="AQ128" s="31"/>
      <c r="AR128" s="31"/>
      <c r="AY128" s="32" t="s">
        <v>176</v>
      </c>
      <c r="AZ128" s="33" t="s">
        <v>177</v>
      </c>
      <c r="BA128" s="27" t="s">
        <v>178</v>
      </c>
    </row>
    <row r="129" spans="1:53" s="27" customFormat="1" x14ac:dyDescent="0.25">
      <c r="A129" s="27" t="s">
        <v>171</v>
      </c>
      <c r="B129" s="27" t="s">
        <v>172</v>
      </c>
      <c r="C129" s="27" t="s">
        <v>173</v>
      </c>
      <c r="D129" s="27" t="s">
        <v>11</v>
      </c>
      <c r="E129" s="27">
        <v>1</v>
      </c>
      <c r="F129" s="27" t="s">
        <v>174</v>
      </c>
      <c r="G129" s="28">
        <v>4</v>
      </c>
      <c r="H129" s="34">
        <v>100</v>
      </c>
      <c r="I129" s="27">
        <v>4.5</v>
      </c>
      <c r="J129" s="24"/>
      <c r="K129" s="24"/>
      <c r="L129" s="24"/>
      <c r="M129" s="24" t="s">
        <v>183</v>
      </c>
      <c r="N129" s="25"/>
      <c r="O129" s="26">
        <v>0.67400000000000004</v>
      </c>
      <c r="Q129" s="26"/>
      <c r="R129" s="26"/>
      <c r="S129" s="26"/>
      <c r="T129" s="26"/>
      <c r="U129" s="24"/>
      <c r="V129" s="24"/>
      <c r="W129" s="24"/>
      <c r="X129" s="26">
        <f t="shared" si="49"/>
        <v>3.1520000000000001</v>
      </c>
      <c r="Y129" s="29">
        <f t="shared" si="66"/>
        <v>7.8030124347626426</v>
      </c>
      <c r="Z129" s="29">
        <f t="shared" si="67"/>
        <v>0.26266666666666666</v>
      </c>
      <c r="AA129" s="30">
        <f t="shared" si="68"/>
        <v>5.4187586352518351E-2</v>
      </c>
      <c r="AB129" s="31">
        <f t="shared" si="69"/>
        <v>5.7106598984771567E-4</v>
      </c>
      <c r="AC129" s="31">
        <v>1.4999999999999999E-4</v>
      </c>
      <c r="AD129" s="31"/>
      <c r="AE129" s="31"/>
      <c r="AF129" s="31"/>
      <c r="AG129" s="31"/>
      <c r="AH129" s="31"/>
      <c r="AI129" s="55">
        <v>27.57</v>
      </c>
      <c r="AJ129" s="31"/>
      <c r="AK129" s="31"/>
      <c r="AL129" s="31"/>
      <c r="AM129" s="31"/>
      <c r="AN129" s="31"/>
      <c r="AO129" s="31"/>
      <c r="AP129" s="31"/>
      <c r="AQ129" s="31"/>
      <c r="AR129" s="31"/>
      <c r="AY129" s="32" t="s">
        <v>176</v>
      </c>
      <c r="AZ129" s="33" t="s">
        <v>177</v>
      </c>
      <c r="BA129" s="27" t="s">
        <v>178</v>
      </c>
    </row>
    <row r="130" spans="1:53" s="38" customFormat="1" x14ac:dyDescent="0.25">
      <c r="A130" s="38" t="s">
        <v>171</v>
      </c>
      <c r="B130" s="38" t="s">
        <v>172</v>
      </c>
      <c r="C130" s="38" t="s">
        <v>173</v>
      </c>
      <c r="D130" s="38" t="s">
        <v>11</v>
      </c>
      <c r="E130" s="38">
        <v>1</v>
      </c>
      <c r="F130" s="38" t="s">
        <v>174</v>
      </c>
      <c r="G130" s="43">
        <v>5</v>
      </c>
      <c r="H130" s="43">
        <v>125</v>
      </c>
      <c r="I130" s="38">
        <v>5.5629999999999997</v>
      </c>
      <c r="J130" s="35"/>
      <c r="K130" s="35"/>
      <c r="L130" s="35"/>
      <c r="M130" s="35"/>
      <c r="N130" s="36"/>
      <c r="O130" s="37">
        <v>8.3000000000000004E-2</v>
      </c>
      <c r="Q130" s="37"/>
      <c r="R130" s="37"/>
      <c r="S130" s="37"/>
      <c r="T130" s="37"/>
      <c r="U130" s="35"/>
      <c r="V130" s="35"/>
      <c r="W130" s="35"/>
      <c r="X130" s="37">
        <f t="shared" si="49"/>
        <v>5.3969999999999994</v>
      </c>
      <c r="Y130" s="44">
        <f t="shared" ref="Y130" si="90">PI()*X130^2/4</f>
        <v>22.876770612758978</v>
      </c>
      <c r="Z130" s="44">
        <f t="shared" ref="Z130" si="91">X130/12</f>
        <v>0.44974999999999993</v>
      </c>
      <c r="AA130" s="45">
        <f t="shared" ref="AA130" si="92">PI()*Z130^2/4</f>
        <v>0.15886646258860401</v>
      </c>
      <c r="AB130" s="46">
        <f t="shared" ref="AB130" si="93">AC130/Z130</f>
        <v>3.3351862145636465E-4</v>
      </c>
      <c r="AC130" s="46">
        <v>1.4999999999999999E-4</v>
      </c>
      <c r="AD130" s="46"/>
      <c r="AE130" s="46"/>
      <c r="AF130" s="46"/>
      <c r="AH130" s="46"/>
      <c r="AI130" s="56">
        <v>4.8600000000000003</v>
      </c>
      <c r="AJ130" s="46"/>
      <c r="AK130" s="46"/>
      <c r="AL130" s="46"/>
      <c r="AM130" s="46"/>
      <c r="AN130" s="46"/>
      <c r="AO130" s="46"/>
      <c r="AP130" s="46"/>
      <c r="AQ130" s="46"/>
      <c r="AR130" s="46"/>
      <c r="AY130" s="47" t="s">
        <v>176</v>
      </c>
      <c r="AZ130" s="48" t="s">
        <v>177</v>
      </c>
      <c r="BA130" s="49" t="s">
        <v>178</v>
      </c>
    </row>
    <row r="131" spans="1:53" s="38" customFormat="1" x14ac:dyDescent="0.25">
      <c r="A131" s="38" t="s">
        <v>171</v>
      </c>
      <c r="B131" s="38" t="s">
        <v>172</v>
      </c>
      <c r="C131" s="38" t="s">
        <v>173</v>
      </c>
      <c r="D131" s="38" t="s">
        <v>11</v>
      </c>
      <c r="E131" s="38">
        <v>1</v>
      </c>
      <c r="F131" s="38" t="s">
        <v>174</v>
      </c>
      <c r="G131" s="43">
        <v>5</v>
      </c>
      <c r="H131" s="43">
        <v>125</v>
      </c>
      <c r="I131" s="38">
        <v>5.5629999999999997</v>
      </c>
      <c r="J131" s="35"/>
      <c r="K131" s="35"/>
      <c r="L131" s="35"/>
      <c r="M131" s="35"/>
      <c r="N131" s="36">
        <v>5</v>
      </c>
      <c r="O131" s="37">
        <v>0.109</v>
      </c>
      <c r="Q131" s="37"/>
      <c r="R131" s="37"/>
      <c r="S131" s="37"/>
      <c r="T131" s="37"/>
      <c r="U131" s="35"/>
      <c r="V131" s="35"/>
      <c r="W131" s="35"/>
      <c r="X131" s="37">
        <f t="shared" si="49"/>
        <v>5.3449999999999998</v>
      </c>
      <c r="Y131" s="44">
        <f t="shared" si="66"/>
        <v>22.438059765055783</v>
      </c>
      <c r="Z131" s="44">
        <f t="shared" si="67"/>
        <v>0.44541666666666663</v>
      </c>
      <c r="AA131" s="45">
        <f t="shared" si="68"/>
        <v>0.15581985947955401</v>
      </c>
      <c r="AB131" s="46">
        <f t="shared" si="69"/>
        <v>3.3676333021515433E-4</v>
      </c>
      <c r="AC131" s="46">
        <v>1.4999999999999999E-4</v>
      </c>
      <c r="AD131" s="46"/>
      <c r="AE131" s="46"/>
      <c r="AF131" s="46"/>
      <c r="AH131" s="46"/>
      <c r="AI131" s="56">
        <v>6.36</v>
      </c>
      <c r="AJ131" s="46"/>
      <c r="AK131" s="46"/>
      <c r="AL131" s="46"/>
      <c r="AM131" s="46"/>
      <c r="AN131" s="46"/>
      <c r="AO131" s="46"/>
      <c r="AP131" s="46"/>
      <c r="AQ131" s="46"/>
      <c r="AR131" s="46"/>
      <c r="AY131" s="47" t="s">
        <v>176</v>
      </c>
      <c r="AZ131" s="48" t="s">
        <v>177</v>
      </c>
      <c r="BA131" s="49" t="s">
        <v>178</v>
      </c>
    </row>
    <row r="132" spans="1:53" s="38" customFormat="1" x14ac:dyDescent="0.25">
      <c r="A132" s="38" t="s">
        <v>171</v>
      </c>
      <c r="B132" s="38" t="s">
        <v>172</v>
      </c>
      <c r="C132" s="38" t="s">
        <v>173</v>
      </c>
      <c r="D132" s="38" t="s">
        <v>11</v>
      </c>
      <c r="E132" s="38">
        <v>1</v>
      </c>
      <c r="F132" s="38" t="s">
        <v>174</v>
      </c>
      <c r="G132" s="43">
        <v>5</v>
      </c>
      <c r="H132" s="43">
        <v>125</v>
      </c>
      <c r="I132" s="38">
        <v>5.5629999999999997</v>
      </c>
      <c r="J132" s="35"/>
      <c r="K132" s="35"/>
      <c r="L132" s="35"/>
      <c r="M132" s="35"/>
      <c r="N132" s="36"/>
      <c r="O132" s="37">
        <v>0.125</v>
      </c>
      <c r="Q132" s="37"/>
      <c r="R132" s="37"/>
      <c r="S132" s="37"/>
      <c r="T132" s="37"/>
      <c r="U132" s="35"/>
      <c r="V132" s="35"/>
      <c r="W132" s="35"/>
      <c r="X132" s="37">
        <f t="shared" si="49"/>
        <v>5.3129999999999997</v>
      </c>
      <c r="Y132" s="44">
        <f t="shared" ref="Y132" si="94">PI()*X132^2/4</f>
        <v>22.170195009040103</v>
      </c>
      <c r="Z132" s="44">
        <f t="shared" ref="Z132" si="95">X132/12</f>
        <v>0.44274999999999998</v>
      </c>
      <c r="AA132" s="45">
        <f t="shared" ref="AA132" si="96">PI()*Z132^2/4</f>
        <v>0.15395968756277847</v>
      </c>
      <c r="AB132" s="46">
        <f t="shared" ref="AB132" si="97">AC132/Z132</f>
        <v>3.3879164313946921E-4</v>
      </c>
      <c r="AC132" s="46">
        <v>1.4999999999999999E-4</v>
      </c>
      <c r="AD132" s="46"/>
      <c r="AE132" s="46"/>
      <c r="AF132" s="46"/>
      <c r="AH132" s="46"/>
      <c r="AI132" s="56">
        <v>7.27</v>
      </c>
      <c r="AJ132" s="46"/>
      <c r="AK132" s="46"/>
      <c r="AL132" s="46"/>
      <c r="AM132" s="46"/>
      <c r="AN132" s="46"/>
      <c r="AO132" s="46"/>
      <c r="AP132" s="46"/>
      <c r="AQ132" s="46"/>
      <c r="AR132" s="46"/>
      <c r="AY132" s="47" t="s">
        <v>176</v>
      </c>
      <c r="AZ132" s="48" t="s">
        <v>177</v>
      </c>
      <c r="BA132" s="49" t="s">
        <v>178</v>
      </c>
    </row>
    <row r="133" spans="1:53" s="38" customFormat="1" x14ac:dyDescent="0.25">
      <c r="A133" s="38" t="s">
        <v>171</v>
      </c>
      <c r="B133" s="38" t="s">
        <v>172</v>
      </c>
      <c r="C133" s="38" t="s">
        <v>173</v>
      </c>
      <c r="D133" s="38" t="s">
        <v>11</v>
      </c>
      <c r="E133" s="38">
        <v>1</v>
      </c>
      <c r="F133" s="38" t="s">
        <v>174</v>
      </c>
      <c r="G133" s="43">
        <v>5</v>
      </c>
      <c r="H133" s="43">
        <v>125</v>
      </c>
      <c r="I133" s="38">
        <v>5.5629999999999997</v>
      </c>
      <c r="J133" s="35"/>
      <c r="K133" s="35"/>
      <c r="L133" s="35"/>
      <c r="M133" s="35"/>
      <c r="N133" s="36">
        <v>10</v>
      </c>
      <c r="O133" s="37">
        <v>0.13400000000000001</v>
      </c>
      <c r="Q133" s="37"/>
      <c r="R133" s="37"/>
      <c r="S133" s="37"/>
      <c r="T133" s="37"/>
      <c r="U133" s="35"/>
      <c r="V133" s="35"/>
      <c r="W133" s="35"/>
      <c r="X133" s="37">
        <f t="shared" ref="X133:X196" si="98">(I133-O133*2)</f>
        <v>5.2949999999999999</v>
      </c>
      <c r="Y133" s="44">
        <f t="shared" si="66"/>
        <v>22.020227942128344</v>
      </c>
      <c r="Z133" s="44">
        <f t="shared" si="67"/>
        <v>0.44124999999999998</v>
      </c>
      <c r="AA133" s="45">
        <f t="shared" si="68"/>
        <v>0.15291824959811348</v>
      </c>
      <c r="AB133" s="46">
        <f t="shared" si="69"/>
        <v>3.3994334277620395E-4</v>
      </c>
      <c r="AC133" s="46">
        <v>1.4999999999999999E-4</v>
      </c>
      <c r="AD133" s="46"/>
      <c r="AE133" s="46"/>
      <c r="AF133" s="46"/>
      <c r="AH133" s="46"/>
      <c r="AI133" s="56">
        <v>7.78</v>
      </c>
      <c r="AJ133" s="46"/>
      <c r="AK133" s="46"/>
      <c r="AL133" s="46"/>
      <c r="AM133" s="46"/>
      <c r="AN133" s="46"/>
      <c r="AO133" s="46"/>
      <c r="AP133" s="46"/>
      <c r="AQ133" s="46"/>
      <c r="AR133" s="46"/>
      <c r="AY133" s="47" t="s">
        <v>176</v>
      </c>
      <c r="AZ133" s="48" t="s">
        <v>177</v>
      </c>
      <c r="BA133" s="49" t="s">
        <v>178</v>
      </c>
    </row>
    <row r="134" spans="1:53" s="42" customFormat="1" x14ac:dyDescent="0.25">
      <c r="A134" s="42" t="s">
        <v>171</v>
      </c>
      <c r="B134" s="42" t="s">
        <v>172</v>
      </c>
      <c r="C134" s="42" t="s">
        <v>173</v>
      </c>
      <c r="D134" s="42" t="s">
        <v>11</v>
      </c>
      <c r="E134" s="42">
        <v>1</v>
      </c>
      <c r="F134" s="42" t="s">
        <v>174</v>
      </c>
      <c r="G134" s="42">
        <v>5</v>
      </c>
      <c r="H134" s="42">
        <v>125</v>
      </c>
      <c r="I134" s="42">
        <v>5.5629999999999997</v>
      </c>
      <c r="J134" s="39"/>
      <c r="K134" s="39"/>
      <c r="L134" s="39"/>
      <c r="M134" s="39"/>
      <c r="N134" s="40"/>
      <c r="O134" s="41">
        <v>0.156</v>
      </c>
      <c r="Q134" s="41"/>
      <c r="R134" s="41"/>
      <c r="S134" s="41"/>
      <c r="T134" s="41"/>
      <c r="U134" s="39"/>
      <c r="V134" s="39"/>
      <c r="W134" s="39"/>
      <c r="X134" s="41">
        <f t="shared" si="98"/>
        <v>5.2509999999999994</v>
      </c>
      <c r="Y134" s="52">
        <f t="shared" si="66"/>
        <v>21.655784344756</v>
      </c>
      <c r="Z134" s="52">
        <f t="shared" si="67"/>
        <v>0.43758333333333327</v>
      </c>
      <c r="AA134" s="53">
        <f t="shared" si="68"/>
        <v>0.15038739128302778</v>
      </c>
      <c r="AB134" s="54">
        <f t="shared" si="69"/>
        <v>3.4279184917158641E-4</v>
      </c>
      <c r="AC134" s="54">
        <v>1.4999999999999999E-4</v>
      </c>
      <c r="AD134" s="54"/>
      <c r="AE134" s="54"/>
      <c r="AF134" s="54"/>
      <c r="AG134" s="54"/>
      <c r="AH134" s="54"/>
      <c r="AI134" s="57">
        <v>9.02</v>
      </c>
      <c r="AJ134" s="54"/>
      <c r="AK134" s="54"/>
      <c r="AL134" s="54"/>
      <c r="AM134" s="54"/>
      <c r="AN134" s="54"/>
      <c r="AO134" s="54"/>
      <c r="AP134" s="54"/>
      <c r="AQ134" s="54"/>
      <c r="AR134" s="54"/>
      <c r="AY134" s="47" t="s">
        <v>176</v>
      </c>
      <c r="AZ134" s="48" t="s">
        <v>177</v>
      </c>
      <c r="BA134" s="49" t="s">
        <v>178</v>
      </c>
    </row>
    <row r="135" spans="1:53" s="42" customFormat="1" x14ac:dyDescent="0.25">
      <c r="A135" s="42" t="s">
        <v>171</v>
      </c>
      <c r="B135" s="42" t="s">
        <v>172</v>
      </c>
      <c r="C135" s="42" t="s">
        <v>173</v>
      </c>
      <c r="D135" s="42" t="s">
        <v>11</v>
      </c>
      <c r="E135" s="42">
        <v>1</v>
      </c>
      <c r="F135" s="42" t="s">
        <v>174</v>
      </c>
      <c r="G135" s="42">
        <v>5</v>
      </c>
      <c r="H135" s="42">
        <v>125</v>
      </c>
      <c r="I135" s="42">
        <v>5.5629999999999997</v>
      </c>
      <c r="J135" s="39"/>
      <c r="K135" s="39"/>
      <c r="L135" s="39"/>
      <c r="M135" s="39"/>
      <c r="N135" s="40"/>
      <c r="O135" s="41">
        <v>0.188</v>
      </c>
      <c r="Q135" s="41"/>
      <c r="R135" s="41"/>
      <c r="S135" s="41"/>
      <c r="T135" s="41"/>
      <c r="U135" s="39"/>
      <c r="V135" s="39"/>
      <c r="W135" s="39"/>
      <c r="X135" s="41">
        <f t="shared" si="98"/>
        <v>5.1869999999999994</v>
      </c>
      <c r="Y135" s="52">
        <f t="shared" si="66"/>
        <v>21.131113238865275</v>
      </c>
      <c r="Z135" s="52">
        <f t="shared" si="67"/>
        <v>0.43224999999999997</v>
      </c>
      <c r="AA135" s="53">
        <f t="shared" si="68"/>
        <v>0.14674384193656442</v>
      </c>
      <c r="AB135" s="54">
        <f t="shared" si="69"/>
        <v>3.4702139965297861E-4</v>
      </c>
      <c r="AC135" s="54">
        <v>1.4999999999999999E-4</v>
      </c>
      <c r="AD135" s="54"/>
      <c r="AE135" s="54"/>
      <c r="AF135" s="54"/>
      <c r="AG135" s="54"/>
      <c r="AH135" s="54"/>
      <c r="AI135" s="57">
        <v>10.8</v>
      </c>
      <c r="AJ135" s="54"/>
      <c r="AK135" s="54"/>
      <c r="AL135" s="54"/>
      <c r="AM135" s="54"/>
      <c r="AN135" s="54"/>
      <c r="AO135" s="54"/>
      <c r="AP135" s="54"/>
      <c r="AQ135" s="54"/>
      <c r="AR135" s="54"/>
      <c r="AY135" s="47" t="s">
        <v>176</v>
      </c>
      <c r="AZ135" s="48" t="s">
        <v>177</v>
      </c>
      <c r="BA135" s="49" t="s">
        <v>178</v>
      </c>
    </row>
    <row r="136" spans="1:53" s="42" customFormat="1" x14ac:dyDescent="0.25">
      <c r="A136" s="42" t="s">
        <v>171</v>
      </c>
      <c r="B136" s="42" t="s">
        <v>172</v>
      </c>
      <c r="C136" s="42" t="s">
        <v>173</v>
      </c>
      <c r="D136" s="42" t="s">
        <v>11</v>
      </c>
      <c r="E136" s="42">
        <v>1</v>
      </c>
      <c r="F136" s="42" t="s">
        <v>174</v>
      </c>
      <c r="G136" s="42">
        <v>5</v>
      </c>
      <c r="H136" s="42">
        <v>125</v>
      </c>
      <c r="I136" s="42">
        <v>5.5629999999999997</v>
      </c>
      <c r="J136" s="39"/>
      <c r="K136" s="39"/>
      <c r="L136" s="39"/>
      <c r="M136" s="39"/>
      <c r="N136" s="40"/>
      <c r="O136" s="41">
        <v>0.219</v>
      </c>
      <c r="Q136" s="41"/>
      <c r="R136" s="41"/>
      <c r="S136" s="41"/>
      <c r="T136" s="41"/>
      <c r="U136" s="39"/>
      <c r="V136" s="39"/>
      <c r="W136" s="39"/>
      <c r="X136" s="41">
        <f t="shared" si="98"/>
        <v>5.125</v>
      </c>
      <c r="Y136" s="52">
        <f t="shared" si="66"/>
        <v>20.628973635486101</v>
      </c>
      <c r="Z136" s="52">
        <f t="shared" si="67"/>
        <v>0.42708333333333331</v>
      </c>
      <c r="AA136" s="53">
        <f t="shared" si="68"/>
        <v>0.14325676135754237</v>
      </c>
      <c r="AB136" s="54">
        <f t="shared" si="69"/>
        <v>3.5121951219512193E-4</v>
      </c>
      <c r="AC136" s="54">
        <v>1.4999999999999999E-4</v>
      </c>
      <c r="AD136" s="54"/>
      <c r="AE136" s="54"/>
      <c r="AF136" s="54"/>
      <c r="AG136" s="54"/>
      <c r="AH136" s="54"/>
      <c r="AI136" s="57">
        <v>12.51</v>
      </c>
      <c r="AJ136" s="54"/>
      <c r="AK136" s="54"/>
      <c r="AL136" s="54"/>
      <c r="AM136" s="54"/>
      <c r="AN136" s="54"/>
      <c r="AO136" s="54"/>
      <c r="AP136" s="54"/>
      <c r="AQ136" s="54"/>
      <c r="AR136" s="54"/>
      <c r="AY136" s="47" t="s">
        <v>176</v>
      </c>
      <c r="AZ136" s="48" t="s">
        <v>177</v>
      </c>
      <c r="BA136" s="49" t="s">
        <v>178</v>
      </c>
    </row>
    <row r="137" spans="1:53" s="42" customFormat="1" x14ac:dyDescent="0.25">
      <c r="A137" s="42" t="s">
        <v>171</v>
      </c>
      <c r="B137" s="42" t="s">
        <v>172</v>
      </c>
      <c r="C137" s="42" t="s">
        <v>173</v>
      </c>
      <c r="D137" s="42" t="s">
        <v>11</v>
      </c>
      <c r="E137" s="42">
        <v>1</v>
      </c>
      <c r="F137" s="42" t="s">
        <v>174</v>
      </c>
      <c r="G137" s="42">
        <v>5</v>
      </c>
      <c r="H137" s="42">
        <v>125</v>
      </c>
      <c r="I137" s="42">
        <v>5.5629999999999997</v>
      </c>
      <c r="J137" s="39"/>
      <c r="K137" s="39"/>
      <c r="L137" s="39"/>
      <c r="M137" s="39" t="s">
        <v>180</v>
      </c>
      <c r="N137" s="40">
        <v>40</v>
      </c>
      <c r="O137" s="41">
        <v>0.25800000000000001</v>
      </c>
      <c r="Q137" s="41"/>
      <c r="R137" s="41"/>
      <c r="S137" s="41"/>
      <c r="T137" s="41"/>
      <c r="U137" s="39"/>
      <c r="V137" s="39"/>
      <c r="W137" s="39"/>
      <c r="X137" s="41">
        <f t="shared" si="98"/>
        <v>5.0469999999999997</v>
      </c>
      <c r="Y137" s="52">
        <f t="shared" si="66"/>
        <v>20.005826166275948</v>
      </c>
      <c r="Z137" s="52">
        <f t="shared" si="67"/>
        <v>0.42058333333333331</v>
      </c>
      <c r="AA137" s="53">
        <f t="shared" si="68"/>
        <v>0.13892934837691631</v>
      </c>
      <c r="AB137" s="54">
        <f t="shared" si="69"/>
        <v>3.5664751337428175E-4</v>
      </c>
      <c r="AC137" s="54">
        <v>1.4999999999999999E-4</v>
      </c>
      <c r="AD137" s="54"/>
      <c r="AE137" s="54"/>
      <c r="AF137" s="54"/>
      <c r="AG137" s="54"/>
      <c r="AH137" s="54"/>
      <c r="AI137" s="57">
        <v>14.63</v>
      </c>
      <c r="AJ137" s="54"/>
      <c r="AK137" s="54"/>
      <c r="AL137" s="54"/>
      <c r="AM137" s="54"/>
      <c r="AN137" s="54"/>
      <c r="AO137" s="54"/>
      <c r="AP137" s="54"/>
      <c r="AQ137" s="54"/>
      <c r="AR137" s="54"/>
      <c r="AY137" s="47" t="s">
        <v>176</v>
      </c>
      <c r="AZ137" s="48" t="s">
        <v>177</v>
      </c>
      <c r="BA137" s="49" t="s">
        <v>178</v>
      </c>
    </row>
    <row r="138" spans="1:53" s="42" customFormat="1" x14ac:dyDescent="0.25">
      <c r="A138" s="42" t="s">
        <v>171</v>
      </c>
      <c r="B138" s="42" t="s">
        <v>172</v>
      </c>
      <c r="C138" s="42" t="s">
        <v>173</v>
      </c>
      <c r="D138" s="42" t="s">
        <v>11</v>
      </c>
      <c r="E138" s="42">
        <v>1</v>
      </c>
      <c r="F138" s="42" t="s">
        <v>174</v>
      </c>
      <c r="G138" s="42">
        <v>5</v>
      </c>
      <c r="H138" s="42">
        <v>125</v>
      </c>
      <c r="I138" s="42">
        <v>5.5629999999999997</v>
      </c>
      <c r="J138" s="39"/>
      <c r="K138" s="39"/>
      <c r="L138" s="39"/>
      <c r="M138" s="39"/>
      <c r="N138" s="40"/>
      <c r="O138" s="41">
        <v>0.28100000000000003</v>
      </c>
      <c r="Q138" s="41"/>
      <c r="R138" s="41"/>
      <c r="S138" s="41"/>
      <c r="T138" s="41"/>
      <c r="U138" s="39"/>
      <c r="V138" s="39"/>
      <c r="W138" s="39"/>
      <c r="X138" s="41">
        <f t="shared" si="98"/>
        <v>5.0009999999999994</v>
      </c>
      <c r="Y138" s="52">
        <f t="shared" si="66"/>
        <v>19.64280885196834</v>
      </c>
      <c r="Z138" s="52">
        <f t="shared" si="67"/>
        <v>0.41674999999999995</v>
      </c>
      <c r="AA138" s="53">
        <f t="shared" si="68"/>
        <v>0.1364083948053357</v>
      </c>
      <c r="AB138" s="54">
        <f t="shared" si="69"/>
        <v>3.5992801439712057E-4</v>
      </c>
      <c r="AC138" s="54">
        <v>1.4999999999999999E-4</v>
      </c>
      <c r="AD138" s="54"/>
      <c r="AE138" s="54"/>
      <c r="AF138" s="54"/>
      <c r="AG138" s="54"/>
      <c r="AH138" s="54"/>
      <c r="AI138" s="57">
        <v>15.87</v>
      </c>
      <c r="AJ138" s="54"/>
      <c r="AK138" s="54"/>
      <c r="AL138" s="54"/>
      <c r="AM138" s="54"/>
      <c r="AN138" s="54"/>
      <c r="AO138" s="54"/>
      <c r="AP138" s="54"/>
      <c r="AQ138" s="54"/>
      <c r="AR138" s="54"/>
      <c r="AY138" s="47" t="s">
        <v>176</v>
      </c>
      <c r="AZ138" s="48" t="s">
        <v>177</v>
      </c>
      <c r="BA138" s="49" t="s">
        <v>178</v>
      </c>
    </row>
    <row r="139" spans="1:53" s="42" customFormat="1" x14ac:dyDescent="0.25">
      <c r="A139" s="42" t="s">
        <v>171</v>
      </c>
      <c r="B139" s="42" t="s">
        <v>172</v>
      </c>
      <c r="C139" s="42" t="s">
        <v>173</v>
      </c>
      <c r="D139" s="42" t="s">
        <v>11</v>
      </c>
      <c r="E139" s="42">
        <v>1</v>
      </c>
      <c r="F139" s="42" t="s">
        <v>174</v>
      </c>
      <c r="G139" s="42">
        <v>5</v>
      </c>
      <c r="H139" s="42">
        <v>125</v>
      </c>
      <c r="I139" s="42">
        <v>5.5629999999999997</v>
      </c>
      <c r="J139" s="39"/>
      <c r="K139" s="39"/>
      <c r="L139" s="39"/>
      <c r="M139" s="39"/>
      <c r="N139" s="40"/>
      <c r="O139" s="41">
        <v>0.312</v>
      </c>
      <c r="Q139" s="41"/>
      <c r="R139" s="41"/>
      <c r="S139" s="41"/>
      <c r="T139" s="41"/>
      <c r="U139" s="39"/>
      <c r="V139" s="39"/>
      <c r="W139" s="39"/>
      <c r="X139" s="41">
        <f t="shared" si="98"/>
        <v>4.9390000000000001</v>
      </c>
      <c r="Y139" s="52">
        <f t="shared" si="66"/>
        <v>19.158783671829767</v>
      </c>
      <c r="Z139" s="52">
        <f t="shared" si="67"/>
        <v>0.41158333333333336</v>
      </c>
      <c r="AA139" s="53">
        <f t="shared" si="68"/>
        <v>0.13304710883215115</v>
      </c>
      <c r="AB139" s="54">
        <f t="shared" si="69"/>
        <v>3.6444624417898355E-4</v>
      </c>
      <c r="AC139" s="54">
        <v>1.4999999999999999E-4</v>
      </c>
      <c r="AD139" s="54"/>
      <c r="AE139" s="54"/>
      <c r="AF139" s="54"/>
      <c r="AG139" s="54"/>
      <c r="AH139" s="54"/>
      <c r="AI139" s="57">
        <v>17.510000000000002</v>
      </c>
      <c r="AJ139" s="54"/>
      <c r="AK139" s="54"/>
      <c r="AL139" s="54"/>
      <c r="AM139" s="54"/>
      <c r="AN139" s="54"/>
      <c r="AO139" s="54"/>
      <c r="AP139" s="54"/>
      <c r="AQ139" s="54"/>
      <c r="AR139" s="54"/>
      <c r="AY139" s="47" t="s">
        <v>176</v>
      </c>
      <c r="AZ139" s="48" t="s">
        <v>177</v>
      </c>
      <c r="BA139" s="49" t="s">
        <v>178</v>
      </c>
    </row>
    <row r="140" spans="1:53" s="42" customFormat="1" x14ac:dyDescent="0.25">
      <c r="A140" s="42" t="s">
        <v>171</v>
      </c>
      <c r="B140" s="42" t="s">
        <v>172</v>
      </c>
      <c r="C140" s="42" t="s">
        <v>173</v>
      </c>
      <c r="D140" s="42" t="s">
        <v>11</v>
      </c>
      <c r="E140" s="42">
        <v>1</v>
      </c>
      <c r="F140" s="42" t="s">
        <v>174</v>
      </c>
      <c r="G140" s="42">
        <v>5</v>
      </c>
      <c r="H140" s="42">
        <v>125</v>
      </c>
      <c r="I140" s="42">
        <v>5.5629999999999997</v>
      </c>
      <c r="J140" s="39"/>
      <c r="K140" s="39"/>
      <c r="L140" s="39"/>
      <c r="M140" s="39"/>
      <c r="N140" s="40"/>
      <c r="O140" s="41">
        <v>0.34399999999999997</v>
      </c>
      <c r="Q140" s="41"/>
      <c r="R140" s="41"/>
      <c r="S140" s="41"/>
      <c r="T140" s="41"/>
      <c r="U140" s="39"/>
      <c r="V140" s="39"/>
      <c r="W140" s="39"/>
      <c r="X140" s="41">
        <f t="shared" si="98"/>
        <v>4.875</v>
      </c>
      <c r="Y140" s="52">
        <f t="shared" si="66"/>
        <v>18.66547822699248</v>
      </c>
      <c r="Z140" s="52">
        <f t="shared" si="67"/>
        <v>0.40625</v>
      </c>
      <c r="AA140" s="53">
        <f t="shared" si="68"/>
        <v>0.12962137657633668</v>
      </c>
      <c r="AB140" s="54">
        <f t="shared" si="69"/>
        <v>3.6923076923076921E-4</v>
      </c>
      <c r="AC140" s="54">
        <v>1.4999999999999999E-4</v>
      </c>
      <c r="AD140" s="54"/>
      <c r="AE140" s="54"/>
      <c r="AF140" s="54"/>
      <c r="AG140" s="54"/>
      <c r="AH140" s="54"/>
      <c r="AI140" s="57">
        <v>19.190000000000001</v>
      </c>
      <c r="AJ140" s="54"/>
      <c r="AK140" s="54"/>
      <c r="AL140" s="54"/>
      <c r="AM140" s="54"/>
      <c r="AN140" s="54"/>
      <c r="AO140" s="54"/>
      <c r="AP140" s="54"/>
      <c r="AQ140" s="54"/>
      <c r="AR140" s="54"/>
      <c r="AY140" s="47" t="s">
        <v>176</v>
      </c>
      <c r="AZ140" s="48" t="s">
        <v>177</v>
      </c>
      <c r="BA140" s="49" t="s">
        <v>178</v>
      </c>
    </row>
    <row r="141" spans="1:53" s="42" customFormat="1" x14ac:dyDescent="0.25">
      <c r="A141" s="42" t="s">
        <v>171</v>
      </c>
      <c r="B141" s="42" t="s">
        <v>172</v>
      </c>
      <c r="C141" s="42" t="s">
        <v>173</v>
      </c>
      <c r="D141" s="42" t="s">
        <v>11</v>
      </c>
      <c r="E141" s="42">
        <v>1</v>
      </c>
      <c r="F141" s="42" t="s">
        <v>174</v>
      </c>
      <c r="G141" s="42">
        <v>5</v>
      </c>
      <c r="H141" s="42">
        <v>125</v>
      </c>
      <c r="I141" s="42">
        <v>5.5629999999999997</v>
      </c>
      <c r="J141" s="39"/>
      <c r="K141" s="39"/>
      <c r="L141" s="39"/>
      <c r="M141" s="39" t="s">
        <v>182</v>
      </c>
      <c r="N141" s="40">
        <v>80</v>
      </c>
      <c r="O141" s="41">
        <v>0.375</v>
      </c>
      <c r="Q141" s="41"/>
      <c r="R141" s="41"/>
      <c r="S141" s="41"/>
      <c r="T141" s="41"/>
      <c r="U141" s="39"/>
      <c r="V141" s="39"/>
      <c r="W141" s="39"/>
      <c r="X141" s="41">
        <f t="shared" si="98"/>
        <v>4.8129999999999997</v>
      </c>
      <c r="Y141" s="52">
        <f t="shared" si="66"/>
        <v>18.193724107758822</v>
      </c>
      <c r="Z141" s="52">
        <f t="shared" si="67"/>
        <v>0.40108333333333329</v>
      </c>
      <c r="AA141" s="53">
        <f t="shared" si="68"/>
        <v>0.12634530630388072</v>
      </c>
      <c r="AB141" s="54">
        <f t="shared" si="69"/>
        <v>3.7398711822148349E-4</v>
      </c>
      <c r="AC141" s="54">
        <v>1.4999999999999999E-4</v>
      </c>
      <c r="AD141" s="54"/>
      <c r="AE141" s="54"/>
      <c r="AF141" s="54"/>
      <c r="AG141" s="54"/>
      <c r="AH141" s="54"/>
      <c r="AI141" s="57">
        <v>20.8</v>
      </c>
      <c r="AJ141" s="54"/>
      <c r="AK141" s="54"/>
      <c r="AL141" s="54"/>
      <c r="AM141" s="54"/>
      <c r="AN141" s="54"/>
      <c r="AO141" s="54"/>
      <c r="AP141" s="54"/>
      <c r="AQ141" s="54"/>
      <c r="AR141" s="54"/>
      <c r="AY141" s="47" t="s">
        <v>176</v>
      </c>
      <c r="AZ141" s="48" t="s">
        <v>177</v>
      </c>
      <c r="BA141" s="49" t="s">
        <v>178</v>
      </c>
    </row>
    <row r="142" spans="1:53" s="42" customFormat="1" x14ac:dyDescent="0.25">
      <c r="A142" s="42" t="s">
        <v>171</v>
      </c>
      <c r="B142" s="42" t="s">
        <v>172</v>
      </c>
      <c r="C142" s="42" t="s">
        <v>173</v>
      </c>
      <c r="D142" s="42" t="s">
        <v>11</v>
      </c>
      <c r="E142" s="42">
        <v>1</v>
      </c>
      <c r="F142" s="42" t="s">
        <v>174</v>
      </c>
      <c r="G142" s="42">
        <v>5</v>
      </c>
      <c r="H142" s="42">
        <v>125</v>
      </c>
      <c r="I142" s="42">
        <v>5.5629999999999997</v>
      </c>
      <c r="J142" s="39"/>
      <c r="K142" s="39"/>
      <c r="L142" s="39"/>
      <c r="M142" s="39"/>
      <c r="N142" s="40">
        <v>120</v>
      </c>
      <c r="O142" s="41">
        <v>0.5</v>
      </c>
      <c r="Q142" s="41"/>
      <c r="R142" s="41"/>
      <c r="S142" s="41"/>
      <c r="T142" s="41"/>
      <c r="U142" s="39"/>
      <c r="V142" s="39"/>
      <c r="W142" s="39"/>
      <c r="X142" s="41">
        <f t="shared" si="98"/>
        <v>4.5629999999999997</v>
      </c>
      <c r="Y142" s="52">
        <f t="shared" si="66"/>
        <v>16.352750812755204</v>
      </c>
      <c r="Z142" s="52">
        <f t="shared" si="67"/>
        <v>0.38024999999999998</v>
      </c>
      <c r="AA142" s="53">
        <f t="shared" si="68"/>
        <v>0.11356076953302224</v>
      </c>
      <c r="AB142" s="54">
        <f t="shared" si="69"/>
        <v>3.9447731755424062E-4</v>
      </c>
      <c r="AC142" s="54">
        <v>1.4999999999999999E-4</v>
      </c>
      <c r="AD142" s="54"/>
      <c r="AE142" s="54"/>
      <c r="AF142" s="54"/>
      <c r="AG142" s="54"/>
      <c r="AH142" s="54"/>
      <c r="AI142" s="57">
        <v>27.06</v>
      </c>
      <c r="AJ142" s="54"/>
      <c r="AK142" s="54"/>
      <c r="AL142" s="54"/>
      <c r="AM142" s="54"/>
      <c r="AN142" s="54"/>
      <c r="AO142" s="54"/>
      <c r="AP142" s="54"/>
      <c r="AQ142" s="54"/>
      <c r="AR142" s="54"/>
      <c r="AY142" s="47" t="s">
        <v>176</v>
      </c>
      <c r="AZ142" s="48" t="s">
        <v>177</v>
      </c>
      <c r="BA142" s="49" t="s">
        <v>178</v>
      </c>
    </row>
    <row r="143" spans="1:53" s="42" customFormat="1" x14ac:dyDescent="0.25">
      <c r="A143" s="42" t="s">
        <v>171</v>
      </c>
      <c r="B143" s="42" t="s">
        <v>172</v>
      </c>
      <c r="C143" s="42" t="s">
        <v>173</v>
      </c>
      <c r="D143" s="42" t="s">
        <v>11</v>
      </c>
      <c r="E143" s="42">
        <v>1</v>
      </c>
      <c r="F143" s="42" t="s">
        <v>174</v>
      </c>
      <c r="G143" s="42">
        <v>5</v>
      </c>
      <c r="H143" s="42">
        <v>125</v>
      </c>
      <c r="I143" s="42">
        <v>5.5629999999999997</v>
      </c>
      <c r="J143" s="39"/>
      <c r="K143" s="39"/>
      <c r="L143" s="39"/>
      <c r="M143" s="39"/>
      <c r="N143" s="40">
        <v>160</v>
      </c>
      <c r="O143" s="41">
        <v>0.625</v>
      </c>
      <c r="Q143" s="41"/>
      <c r="R143" s="41"/>
      <c r="S143" s="41"/>
      <c r="T143" s="41"/>
      <c r="U143" s="39"/>
      <c r="V143" s="39"/>
      <c r="W143" s="39"/>
      <c r="X143" s="41">
        <f t="shared" si="98"/>
        <v>4.3129999999999997</v>
      </c>
      <c r="Y143" s="52">
        <f t="shared" si="66"/>
        <v>14.609952288176265</v>
      </c>
      <c r="Z143" s="52">
        <f t="shared" si="67"/>
        <v>0.35941666666666666</v>
      </c>
      <c r="AA143" s="53">
        <f t="shared" si="68"/>
        <v>0.10145800200122408</v>
      </c>
      <c r="AB143" s="54">
        <f t="shared" si="69"/>
        <v>4.1734291676327382E-4</v>
      </c>
      <c r="AC143" s="54">
        <v>1.4999999999999999E-4</v>
      </c>
      <c r="AD143" s="54"/>
      <c r="AE143" s="54"/>
      <c r="AF143" s="54"/>
      <c r="AG143" s="54"/>
      <c r="AH143" s="54"/>
      <c r="AI143" s="57">
        <v>32.99</v>
      </c>
      <c r="AJ143" s="54"/>
      <c r="AK143" s="54"/>
      <c r="AL143" s="54"/>
      <c r="AM143" s="54"/>
      <c r="AN143" s="54"/>
      <c r="AO143" s="54"/>
      <c r="AP143" s="54"/>
      <c r="AQ143" s="54"/>
      <c r="AR143" s="54"/>
      <c r="AY143" s="47" t="s">
        <v>176</v>
      </c>
      <c r="AZ143" s="48" t="s">
        <v>177</v>
      </c>
      <c r="BA143" s="49" t="s">
        <v>178</v>
      </c>
    </row>
    <row r="144" spans="1:53" s="42" customFormat="1" x14ac:dyDescent="0.25">
      <c r="A144" s="42" t="s">
        <v>171</v>
      </c>
      <c r="B144" s="42" t="s">
        <v>172</v>
      </c>
      <c r="C144" s="42" t="s">
        <v>173</v>
      </c>
      <c r="D144" s="42" t="s">
        <v>11</v>
      </c>
      <c r="E144" s="42">
        <v>1</v>
      </c>
      <c r="F144" s="42" t="s">
        <v>174</v>
      </c>
      <c r="G144" s="42">
        <v>5</v>
      </c>
      <c r="H144" s="42">
        <v>125</v>
      </c>
      <c r="I144" s="42">
        <v>5.5629999999999997</v>
      </c>
      <c r="J144" s="39"/>
      <c r="K144" s="39"/>
      <c r="L144" s="39"/>
      <c r="M144" s="39" t="s">
        <v>183</v>
      </c>
      <c r="N144" s="40"/>
      <c r="O144" s="41">
        <v>0.75</v>
      </c>
      <c r="Q144" s="41"/>
      <c r="R144" s="41"/>
      <c r="S144" s="41"/>
      <c r="T144" s="41"/>
      <c r="U144" s="39"/>
      <c r="V144" s="39"/>
      <c r="W144" s="39"/>
      <c r="X144" s="41">
        <f t="shared" si="98"/>
        <v>4.0629999999999997</v>
      </c>
      <c r="Y144" s="52">
        <f t="shared" si="66"/>
        <v>12.96532853402201</v>
      </c>
      <c r="Z144" s="52">
        <f t="shared" si="67"/>
        <v>0.33858333333333329</v>
      </c>
      <c r="AA144" s="53">
        <f t="shared" si="68"/>
        <v>9.0037003708486163E-2</v>
      </c>
      <c r="AB144" s="54">
        <f t="shared" si="69"/>
        <v>4.4302239724341622E-4</v>
      </c>
      <c r="AC144" s="54">
        <v>1.4999999999999999E-4</v>
      </c>
      <c r="AD144" s="54"/>
      <c r="AE144" s="54"/>
      <c r="AF144" s="54"/>
      <c r="AG144" s="54"/>
      <c r="AH144" s="54"/>
      <c r="AI144" s="57">
        <v>38.590000000000003</v>
      </c>
      <c r="AJ144" s="54"/>
      <c r="AK144" s="54"/>
      <c r="AL144" s="54"/>
      <c r="AM144" s="54"/>
      <c r="AN144" s="54"/>
      <c r="AO144" s="54"/>
      <c r="AP144" s="54"/>
      <c r="AQ144" s="54"/>
      <c r="AR144" s="54"/>
      <c r="AY144" s="47" t="s">
        <v>176</v>
      </c>
      <c r="AZ144" s="48" t="s">
        <v>177</v>
      </c>
      <c r="BA144" s="49" t="s">
        <v>178</v>
      </c>
    </row>
    <row r="145" spans="1:53" s="27" customFormat="1" x14ac:dyDescent="0.25">
      <c r="A145" s="27" t="s">
        <v>171</v>
      </c>
      <c r="B145" s="27" t="s">
        <v>172</v>
      </c>
      <c r="C145" s="27" t="s">
        <v>173</v>
      </c>
      <c r="D145" s="27" t="s">
        <v>11</v>
      </c>
      <c r="E145" s="27">
        <v>1</v>
      </c>
      <c r="F145" s="27" t="s">
        <v>174</v>
      </c>
      <c r="G145" s="28">
        <v>6</v>
      </c>
      <c r="H145" s="28">
        <v>150</v>
      </c>
      <c r="I145" s="27">
        <v>6.625</v>
      </c>
      <c r="J145" s="24"/>
      <c r="K145" s="24"/>
      <c r="L145" s="24"/>
      <c r="M145" s="24"/>
      <c r="N145" s="25"/>
      <c r="O145" s="26">
        <v>8.3000000000000004E-2</v>
      </c>
      <c r="Q145" s="26"/>
      <c r="R145" s="26"/>
      <c r="S145" s="26"/>
      <c r="T145" s="26"/>
      <c r="U145" s="24"/>
      <c r="V145" s="24"/>
      <c r="W145" s="24"/>
      <c r="X145" s="26">
        <f t="shared" si="98"/>
        <v>6.4589999999999996</v>
      </c>
      <c r="Y145" s="29">
        <f t="shared" ref="Y145" si="99">PI()*X145^2/4</f>
        <v>32.765775436764017</v>
      </c>
      <c r="Z145" s="29">
        <f t="shared" ref="Z145" si="100">X145/12</f>
        <v>0.53825000000000001</v>
      </c>
      <c r="AA145" s="30">
        <f t="shared" ref="AA145" si="101">PI()*Z145^2/4</f>
        <v>0.22754010719975015</v>
      </c>
      <c r="AB145" s="31">
        <f t="shared" ref="AB145" si="102">AC145/Z145</f>
        <v>2.7868091035764046E-4</v>
      </c>
      <c r="AC145" s="31">
        <v>1.4999999999999999E-4</v>
      </c>
      <c r="AD145" s="31"/>
      <c r="AE145" s="31"/>
      <c r="AF145" s="31"/>
      <c r="AH145" s="31"/>
      <c r="AI145" s="55">
        <v>5.8</v>
      </c>
      <c r="AJ145" s="31"/>
      <c r="AK145" s="31"/>
      <c r="AL145" s="31"/>
      <c r="AM145" s="31"/>
      <c r="AN145" s="31"/>
      <c r="AO145" s="31"/>
      <c r="AP145" s="31"/>
      <c r="AQ145" s="31"/>
      <c r="AR145" s="31"/>
      <c r="AY145" s="32" t="s">
        <v>176</v>
      </c>
      <c r="AZ145" s="33" t="s">
        <v>177</v>
      </c>
      <c r="BA145" s="27" t="s">
        <v>178</v>
      </c>
    </row>
    <row r="146" spans="1:53" s="27" customFormat="1" x14ac:dyDescent="0.25">
      <c r="A146" s="27" t="s">
        <v>171</v>
      </c>
      <c r="B146" s="27" t="s">
        <v>172</v>
      </c>
      <c r="C146" s="27" t="s">
        <v>173</v>
      </c>
      <c r="D146" s="27" t="s">
        <v>11</v>
      </c>
      <c r="E146" s="27">
        <v>1</v>
      </c>
      <c r="F146" s="27" t="s">
        <v>174</v>
      </c>
      <c r="G146" s="28">
        <v>6</v>
      </c>
      <c r="H146" s="28">
        <v>150</v>
      </c>
      <c r="I146" s="27">
        <v>6.625</v>
      </c>
      <c r="J146" s="24"/>
      <c r="K146" s="24"/>
      <c r="L146" s="24"/>
      <c r="M146" s="24"/>
      <c r="N146" s="25">
        <v>5</v>
      </c>
      <c r="O146" s="26">
        <v>0.109</v>
      </c>
      <c r="Q146" s="26"/>
      <c r="R146" s="26"/>
      <c r="S146" s="26"/>
      <c r="T146" s="26"/>
      <c r="U146" s="24"/>
      <c r="V146" s="24"/>
      <c r="W146" s="24"/>
      <c r="X146" s="26">
        <f t="shared" si="98"/>
        <v>6.407</v>
      </c>
      <c r="Y146" s="29">
        <f t="shared" si="66"/>
        <v>32.240318932709904</v>
      </c>
      <c r="Z146" s="29">
        <f t="shared" si="67"/>
        <v>0.53391666666666671</v>
      </c>
      <c r="AA146" s="30">
        <f t="shared" si="68"/>
        <v>0.22389110369937432</v>
      </c>
      <c r="AB146" s="31">
        <f t="shared" si="69"/>
        <v>2.8094271890120176E-4</v>
      </c>
      <c r="AC146" s="31">
        <v>1.4999999999999999E-4</v>
      </c>
      <c r="AD146" s="31"/>
      <c r="AE146" s="31"/>
      <c r="AF146" s="31"/>
      <c r="AH146" s="31"/>
      <c r="AI146" s="55">
        <v>7.59</v>
      </c>
      <c r="AJ146" s="31"/>
      <c r="AK146" s="31"/>
      <c r="AL146" s="31"/>
      <c r="AM146" s="31"/>
      <c r="AN146" s="31"/>
      <c r="AO146" s="31"/>
      <c r="AP146" s="31"/>
      <c r="AQ146" s="31"/>
      <c r="AR146" s="31"/>
      <c r="AY146" s="32" t="s">
        <v>176</v>
      </c>
      <c r="AZ146" s="33" t="s">
        <v>177</v>
      </c>
      <c r="BA146" s="27" t="s">
        <v>178</v>
      </c>
    </row>
    <row r="147" spans="1:53" s="27" customFormat="1" x14ac:dyDescent="0.25">
      <c r="A147" s="27" t="s">
        <v>171</v>
      </c>
      <c r="B147" s="27" t="s">
        <v>172</v>
      </c>
      <c r="C147" s="27" t="s">
        <v>173</v>
      </c>
      <c r="D147" s="27" t="s">
        <v>11</v>
      </c>
      <c r="E147" s="27">
        <v>1</v>
      </c>
      <c r="F147" s="27" t="s">
        <v>174</v>
      </c>
      <c r="G147" s="28">
        <v>6</v>
      </c>
      <c r="H147" s="28">
        <v>150</v>
      </c>
      <c r="I147" s="27">
        <v>6.625</v>
      </c>
      <c r="J147" s="24"/>
      <c r="K147" s="24"/>
      <c r="L147" s="24"/>
      <c r="M147" s="24"/>
      <c r="N147" s="25"/>
      <c r="O147" s="26">
        <v>0.125</v>
      </c>
      <c r="Q147" s="26"/>
      <c r="R147" s="26"/>
      <c r="S147" s="26"/>
      <c r="T147" s="26"/>
      <c r="U147" s="24"/>
      <c r="V147" s="24"/>
      <c r="W147" s="24"/>
      <c r="X147" s="26">
        <f t="shared" si="98"/>
        <v>6.375</v>
      </c>
      <c r="Y147" s="29">
        <f t="shared" ref="Y147" si="103">PI()*X147^2/4</f>
        <v>31.919072234324421</v>
      </c>
      <c r="Z147" s="29">
        <f t="shared" ref="Z147" si="104">X147/12</f>
        <v>0.53125</v>
      </c>
      <c r="AA147" s="30">
        <f t="shared" ref="AA147" si="105">PI()*Z147^2/4</f>
        <v>0.22166022384947515</v>
      </c>
      <c r="AB147" s="31">
        <f t="shared" ref="AB147" si="106">AC147/Z147</f>
        <v>2.8235294117647056E-4</v>
      </c>
      <c r="AC147" s="31">
        <v>1.4999999999999999E-4</v>
      </c>
      <c r="AD147" s="31"/>
      <c r="AE147" s="31"/>
      <c r="AF147" s="31"/>
      <c r="AH147" s="31"/>
      <c r="AI147" s="55">
        <v>8.69</v>
      </c>
      <c r="AJ147" s="31"/>
      <c r="AK147" s="31"/>
      <c r="AL147" s="31"/>
      <c r="AM147" s="31"/>
      <c r="AN147" s="31"/>
      <c r="AO147" s="31"/>
      <c r="AP147" s="31"/>
      <c r="AQ147" s="31"/>
      <c r="AR147" s="31"/>
      <c r="AY147" s="32" t="s">
        <v>176</v>
      </c>
      <c r="AZ147" s="33" t="s">
        <v>177</v>
      </c>
      <c r="BA147" s="27" t="s">
        <v>178</v>
      </c>
    </row>
    <row r="148" spans="1:53" s="27" customFormat="1" x14ac:dyDescent="0.25">
      <c r="A148" s="27" t="s">
        <v>171</v>
      </c>
      <c r="B148" s="27" t="s">
        <v>172</v>
      </c>
      <c r="C148" s="27" t="s">
        <v>173</v>
      </c>
      <c r="D148" s="27" t="s">
        <v>11</v>
      </c>
      <c r="E148" s="27">
        <v>1</v>
      </c>
      <c r="F148" s="27" t="s">
        <v>174</v>
      </c>
      <c r="G148" s="28">
        <v>6</v>
      </c>
      <c r="H148" s="28">
        <v>150</v>
      </c>
      <c r="I148" s="27">
        <v>6.625</v>
      </c>
      <c r="J148" s="24"/>
      <c r="K148" s="24"/>
      <c r="L148" s="24"/>
      <c r="M148" s="24"/>
      <c r="N148" s="25">
        <v>10</v>
      </c>
      <c r="O148" s="26">
        <v>0.13400000000000001</v>
      </c>
      <c r="Q148" s="26"/>
      <c r="R148" s="26"/>
      <c r="S148" s="26"/>
      <c r="T148" s="26"/>
      <c r="U148" s="24"/>
      <c r="V148" s="24"/>
      <c r="W148" s="24"/>
      <c r="X148" s="26">
        <f t="shared" si="98"/>
        <v>6.3570000000000002</v>
      </c>
      <c r="Y148" s="29">
        <f t="shared" si="66"/>
        <v>31.73907782482965</v>
      </c>
      <c r="Z148" s="29">
        <f t="shared" si="67"/>
        <v>0.52975000000000005</v>
      </c>
      <c r="AA148" s="30">
        <f t="shared" si="68"/>
        <v>0.22041026267242814</v>
      </c>
      <c r="AB148" s="31">
        <f t="shared" si="69"/>
        <v>2.8315243039169413E-4</v>
      </c>
      <c r="AC148" s="31">
        <v>1.4999999999999999E-4</v>
      </c>
      <c r="AD148" s="31"/>
      <c r="AE148" s="31"/>
      <c r="AF148" s="31"/>
      <c r="AH148" s="31"/>
      <c r="AI148" s="55">
        <v>9.3000000000000007</v>
      </c>
      <c r="AJ148" s="31"/>
      <c r="AK148" s="31"/>
      <c r="AL148" s="31"/>
      <c r="AM148" s="31"/>
      <c r="AN148" s="31"/>
      <c r="AO148" s="31"/>
      <c r="AP148" s="31"/>
      <c r="AQ148" s="31"/>
      <c r="AR148" s="31"/>
      <c r="AY148" s="32" t="s">
        <v>176</v>
      </c>
      <c r="AZ148" s="33" t="s">
        <v>177</v>
      </c>
      <c r="BA148" s="27" t="s">
        <v>178</v>
      </c>
    </row>
    <row r="149" spans="1:53" s="27" customFormat="1" x14ac:dyDescent="0.25">
      <c r="A149" s="27" t="s">
        <v>171</v>
      </c>
      <c r="B149" s="27" t="s">
        <v>172</v>
      </c>
      <c r="C149" s="27" t="s">
        <v>173</v>
      </c>
      <c r="D149" s="27" t="s">
        <v>11</v>
      </c>
      <c r="E149" s="27">
        <v>1</v>
      </c>
      <c r="F149" s="27" t="s">
        <v>174</v>
      </c>
      <c r="G149" s="28">
        <v>6</v>
      </c>
      <c r="H149" s="28">
        <v>150</v>
      </c>
      <c r="I149" s="27">
        <v>6.625</v>
      </c>
      <c r="J149" s="24"/>
      <c r="K149" s="24"/>
      <c r="L149" s="24"/>
      <c r="M149" s="24"/>
      <c r="N149" s="25"/>
      <c r="O149" s="26">
        <v>0.14099999999999999</v>
      </c>
      <c r="Q149" s="26"/>
      <c r="R149" s="26"/>
      <c r="S149" s="26"/>
      <c r="T149" s="26"/>
      <c r="U149" s="24"/>
      <c r="V149" s="24"/>
      <c r="W149" s="24"/>
      <c r="X149" s="26">
        <f t="shared" si="98"/>
        <v>6.343</v>
      </c>
      <c r="Y149" s="29">
        <f t="shared" ref="Y149:Y151" si="107">PI()*X149^2/4</f>
        <v>31.59943403137758</v>
      </c>
      <c r="Z149" s="29">
        <f t="shared" ref="Z149:Z151" si="108">X149/12</f>
        <v>0.52858333333333329</v>
      </c>
      <c r="AA149" s="30">
        <f t="shared" ref="AA149:AA151" si="109">PI()*Z149^2/4</f>
        <v>0.21944051410678872</v>
      </c>
      <c r="AB149" s="31">
        <f t="shared" ref="AB149:AB151" si="110">AC149/Z149</f>
        <v>2.8377739240107206E-4</v>
      </c>
      <c r="AC149" s="31">
        <v>1.4999999999999999E-4</v>
      </c>
      <c r="AD149" s="31"/>
      <c r="AE149" s="31"/>
      <c r="AF149" s="31"/>
      <c r="AH149" s="31"/>
      <c r="AI149" s="55">
        <v>9.77</v>
      </c>
      <c r="AJ149" s="31"/>
      <c r="AK149" s="31"/>
      <c r="AL149" s="31"/>
      <c r="AM149" s="31"/>
      <c r="AN149" s="31"/>
      <c r="AO149" s="31"/>
      <c r="AP149" s="31"/>
      <c r="AQ149" s="31"/>
      <c r="AR149" s="31"/>
      <c r="AY149" s="32" t="s">
        <v>176</v>
      </c>
      <c r="AZ149" s="33" t="s">
        <v>177</v>
      </c>
      <c r="BA149" s="27" t="s">
        <v>178</v>
      </c>
    </row>
    <row r="150" spans="1:53" s="27" customFormat="1" x14ac:dyDescent="0.25">
      <c r="A150" s="27" t="s">
        <v>171</v>
      </c>
      <c r="B150" s="27" t="s">
        <v>172</v>
      </c>
      <c r="C150" s="27" t="s">
        <v>173</v>
      </c>
      <c r="D150" s="27" t="s">
        <v>11</v>
      </c>
      <c r="E150" s="27">
        <v>1</v>
      </c>
      <c r="F150" s="27" t="s">
        <v>174</v>
      </c>
      <c r="G150" s="28">
        <v>6</v>
      </c>
      <c r="H150" s="28">
        <v>150</v>
      </c>
      <c r="I150" s="27">
        <v>6.625</v>
      </c>
      <c r="J150" s="24"/>
      <c r="K150" s="24"/>
      <c r="L150" s="24"/>
      <c r="M150" s="24"/>
      <c r="N150" s="25"/>
      <c r="O150" s="26">
        <v>0.156</v>
      </c>
      <c r="Q150" s="26"/>
      <c r="R150" s="26"/>
      <c r="S150" s="26"/>
      <c r="T150" s="26"/>
      <c r="U150" s="24"/>
      <c r="V150" s="24"/>
      <c r="W150" s="24"/>
      <c r="X150" s="26">
        <f t="shared" si="98"/>
        <v>6.3129999999999997</v>
      </c>
      <c r="Y150" s="29">
        <f t="shared" si="107"/>
        <v>31.301234056698839</v>
      </c>
      <c r="Z150" s="29">
        <f t="shared" si="108"/>
        <v>0.52608333333333335</v>
      </c>
      <c r="AA150" s="30">
        <f t="shared" si="109"/>
        <v>0.21736968094929751</v>
      </c>
      <c r="AB150" s="31">
        <f t="shared" si="110"/>
        <v>2.8512593061935686E-4</v>
      </c>
      <c r="AC150" s="31">
        <v>1.4999999999999999E-4</v>
      </c>
      <c r="AD150" s="31"/>
      <c r="AE150" s="31"/>
      <c r="AF150" s="31"/>
      <c r="AH150" s="31"/>
      <c r="AI150" s="55">
        <v>10.79</v>
      </c>
      <c r="AJ150" s="31"/>
      <c r="AK150" s="31"/>
      <c r="AL150" s="31"/>
      <c r="AM150" s="31"/>
      <c r="AN150" s="31"/>
      <c r="AO150" s="31"/>
      <c r="AP150" s="31"/>
      <c r="AQ150" s="31"/>
      <c r="AR150" s="31"/>
      <c r="AY150" s="32" t="s">
        <v>176</v>
      </c>
      <c r="AZ150" s="33" t="s">
        <v>177</v>
      </c>
      <c r="BA150" s="27" t="s">
        <v>178</v>
      </c>
    </row>
    <row r="151" spans="1:53" s="27" customFormat="1" x14ac:dyDescent="0.25">
      <c r="A151" s="27" t="s">
        <v>171</v>
      </c>
      <c r="B151" s="27" t="s">
        <v>172</v>
      </c>
      <c r="C151" s="27" t="s">
        <v>173</v>
      </c>
      <c r="D151" s="27" t="s">
        <v>11</v>
      </c>
      <c r="E151" s="27">
        <v>1</v>
      </c>
      <c r="F151" s="27" t="s">
        <v>174</v>
      </c>
      <c r="G151" s="28">
        <v>6</v>
      </c>
      <c r="H151" s="28">
        <v>150</v>
      </c>
      <c r="I151" s="27">
        <v>6.625</v>
      </c>
      <c r="J151" s="24"/>
      <c r="K151" s="24"/>
      <c r="L151" s="24"/>
      <c r="M151" s="24"/>
      <c r="N151" s="25"/>
      <c r="O151" s="26">
        <v>0.17199999999999999</v>
      </c>
      <c r="Q151" s="26"/>
      <c r="R151" s="26"/>
      <c r="S151" s="26"/>
      <c r="T151" s="26"/>
      <c r="U151" s="24"/>
      <c r="V151" s="24"/>
      <c r="W151" s="24"/>
      <c r="X151" s="26">
        <f t="shared" si="98"/>
        <v>6.2809999999999997</v>
      </c>
      <c r="Y151" s="29">
        <f t="shared" si="107"/>
        <v>30.98471231366436</v>
      </c>
      <c r="Z151" s="29">
        <f t="shared" si="108"/>
        <v>0.52341666666666664</v>
      </c>
      <c r="AA151" s="30">
        <f t="shared" si="109"/>
        <v>0.21517161328933582</v>
      </c>
      <c r="AB151" s="31">
        <f t="shared" si="110"/>
        <v>2.8657857029135489E-4</v>
      </c>
      <c r="AC151" s="31">
        <v>1.4999999999999999E-4</v>
      </c>
      <c r="AD151" s="31"/>
      <c r="AE151" s="31"/>
      <c r="AF151" s="31"/>
      <c r="AH151" s="31"/>
      <c r="AI151" s="55">
        <v>11.87</v>
      </c>
      <c r="AJ151" s="31"/>
      <c r="AK151" s="31"/>
      <c r="AL151" s="31"/>
      <c r="AM151" s="31"/>
      <c r="AN151" s="31"/>
      <c r="AO151" s="31"/>
      <c r="AP151" s="31"/>
      <c r="AQ151" s="31"/>
      <c r="AR151" s="31"/>
      <c r="AY151" s="32" t="s">
        <v>176</v>
      </c>
      <c r="AZ151" s="33" t="s">
        <v>177</v>
      </c>
      <c r="BA151" s="27" t="s">
        <v>178</v>
      </c>
    </row>
    <row r="152" spans="1:53" s="27" customFormat="1" x14ac:dyDescent="0.25">
      <c r="A152" s="27" t="s">
        <v>171</v>
      </c>
      <c r="B152" s="27" t="s">
        <v>172</v>
      </c>
      <c r="C152" s="27" t="s">
        <v>173</v>
      </c>
      <c r="D152" s="27" t="s">
        <v>11</v>
      </c>
      <c r="E152" s="27">
        <v>1</v>
      </c>
      <c r="F152" s="27" t="s">
        <v>174</v>
      </c>
      <c r="G152" s="27">
        <v>6</v>
      </c>
      <c r="H152" s="27">
        <v>150</v>
      </c>
      <c r="I152" s="27">
        <v>6.625</v>
      </c>
      <c r="J152" s="24"/>
      <c r="K152" s="24"/>
      <c r="L152" s="24"/>
      <c r="M152" s="24"/>
      <c r="N152" s="25"/>
      <c r="O152" s="26">
        <v>0.188</v>
      </c>
      <c r="Q152" s="26"/>
      <c r="R152" s="26"/>
      <c r="S152" s="26"/>
      <c r="T152" s="26"/>
      <c r="U152" s="24"/>
      <c r="V152" s="24"/>
      <c r="W152" s="24"/>
      <c r="X152" s="26">
        <f t="shared" si="98"/>
        <v>6.2489999999999997</v>
      </c>
      <c r="Y152" s="29">
        <f t="shared" si="66"/>
        <v>30.669799066068514</v>
      </c>
      <c r="Z152" s="29">
        <f t="shared" si="67"/>
        <v>0.52074999999999994</v>
      </c>
      <c r="AA152" s="30">
        <f t="shared" si="68"/>
        <v>0.21298471573658689</v>
      </c>
      <c r="AB152" s="31">
        <f t="shared" si="69"/>
        <v>2.8804608737397982E-4</v>
      </c>
      <c r="AC152" s="31">
        <v>1.4999999999999999E-4</v>
      </c>
      <c r="AD152" s="31"/>
      <c r="AE152" s="31"/>
      <c r="AF152" s="31"/>
      <c r="AG152" s="31"/>
      <c r="AH152" s="31"/>
      <c r="AI152" s="55">
        <v>12.94</v>
      </c>
      <c r="AJ152" s="31"/>
      <c r="AK152" s="31"/>
      <c r="AL152" s="31"/>
      <c r="AM152" s="31"/>
      <c r="AN152" s="31"/>
      <c r="AO152" s="31"/>
      <c r="AP152" s="31"/>
      <c r="AQ152" s="31"/>
      <c r="AR152" s="31"/>
      <c r="AY152" s="32" t="s">
        <v>176</v>
      </c>
      <c r="AZ152" s="33" t="s">
        <v>177</v>
      </c>
      <c r="BA152" s="27" t="s">
        <v>178</v>
      </c>
    </row>
    <row r="153" spans="1:53" s="27" customFormat="1" x14ac:dyDescent="0.25">
      <c r="A153" s="27" t="s">
        <v>171</v>
      </c>
      <c r="B153" s="27" t="s">
        <v>172</v>
      </c>
      <c r="C153" s="27" t="s">
        <v>173</v>
      </c>
      <c r="D153" s="27" t="s">
        <v>11</v>
      </c>
      <c r="E153" s="27">
        <v>1</v>
      </c>
      <c r="F153" s="27" t="s">
        <v>174</v>
      </c>
      <c r="G153" s="28">
        <v>6</v>
      </c>
      <c r="H153" s="28">
        <v>150</v>
      </c>
      <c r="I153" s="27">
        <v>6.625</v>
      </c>
      <c r="J153" s="24"/>
      <c r="K153" s="24"/>
      <c r="L153" s="24"/>
      <c r="M153" s="24"/>
      <c r="N153" s="25"/>
      <c r="O153" s="26">
        <v>0.20300000000000001</v>
      </c>
      <c r="Q153" s="26"/>
      <c r="R153" s="26"/>
      <c r="S153" s="26"/>
      <c r="T153" s="26"/>
      <c r="U153" s="24"/>
      <c r="V153" s="24"/>
      <c r="W153" s="24"/>
      <c r="X153" s="26">
        <f t="shared" si="98"/>
        <v>6.2190000000000003</v>
      </c>
      <c r="Y153" s="29">
        <f t="shared" si="66"/>
        <v>30.376028737031337</v>
      </c>
      <c r="Z153" s="29">
        <f t="shared" si="67"/>
        <v>0.51824999999999999</v>
      </c>
      <c r="AA153" s="30">
        <f t="shared" si="68"/>
        <v>0.21094464400716204</v>
      </c>
      <c r="AB153" s="31">
        <f t="shared" si="69"/>
        <v>2.8943560057887119E-4</v>
      </c>
      <c r="AC153" s="31">
        <v>1.4999999999999999E-4</v>
      </c>
      <c r="AD153" s="31"/>
      <c r="AE153" s="31"/>
      <c r="AF153" s="31"/>
      <c r="AH153" s="31"/>
      <c r="AI153" s="55">
        <v>13.94</v>
      </c>
      <c r="AJ153" s="31"/>
      <c r="AK153" s="31"/>
      <c r="AL153" s="31"/>
      <c r="AM153" s="31"/>
      <c r="AN153" s="31"/>
      <c r="AO153" s="31"/>
      <c r="AP153" s="31"/>
      <c r="AQ153" s="31"/>
      <c r="AR153" s="31"/>
      <c r="AY153" s="32" t="s">
        <v>176</v>
      </c>
      <c r="AZ153" s="33" t="s">
        <v>177</v>
      </c>
      <c r="BA153" s="27" t="s">
        <v>178</v>
      </c>
    </row>
    <row r="154" spans="1:53" s="27" customFormat="1" x14ac:dyDescent="0.25">
      <c r="A154" s="27" t="s">
        <v>171</v>
      </c>
      <c r="B154" s="27" t="s">
        <v>172</v>
      </c>
      <c r="C154" s="27" t="s">
        <v>173</v>
      </c>
      <c r="D154" s="27" t="s">
        <v>11</v>
      </c>
      <c r="E154" s="27">
        <v>1</v>
      </c>
      <c r="F154" s="27" t="s">
        <v>174</v>
      </c>
      <c r="G154" s="27">
        <v>6</v>
      </c>
      <c r="H154" s="27">
        <v>150</v>
      </c>
      <c r="I154" s="27">
        <v>6.625</v>
      </c>
      <c r="J154" s="24"/>
      <c r="K154" s="24"/>
      <c r="L154" s="24"/>
      <c r="M154" s="24"/>
      <c r="N154" s="25"/>
      <c r="O154" s="26">
        <v>0.219</v>
      </c>
      <c r="Q154" s="26"/>
      <c r="R154" s="26"/>
      <c r="S154" s="26"/>
      <c r="T154" s="26"/>
      <c r="U154" s="24"/>
      <c r="V154" s="24"/>
      <c r="W154" s="24"/>
      <c r="X154" s="26">
        <f t="shared" si="98"/>
        <v>6.1870000000000003</v>
      </c>
      <c r="Y154" s="29">
        <f t="shared" si="66"/>
        <v>30.06423194934786</v>
      </c>
      <c r="Z154" s="29">
        <f t="shared" si="67"/>
        <v>0.51558333333333339</v>
      </c>
      <c r="AA154" s="30">
        <f t="shared" si="68"/>
        <v>0.20877938853713793</v>
      </c>
      <c r="AB154" s="31">
        <f t="shared" si="69"/>
        <v>2.9093260061419096E-4</v>
      </c>
      <c r="AC154" s="31">
        <v>1.4999999999999999E-4</v>
      </c>
      <c r="AD154" s="31"/>
      <c r="AE154" s="31"/>
      <c r="AF154" s="31"/>
      <c r="AG154" s="31"/>
      <c r="AH154" s="31"/>
      <c r="AI154" s="55">
        <v>15</v>
      </c>
      <c r="AJ154" s="31"/>
      <c r="AK154" s="31"/>
      <c r="AL154" s="31"/>
      <c r="AM154" s="31"/>
      <c r="AN154" s="31"/>
      <c r="AO154" s="31"/>
      <c r="AP154" s="31"/>
      <c r="AQ154" s="31"/>
      <c r="AR154" s="31"/>
      <c r="AY154" s="32" t="s">
        <v>176</v>
      </c>
      <c r="AZ154" s="33" t="s">
        <v>177</v>
      </c>
      <c r="BA154" s="27" t="s">
        <v>178</v>
      </c>
    </row>
    <row r="155" spans="1:53" s="27" customFormat="1" x14ac:dyDescent="0.25">
      <c r="A155" s="27" t="s">
        <v>171</v>
      </c>
      <c r="B155" s="27" t="s">
        <v>172</v>
      </c>
      <c r="C155" s="27" t="s">
        <v>173</v>
      </c>
      <c r="D155" s="27" t="s">
        <v>11</v>
      </c>
      <c r="E155" s="27">
        <v>1</v>
      </c>
      <c r="F155" s="27" t="s">
        <v>174</v>
      </c>
      <c r="G155" s="27">
        <v>6</v>
      </c>
      <c r="H155" s="27">
        <v>150</v>
      </c>
      <c r="I155" s="27">
        <v>6.625</v>
      </c>
      <c r="J155" s="24"/>
      <c r="K155" s="24"/>
      <c r="L155" s="24"/>
      <c r="M155" s="24"/>
      <c r="N155" s="25"/>
      <c r="O155" s="26">
        <v>0.25</v>
      </c>
      <c r="Q155" s="26"/>
      <c r="R155" s="26"/>
      <c r="S155" s="26"/>
      <c r="T155" s="26"/>
      <c r="U155" s="24"/>
      <c r="V155" s="24"/>
      <c r="W155" s="24"/>
      <c r="X155" s="26">
        <f t="shared" si="98"/>
        <v>6.125</v>
      </c>
      <c r="Y155" s="29">
        <f t="shared" si="66"/>
        <v>29.464702973707396</v>
      </c>
      <c r="Z155" s="29">
        <f t="shared" si="67"/>
        <v>0.51041666666666663</v>
      </c>
      <c r="AA155" s="30">
        <f t="shared" si="68"/>
        <v>0.20461599287296797</v>
      </c>
      <c r="AB155" s="31">
        <f t="shared" si="69"/>
        <v>2.9387755102040818E-4</v>
      </c>
      <c r="AC155" s="31">
        <v>1.4999999999999999E-4</v>
      </c>
      <c r="AD155" s="31"/>
      <c r="AE155" s="31"/>
      <c r="AF155" s="31"/>
      <c r="AG155" s="31"/>
      <c r="AH155" s="31"/>
      <c r="AI155" s="55">
        <v>17.04</v>
      </c>
      <c r="AJ155" s="31"/>
      <c r="AK155" s="31"/>
      <c r="AL155" s="31"/>
      <c r="AM155" s="31"/>
      <c r="AN155" s="31"/>
      <c r="AO155" s="31"/>
      <c r="AP155" s="31"/>
      <c r="AQ155" s="31"/>
      <c r="AR155" s="31"/>
      <c r="AY155" s="32" t="s">
        <v>176</v>
      </c>
      <c r="AZ155" s="33" t="s">
        <v>177</v>
      </c>
      <c r="BA155" s="27" t="s">
        <v>178</v>
      </c>
    </row>
    <row r="156" spans="1:53" s="27" customFormat="1" x14ac:dyDescent="0.25">
      <c r="A156" s="27" t="s">
        <v>171</v>
      </c>
      <c r="B156" s="27" t="s">
        <v>172</v>
      </c>
      <c r="C156" s="27" t="s">
        <v>173</v>
      </c>
      <c r="D156" s="27" t="s">
        <v>11</v>
      </c>
      <c r="E156" s="27">
        <v>1</v>
      </c>
      <c r="F156" s="27" t="s">
        <v>174</v>
      </c>
      <c r="G156" s="27">
        <v>6</v>
      </c>
      <c r="H156" s="27">
        <v>150</v>
      </c>
      <c r="I156" s="27">
        <v>6.625</v>
      </c>
      <c r="J156" s="24"/>
      <c r="K156" s="24"/>
      <c r="L156" s="24"/>
      <c r="M156" s="24" t="s">
        <v>180</v>
      </c>
      <c r="N156" s="25">
        <v>40</v>
      </c>
      <c r="O156" s="26">
        <v>0.28000000000000003</v>
      </c>
      <c r="Q156" s="26"/>
      <c r="R156" s="26"/>
      <c r="S156" s="26"/>
      <c r="T156" s="26"/>
      <c r="U156" s="24"/>
      <c r="V156" s="24"/>
      <c r="W156" s="24"/>
      <c r="X156" s="26">
        <f t="shared" si="98"/>
        <v>6.0649999999999995</v>
      </c>
      <c r="Y156" s="29">
        <f t="shared" si="66"/>
        <v>28.890262756998496</v>
      </c>
      <c r="Z156" s="29">
        <f t="shared" si="67"/>
        <v>0.50541666666666663</v>
      </c>
      <c r="AA156" s="30">
        <f t="shared" si="68"/>
        <v>0.20062682470137846</v>
      </c>
      <c r="AB156" s="31">
        <f t="shared" si="69"/>
        <v>2.9678483099752678E-4</v>
      </c>
      <c r="AC156" s="31">
        <v>1.4999999999999999E-4</v>
      </c>
      <c r="AD156" s="31"/>
      <c r="AE156" s="31"/>
      <c r="AF156" s="31"/>
      <c r="AG156" s="31"/>
      <c r="AH156" s="31"/>
      <c r="AI156" s="55">
        <v>18.989999999999998</v>
      </c>
      <c r="AJ156" s="31"/>
      <c r="AK156" s="31"/>
      <c r="AL156" s="31"/>
      <c r="AM156" s="31"/>
      <c r="AN156" s="31"/>
      <c r="AO156" s="31"/>
      <c r="AP156" s="31"/>
      <c r="AQ156" s="31"/>
      <c r="AR156" s="31"/>
      <c r="AY156" s="32" t="s">
        <v>176</v>
      </c>
      <c r="AZ156" s="33" t="s">
        <v>177</v>
      </c>
      <c r="BA156" s="27" t="s">
        <v>178</v>
      </c>
    </row>
    <row r="157" spans="1:53" s="27" customFormat="1" x14ac:dyDescent="0.25">
      <c r="A157" s="27" t="s">
        <v>171</v>
      </c>
      <c r="B157" s="27" t="s">
        <v>172</v>
      </c>
      <c r="C157" s="27" t="s">
        <v>173</v>
      </c>
      <c r="D157" s="27" t="s">
        <v>11</v>
      </c>
      <c r="E157" s="27">
        <v>1</v>
      </c>
      <c r="F157" s="27" t="s">
        <v>174</v>
      </c>
      <c r="G157" s="27">
        <v>6</v>
      </c>
      <c r="H157" s="27">
        <v>150</v>
      </c>
      <c r="I157" s="27">
        <v>6.625</v>
      </c>
      <c r="J157" s="24"/>
      <c r="K157" s="24"/>
      <c r="L157" s="24"/>
      <c r="M157" s="24"/>
      <c r="N157" s="25"/>
      <c r="O157" s="26">
        <v>0.312</v>
      </c>
      <c r="Q157" s="26"/>
      <c r="R157" s="26"/>
      <c r="S157" s="26"/>
      <c r="T157" s="26"/>
      <c r="U157" s="24"/>
      <c r="V157" s="24"/>
      <c r="W157" s="24"/>
      <c r="X157" s="26">
        <f t="shared" si="98"/>
        <v>6.0010000000000003</v>
      </c>
      <c r="Y157" s="29">
        <f t="shared" si="66"/>
        <v>28.283759445667076</v>
      </c>
      <c r="Z157" s="29">
        <f t="shared" si="67"/>
        <v>0.50008333333333332</v>
      </c>
      <c r="AA157" s="30">
        <f t="shared" si="68"/>
        <v>0.19641499615046579</v>
      </c>
      <c r="AB157" s="31">
        <f t="shared" si="69"/>
        <v>2.9995000833194467E-4</v>
      </c>
      <c r="AC157" s="31">
        <v>1.4999999999999999E-4</v>
      </c>
      <c r="AD157" s="31"/>
      <c r="AE157" s="31"/>
      <c r="AF157" s="31"/>
      <c r="AG157" s="31"/>
      <c r="AH157" s="31"/>
      <c r="AI157" s="55">
        <v>21.06</v>
      </c>
      <c r="AJ157" s="31"/>
      <c r="AK157" s="31"/>
      <c r="AL157" s="31"/>
      <c r="AM157" s="31"/>
      <c r="AN157" s="31"/>
      <c r="AO157" s="31"/>
      <c r="AP157" s="31"/>
      <c r="AQ157" s="31"/>
      <c r="AR157" s="31"/>
      <c r="AY157" s="32" t="s">
        <v>176</v>
      </c>
      <c r="AZ157" s="33" t="s">
        <v>177</v>
      </c>
      <c r="BA157" s="27" t="s">
        <v>178</v>
      </c>
    </row>
    <row r="158" spans="1:53" s="27" customFormat="1" x14ac:dyDescent="0.25">
      <c r="A158" s="27" t="s">
        <v>171</v>
      </c>
      <c r="B158" s="27" t="s">
        <v>172</v>
      </c>
      <c r="C158" s="27" t="s">
        <v>173</v>
      </c>
      <c r="D158" s="27" t="s">
        <v>11</v>
      </c>
      <c r="E158" s="27">
        <v>1</v>
      </c>
      <c r="F158" s="27" t="s">
        <v>174</v>
      </c>
      <c r="G158" s="27">
        <v>6</v>
      </c>
      <c r="H158" s="27">
        <v>150</v>
      </c>
      <c r="I158" s="27">
        <v>6.625</v>
      </c>
      <c r="J158" s="24"/>
      <c r="K158" s="24"/>
      <c r="L158" s="24"/>
      <c r="M158" s="24"/>
      <c r="N158" s="25"/>
      <c r="O158" s="26">
        <v>0.34399999999999997</v>
      </c>
      <c r="Q158" s="26"/>
      <c r="R158" s="26"/>
      <c r="S158" s="26"/>
      <c r="T158" s="26"/>
      <c r="U158" s="24"/>
      <c r="V158" s="24"/>
      <c r="W158" s="24"/>
      <c r="X158" s="26">
        <f t="shared" si="98"/>
        <v>5.9370000000000003</v>
      </c>
      <c r="Y158" s="29">
        <f t="shared" si="66"/>
        <v>27.683690116090194</v>
      </c>
      <c r="Z158" s="29">
        <f t="shared" si="67"/>
        <v>0.49475000000000002</v>
      </c>
      <c r="AA158" s="30">
        <f t="shared" si="68"/>
        <v>0.19224784802840411</v>
      </c>
      <c r="AB158" s="31">
        <f t="shared" si="69"/>
        <v>3.0318342597271343E-4</v>
      </c>
      <c r="AC158" s="31">
        <v>1.4999999999999999E-4</v>
      </c>
      <c r="AD158" s="31"/>
      <c r="AE158" s="31"/>
      <c r="AF158" s="31"/>
      <c r="AG158" s="31"/>
      <c r="AH158" s="31"/>
      <c r="AI158" s="55">
        <v>23.1</v>
      </c>
      <c r="AJ158" s="31"/>
      <c r="AK158" s="31"/>
      <c r="AL158" s="31"/>
      <c r="AM158" s="31"/>
      <c r="AN158" s="31"/>
      <c r="AO158" s="31"/>
      <c r="AP158" s="31"/>
      <c r="AQ158" s="31"/>
      <c r="AR158" s="31"/>
      <c r="AY158" s="32" t="s">
        <v>176</v>
      </c>
      <c r="AZ158" s="33" t="s">
        <v>177</v>
      </c>
      <c r="BA158" s="27" t="s">
        <v>178</v>
      </c>
    </row>
    <row r="159" spans="1:53" s="27" customFormat="1" x14ac:dyDescent="0.25">
      <c r="A159" s="27" t="s">
        <v>171</v>
      </c>
      <c r="B159" s="27" t="s">
        <v>172</v>
      </c>
      <c r="C159" s="27" t="s">
        <v>173</v>
      </c>
      <c r="D159" s="27" t="s">
        <v>11</v>
      </c>
      <c r="E159" s="27">
        <v>1</v>
      </c>
      <c r="F159" s="27" t="s">
        <v>174</v>
      </c>
      <c r="G159" s="27">
        <v>6</v>
      </c>
      <c r="H159" s="27">
        <v>150</v>
      </c>
      <c r="I159" s="27">
        <v>6.625</v>
      </c>
      <c r="J159" s="24"/>
      <c r="K159" s="24"/>
      <c r="L159" s="24"/>
      <c r="M159" s="24"/>
      <c r="N159" s="25"/>
      <c r="O159" s="26">
        <v>0.375</v>
      </c>
      <c r="Q159" s="26"/>
      <c r="R159" s="26"/>
      <c r="S159" s="26"/>
      <c r="T159" s="26"/>
      <c r="U159" s="24"/>
      <c r="V159" s="24"/>
      <c r="W159" s="24"/>
      <c r="X159" s="26">
        <f t="shared" si="98"/>
        <v>5.875</v>
      </c>
      <c r="Y159" s="29">
        <f t="shared" si="66"/>
        <v>27.108508483515052</v>
      </c>
      <c r="Z159" s="29">
        <f t="shared" si="67"/>
        <v>0.48958333333333331</v>
      </c>
      <c r="AA159" s="30">
        <f t="shared" si="68"/>
        <v>0.18825353113552118</v>
      </c>
      <c r="AB159" s="31">
        <f t="shared" si="69"/>
        <v>3.0638297872340425E-4</v>
      </c>
      <c r="AC159" s="31">
        <v>1.4999999999999999E-4</v>
      </c>
      <c r="AD159" s="31"/>
      <c r="AE159" s="31"/>
      <c r="AF159" s="31"/>
      <c r="AG159" s="31"/>
      <c r="AH159" s="31"/>
      <c r="AI159" s="55">
        <v>25.05</v>
      </c>
      <c r="AJ159" s="31"/>
      <c r="AK159" s="31"/>
      <c r="AL159" s="31"/>
      <c r="AM159" s="31"/>
      <c r="AN159" s="31"/>
      <c r="AO159" s="31"/>
      <c r="AP159" s="31"/>
      <c r="AQ159" s="31"/>
      <c r="AR159" s="31"/>
      <c r="AY159" s="32" t="s">
        <v>176</v>
      </c>
      <c r="AZ159" s="33" t="s">
        <v>177</v>
      </c>
      <c r="BA159" s="27" t="s">
        <v>178</v>
      </c>
    </row>
    <row r="160" spans="1:53" s="27" customFormat="1" x14ac:dyDescent="0.25">
      <c r="A160" s="27" t="s">
        <v>171</v>
      </c>
      <c r="B160" s="27" t="s">
        <v>172</v>
      </c>
      <c r="C160" s="27" t="s">
        <v>173</v>
      </c>
      <c r="D160" s="27" t="s">
        <v>11</v>
      </c>
      <c r="E160" s="27">
        <v>1</v>
      </c>
      <c r="F160" s="27" t="s">
        <v>174</v>
      </c>
      <c r="G160" s="27">
        <v>6</v>
      </c>
      <c r="H160" s="27">
        <v>150</v>
      </c>
      <c r="I160" s="27">
        <v>6.625</v>
      </c>
      <c r="J160" s="24"/>
      <c r="K160" s="24"/>
      <c r="L160" s="24"/>
      <c r="M160" s="24" t="s">
        <v>182</v>
      </c>
      <c r="N160" s="25">
        <v>80</v>
      </c>
      <c r="O160" s="26">
        <v>0.432</v>
      </c>
      <c r="Q160" s="26"/>
      <c r="R160" s="26"/>
      <c r="S160" s="26"/>
      <c r="T160" s="26"/>
      <c r="U160" s="24"/>
      <c r="V160" s="24"/>
      <c r="W160" s="24"/>
      <c r="X160" s="26">
        <f t="shared" si="98"/>
        <v>5.7610000000000001</v>
      </c>
      <c r="Y160" s="29">
        <f t="shared" si="66"/>
        <v>26.066674678175684</v>
      </c>
      <c r="Z160" s="29">
        <f t="shared" si="67"/>
        <v>0.48008333333333336</v>
      </c>
      <c r="AA160" s="30">
        <f t="shared" si="68"/>
        <v>0.18101857415399783</v>
      </c>
      <c r="AB160" s="31">
        <f t="shared" si="69"/>
        <v>3.1244575594514839E-4</v>
      </c>
      <c r="AC160" s="31">
        <v>1.4999999999999999E-4</v>
      </c>
      <c r="AD160" s="31"/>
      <c r="AE160" s="31"/>
      <c r="AF160" s="31"/>
      <c r="AG160" s="31"/>
      <c r="AH160" s="31"/>
      <c r="AI160" s="55">
        <v>28.6</v>
      </c>
      <c r="AJ160" s="31"/>
      <c r="AK160" s="31"/>
      <c r="AL160" s="31"/>
      <c r="AM160" s="31"/>
      <c r="AN160" s="31"/>
      <c r="AO160" s="31"/>
      <c r="AP160" s="31"/>
      <c r="AQ160" s="31"/>
      <c r="AR160" s="31"/>
      <c r="AY160" s="32" t="s">
        <v>176</v>
      </c>
      <c r="AZ160" s="33" t="s">
        <v>177</v>
      </c>
      <c r="BA160" s="27" t="s">
        <v>178</v>
      </c>
    </row>
    <row r="161" spans="1:53" s="27" customFormat="1" x14ac:dyDescent="0.25">
      <c r="A161" s="27" t="s">
        <v>171</v>
      </c>
      <c r="B161" s="27" t="s">
        <v>172</v>
      </c>
      <c r="C161" s="27" t="s">
        <v>173</v>
      </c>
      <c r="D161" s="27" t="s">
        <v>11</v>
      </c>
      <c r="E161" s="27">
        <v>1</v>
      </c>
      <c r="F161" s="27" t="s">
        <v>174</v>
      </c>
      <c r="G161" s="28">
        <v>6</v>
      </c>
      <c r="H161" s="28">
        <v>150</v>
      </c>
      <c r="I161" s="27">
        <v>6.625</v>
      </c>
      <c r="J161" s="24"/>
      <c r="K161" s="24"/>
      <c r="L161" s="24"/>
      <c r="M161" s="24"/>
      <c r="N161" s="25"/>
      <c r="O161" s="26">
        <v>0.5</v>
      </c>
      <c r="Q161" s="26"/>
      <c r="R161" s="26"/>
      <c r="S161" s="26"/>
      <c r="T161" s="26"/>
      <c r="U161" s="24"/>
      <c r="V161" s="24"/>
      <c r="W161" s="24"/>
      <c r="X161" s="26">
        <f t="shared" si="98"/>
        <v>5.625</v>
      </c>
      <c r="Y161" s="29">
        <f t="shared" ref="Y161" si="111">PI()*X161^2/4</f>
        <v>24.850488763747386</v>
      </c>
      <c r="Z161" s="29">
        <f t="shared" ref="Z161" si="112">X161/12</f>
        <v>0.46875</v>
      </c>
      <c r="AA161" s="30">
        <f t="shared" ref="AA161" si="113">PI()*Z161^2/4</f>
        <v>0.17257283863713463</v>
      </c>
      <c r="AB161" s="31">
        <f t="shared" ref="AB161" si="114">AC161/Z161</f>
        <v>3.1999999999999997E-4</v>
      </c>
      <c r="AC161" s="31">
        <v>1.4999999999999999E-4</v>
      </c>
      <c r="AD161" s="31"/>
      <c r="AE161" s="31"/>
      <c r="AF161" s="31"/>
      <c r="AH161" s="31"/>
      <c r="AI161" s="55">
        <v>32.74</v>
      </c>
      <c r="AJ161" s="31"/>
      <c r="AK161" s="31"/>
      <c r="AL161" s="31"/>
      <c r="AM161" s="31"/>
      <c r="AN161" s="31"/>
      <c r="AO161" s="31"/>
      <c r="AP161" s="31"/>
      <c r="AQ161" s="31"/>
      <c r="AR161" s="31"/>
      <c r="AY161" s="32" t="s">
        <v>176</v>
      </c>
      <c r="AZ161" s="33" t="s">
        <v>177</v>
      </c>
      <c r="BA161" s="27" t="s">
        <v>178</v>
      </c>
    </row>
    <row r="162" spans="1:53" s="27" customFormat="1" x14ac:dyDescent="0.25">
      <c r="A162" s="27" t="s">
        <v>171</v>
      </c>
      <c r="B162" s="27" t="s">
        <v>172</v>
      </c>
      <c r="C162" s="27" t="s">
        <v>173</v>
      </c>
      <c r="D162" s="27" t="s">
        <v>11</v>
      </c>
      <c r="E162" s="27">
        <v>1</v>
      </c>
      <c r="F162" s="27" t="s">
        <v>174</v>
      </c>
      <c r="G162" s="27">
        <v>6</v>
      </c>
      <c r="H162" s="27">
        <v>150</v>
      </c>
      <c r="I162" s="27">
        <v>6.625</v>
      </c>
      <c r="J162" s="24"/>
      <c r="K162" s="24"/>
      <c r="L162" s="24"/>
      <c r="M162" s="24"/>
      <c r="N162" s="25">
        <v>120</v>
      </c>
      <c r="O162" s="26">
        <v>0.56200000000000006</v>
      </c>
      <c r="Q162" s="26"/>
      <c r="R162" s="26"/>
      <c r="S162" s="26"/>
      <c r="T162" s="26"/>
      <c r="U162" s="24"/>
      <c r="V162" s="24"/>
      <c r="W162" s="24"/>
      <c r="X162" s="26">
        <f t="shared" si="98"/>
        <v>5.5009999999999994</v>
      </c>
      <c r="Y162" s="29">
        <f t="shared" si="66"/>
        <v>23.766934607968341</v>
      </c>
      <c r="Z162" s="29">
        <f t="shared" si="67"/>
        <v>0.45841666666666664</v>
      </c>
      <c r="AA162" s="30">
        <f t="shared" si="68"/>
        <v>0.16504815699978015</v>
      </c>
      <c r="AB162" s="31">
        <f t="shared" si="69"/>
        <v>3.2721323395746226E-4</v>
      </c>
      <c r="AC162" s="31">
        <v>1.4999999999999999E-4</v>
      </c>
      <c r="AD162" s="31"/>
      <c r="AE162" s="31"/>
      <c r="AF162" s="31"/>
      <c r="AG162" s="31"/>
      <c r="AH162" s="31"/>
      <c r="AI162" s="55">
        <v>36.43</v>
      </c>
      <c r="AJ162" s="31"/>
      <c r="AK162" s="31"/>
      <c r="AL162" s="31"/>
      <c r="AM162" s="31"/>
      <c r="AN162" s="31"/>
      <c r="AO162" s="31"/>
      <c r="AP162" s="31"/>
      <c r="AQ162" s="31"/>
      <c r="AR162" s="31"/>
      <c r="AY162" s="32" t="s">
        <v>176</v>
      </c>
      <c r="AZ162" s="33" t="s">
        <v>177</v>
      </c>
      <c r="BA162" s="27" t="s">
        <v>178</v>
      </c>
    </row>
    <row r="163" spans="1:53" s="27" customFormat="1" x14ac:dyDescent="0.25">
      <c r="A163" s="27" t="s">
        <v>171</v>
      </c>
      <c r="B163" s="27" t="s">
        <v>172</v>
      </c>
      <c r="C163" s="27" t="s">
        <v>173</v>
      </c>
      <c r="D163" s="27" t="s">
        <v>11</v>
      </c>
      <c r="E163" s="27">
        <v>1</v>
      </c>
      <c r="F163" s="27" t="s">
        <v>174</v>
      </c>
      <c r="G163" s="28">
        <v>6</v>
      </c>
      <c r="H163" s="28">
        <v>150</v>
      </c>
      <c r="I163" s="27">
        <v>6.625</v>
      </c>
      <c r="J163" s="24"/>
      <c r="K163" s="24"/>
      <c r="L163" s="24"/>
      <c r="M163" s="24"/>
      <c r="N163" s="25"/>
      <c r="O163" s="26">
        <v>0.625</v>
      </c>
      <c r="Q163" s="26"/>
      <c r="R163" s="26"/>
      <c r="S163" s="26"/>
      <c r="T163" s="26"/>
      <c r="U163" s="24"/>
      <c r="V163" s="24"/>
      <c r="W163" s="24"/>
      <c r="X163" s="26">
        <f t="shared" si="98"/>
        <v>5.375</v>
      </c>
      <c r="Y163" s="29">
        <f t="shared" ref="Y163" si="115">PI()*X163^2/4</f>
        <v>22.690643814404403</v>
      </c>
      <c r="Z163" s="29">
        <f t="shared" ref="Z163" si="116">X163/12</f>
        <v>0.44791666666666669</v>
      </c>
      <c r="AA163" s="30">
        <f t="shared" ref="AA163" si="117">PI()*Z163^2/4</f>
        <v>0.15757391537780838</v>
      </c>
      <c r="AB163" s="31">
        <f t="shared" ref="AB163" si="118">AC163/Z163</f>
        <v>3.3488372093023252E-4</v>
      </c>
      <c r="AC163" s="31">
        <v>1.4999999999999999E-4</v>
      </c>
      <c r="AD163" s="31"/>
      <c r="AE163" s="31"/>
      <c r="AF163" s="31"/>
      <c r="AH163" s="31"/>
      <c r="AI163" s="55">
        <v>40.090000000000003</v>
      </c>
      <c r="AJ163" s="31"/>
      <c r="AK163" s="31"/>
      <c r="AL163" s="31"/>
      <c r="AM163" s="31"/>
      <c r="AN163" s="31"/>
      <c r="AO163" s="31"/>
      <c r="AP163" s="31"/>
      <c r="AQ163" s="31"/>
      <c r="AR163" s="31"/>
      <c r="AY163" s="32" t="s">
        <v>176</v>
      </c>
      <c r="AZ163" s="33" t="s">
        <v>177</v>
      </c>
      <c r="BA163" s="27" t="s">
        <v>178</v>
      </c>
    </row>
    <row r="164" spans="1:53" s="27" customFormat="1" x14ac:dyDescent="0.25">
      <c r="A164" s="27" t="s">
        <v>171</v>
      </c>
      <c r="B164" s="27" t="s">
        <v>172</v>
      </c>
      <c r="C164" s="27" t="s">
        <v>173</v>
      </c>
      <c r="D164" s="27" t="s">
        <v>11</v>
      </c>
      <c r="E164" s="27">
        <v>1</v>
      </c>
      <c r="F164" s="27" t="s">
        <v>174</v>
      </c>
      <c r="G164" s="27">
        <v>6</v>
      </c>
      <c r="H164" s="27">
        <v>150</v>
      </c>
      <c r="I164" s="27">
        <v>6.625</v>
      </c>
      <c r="J164" s="24"/>
      <c r="K164" s="24"/>
      <c r="L164" s="24"/>
      <c r="M164" s="24"/>
      <c r="N164" s="25">
        <v>160</v>
      </c>
      <c r="O164" s="26">
        <v>0.71899999999999997</v>
      </c>
      <c r="Q164" s="26"/>
      <c r="R164" s="26"/>
      <c r="S164" s="26"/>
      <c r="T164" s="26"/>
      <c r="U164" s="24"/>
      <c r="V164" s="24"/>
      <c r="W164" s="24"/>
      <c r="X164" s="26">
        <f t="shared" si="98"/>
        <v>5.1870000000000003</v>
      </c>
      <c r="Y164" s="29">
        <f t="shared" si="66"/>
        <v>21.131113238865282</v>
      </c>
      <c r="Z164" s="29">
        <f t="shared" si="67"/>
        <v>0.43225000000000002</v>
      </c>
      <c r="AA164" s="30">
        <f t="shared" si="68"/>
        <v>0.14674384193656445</v>
      </c>
      <c r="AB164" s="31">
        <f t="shared" si="69"/>
        <v>3.4702139965297855E-4</v>
      </c>
      <c r="AC164" s="31">
        <v>1.4999999999999999E-4</v>
      </c>
      <c r="AD164" s="31"/>
      <c r="AE164" s="31"/>
      <c r="AF164" s="31"/>
      <c r="AG164" s="31"/>
      <c r="AH164" s="31"/>
      <c r="AI164" s="55">
        <v>45.39</v>
      </c>
      <c r="AJ164" s="31"/>
      <c r="AK164" s="31"/>
      <c r="AL164" s="31"/>
      <c r="AM164" s="31"/>
      <c r="AN164" s="31"/>
      <c r="AO164" s="31"/>
      <c r="AP164" s="31"/>
      <c r="AQ164" s="31"/>
      <c r="AR164" s="31"/>
      <c r="AY164" s="32" t="s">
        <v>176</v>
      </c>
      <c r="AZ164" s="33" t="s">
        <v>177</v>
      </c>
      <c r="BA164" s="27" t="s">
        <v>178</v>
      </c>
    </row>
    <row r="165" spans="1:53" s="27" customFormat="1" x14ac:dyDescent="0.25">
      <c r="A165" s="27" t="s">
        <v>171</v>
      </c>
      <c r="B165" s="27" t="s">
        <v>172</v>
      </c>
      <c r="C165" s="27" t="s">
        <v>173</v>
      </c>
      <c r="D165" s="27" t="s">
        <v>11</v>
      </c>
      <c r="E165" s="27">
        <v>1</v>
      </c>
      <c r="F165" s="27" t="s">
        <v>174</v>
      </c>
      <c r="G165" s="28">
        <v>6</v>
      </c>
      <c r="H165" s="28">
        <v>150</v>
      </c>
      <c r="I165" s="27">
        <v>6.625</v>
      </c>
      <c r="J165" s="24"/>
      <c r="K165" s="24"/>
      <c r="L165" s="24"/>
      <c r="M165" s="24"/>
      <c r="N165" s="25"/>
      <c r="O165" s="26">
        <v>0.75</v>
      </c>
      <c r="Q165" s="26"/>
      <c r="R165" s="26"/>
      <c r="S165" s="26"/>
      <c r="T165" s="26"/>
      <c r="U165" s="24"/>
      <c r="V165" s="24"/>
      <c r="W165" s="24"/>
      <c r="X165" s="26">
        <f t="shared" si="98"/>
        <v>5.125</v>
      </c>
      <c r="Y165" s="29">
        <f t="shared" ref="Y165" si="119">PI()*X165^2/4</f>
        <v>20.628973635486101</v>
      </c>
      <c r="Z165" s="29">
        <f t="shared" ref="Z165" si="120">X165/12</f>
        <v>0.42708333333333331</v>
      </c>
      <c r="AA165" s="30">
        <f t="shared" ref="AA165" si="121">PI()*Z165^2/4</f>
        <v>0.14325676135754237</v>
      </c>
      <c r="AB165" s="31">
        <f t="shared" ref="AB165" si="122">AC165/Z165</f>
        <v>3.5121951219512193E-4</v>
      </c>
      <c r="AC165" s="31">
        <v>1.4999999999999999E-4</v>
      </c>
      <c r="AD165" s="31"/>
      <c r="AE165" s="31"/>
      <c r="AF165" s="31"/>
      <c r="AH165" s="31"/>
      <c r="AI165" s="55">
        <v>47.1</v>
      </c>
      <c r="AJ165" s="31"/>
      <c r="AK165" s="31"/>
      <c r="AL165" s="31"/>
      <c r="AM165" s="31"/>
      <c r="AN165" s="31"/>
      <c r="AO165" s="31"/>
      <c r="AP165" s="31"/>
      <c r="AQ165" s="31"/>
      <c r="AR165" s="31"/>
      <c r="AY165" s="32" t="s">
        <v>176</v>
      </c>
      <c r="AZ165" s="33" t="s">
        <v>177</v>
      </c>
      <c r="BA165" s="27" t="s">
        <v>178</v>
      </c>
    </row>
    <row r="166" spans="1:53" s="27" customFormat="1" x14ac:dyDescent="0.25">
      <c r="A166" s="27" t="s">
        <v>171</v>
      </c>
      <c r="B166" s="27" t="s">
        <v>172</v>
      </c>
      <c r="C166" s="27" t="s">
        <v>173</v>
      </c>
      <c r="D166" s="27" t="s">
        <v>11</v>
      </c>
      <c r="E166" s="27">
        <v>1</v>
      </c>
      <c r="F166" s="27" t="s">
        <v>174</v>
      </c>
      <c r="G166" s="27">
        <v>6</v>
      </c>
      <c r="H166" s="27">
        <v>150</v>
      </c>
      <c r="I166" s="27">
        <v>6.625</v>
      </c>
      <c r="J166" s="24"/>
      <c r="K166" s="24"/>
      <c r="L166" s="24"/>
      <c r="M166" s="24" t="s">
        <v>183</v>
      </c>
      <c r="N166" s="25"/>
      <c r="O166" s="26">
        <v>0.86399999999999999</v>
      </c>
      <c r="Q166" s="26"/>
      <c r="R166" s="26"/>
      <c r="S166" s="26"/>
      <c r="T166" s="26"/>
      <c r="U166" s="24"/>
      <c r="V166" s="24"/>
      <c r="W166" s="24"/>
      <c r="X166" s="26">
        <f t="shared" si="98"/>
        <v>4.8970000000000002</v>
      </c>
      <c r="Y166" s="29">
        <f t="shared" si="66"/>
        <v>18.83432626575232</v>
      </c>
      <c r="Z166" s="29">
        <f t="shared" si="67"/>
        <v>0.40808333333333335</v>
      </c>
      <c r="AA166" s="30">
        <f t="shared" si="68"/>
        <v>0.13079393240105777</v>
      </c>
      <c r="AB166" s="31">
        <f t="shared" si="69"/>
        <v>3.6757198284664074E-4</v>
      </c>
      <c r="AC166" s="31">
        <v>1.4999999999999999E-4</v>
      </c>
      <c r="AD166" s="31"/>
      <c r="AE166" s="31"/>
      <c r="AF166" s="31"/>
      <c r="AG166" s="31"/>
      <c r="AH166" s="31"/>
      <c r="AI166" s="55">
        <v>53.21</v>
      </c>
      <c r="AJ166" s="31"/>
      <c r="AK166" s="31"/>
      <c r="AL166" s="31"/>
      <c r="AM166" s="31"/>
      <c r="AN166" s="31"/>
      <c r="AO166" s="31"/>
      <c r="AP166" s="31"/>
      <c r="AQ166" s="31"/>
      <c r="AR166" s="31"/>
      <c r="AY166" s="32" t="s">
        <v>176</v>
      </c>
      <c r="AZ166" s="33" t="s">
        <v>177</v>
      </c>
      <c r="BA166" s="27" t="s">
        <v>178</v>
      </c>
    </row>
    <row r="167" spans="1:53" s="27" customFormat="1" x14ac:dyDescent="0.25">
      <c r="A167" s="27" t="s">
        <v>171</v>
      </c>
      <c r="B167" s="27" t="s">
        <v>172</v>
      </c>
      <c r="C167" s="27" t="s">
        <v>173</v>
      </c>
      <c r="D167" s="27" t="s">
        <v>11</v>
      </c>
      <c r="E167" s="27">
        <v>1</v>
      </c>
      <c r="F167" s="27" t="s">
        <v>174</v>
      </c>
      <c r="G167" s="27">
        <v>6</v>
      </c>
      <c r="H167" s="27">
        <v>150</v>
      </c>
      <c r="I167" s="27">
        <v>6.625</v>
      </c>
      <c r="J167" s="24"/>
      <c r="K167" s="24"/>
      <c r="L167" s="24"/>
      <c r="M167" s="24"/>
      <c r="N167" s="25"/>
      <c r="O167" s="26">
        <v>0.875</v>
      </c>
      <c r="Q167" s="26"/>
      <c r="R167" s="26"/>
      <c r="S167" s="26"/>
      <c r="T167" s="26"/>
      <c r="U167" s="24"/>
      <c r="V167" s="24"/>
      <c r="W167" s="24"/>
      <c r="X167" s="26">
        <f t="shared" si="98"/>
        <v>4.875</v>
      </c>
      <c r="Y167" s="29">
        <f t="shared" ref="Y167" si="123">PI()*X167^2/4</f>
        <v>18.66547822699248</v>
      </c>
      <c r="Z167" s="29">
        <f t="shared" ref="Z167" si="124">X167/12</f>
        <v>0.40625</v>
      </c>
      <c r="AA167" s="30">
        <f t="shared" ref="AA167" si="125">PI()*Z167^2/4</f>
        <v>0.12962137657633668</v>
      </c>
      <c r="AB167" s="31">
        <f t="shared" ref="AB167" si="126">AC167/Z167</f>
        <v>3.6923076923076921E-4</v>
      </c>
      <c r="AC167" s="31">
        <v>1.4999999999999999E-4</v>
      </c>
      <c r="AD167" s="31"/>
      <c r="AE167" s="31"/>
      <c r="AF167" s="31"/>
      <c r="AG167" s="31"/>
      <c r="AH167" s="31"/>
      <c r="AI167" s="55">
        <v>53.78</v>
      </c>
      <c r="AJ167" s="31"/>
      <c r="AK167" s="31"/>
      <c r="AL167" s="31"/>
      <c r="AM167" s="31"/>
      <c r="AN167" s="31"/>
      <c r="AO167" s="31"/>
      <c r="AP167" s="31"/>
      <c r="AQ167" s="31"/>
      <c r="AR167" s="31"/>
      <c r="AY167" s="32" t="s">
        <v>176</v>
      </c>
      <c r="AZ167" s="33" t="s">
        <v>177</v>
      </c>
      <c r="BA167" s="27" t="s">
        <v>178</v>
      </c>
    </row>
    <row r="168" spans="1:53" s="42" customFormat="1" x14ac:dyDescent="0.25">
      <c r="A168" s="42" t="s">
        <v>171</v>
      </c>
      <c r="B168" s="42" t="s">
        <v>172</v>
      </c>
      <c r="C168" s="42" t="s">
        <v>173</v>
      </c>
      <c r="D168" s="42" t="s">
        <v>11</v>
      </c>
      <c r="E168" s="42">
        <v>1</v>
      </c>
      <c r="F168" s="42" t="s">
        <v>174</v>
      </c>
      <c r="G168" s="42">
        <v>8</v>
      </c>
      <c r="H168" s="51">
        <v>200</v>
      </c>
      <c r="I168" s="42">
        <v>8.625</v>
      </c>
      <c r="J168" s="39"/>
      <c r="K168" s="39"/>
      <c r="L168" s="39"/>
      <c r="M168" s="39"/>
      <c r="N168" s="40">
        <v>5</v>
      </c>
      <c r="O168" s="41">
        <v>0.109</v>
      </c>
      <c r="Q168" s="41"/>
      <c r="R168" s="41"/>
      <c r="S168" s="41"/>
      <c r="T168" s="41"/>
      <c r="U168" s="39"/>
      <c r="V168" s="39"/>
      <c r="W168" s="39"/>
      <c r="X168" s="41">
        <f t="shared" si="98"/>
        <v>8.407</v>
      </c>
      <c r="Y168" s="52">
        <f t="shared" si="66"/>
        <v>55.510095717849502</v>
      </c>
      <c r="Z168" s="52">
        <f t="shared" si="67"/>
        <v>0.70058333333333334</v>
      </c>
      <c r="AA168" s="53">
        <f t="shared" si="68"/>
        <v>0.3854867758183993</v>
      </c>
      <c r="AB168" s="54">
        <f t="shared" si="69"/>
        <v>2.1410729154276197E-4</v>
      </c>
      <c r="AC168" s="54">
        <v>1.4999999999999999E-4</v>
      </c>
      <c r="AD168" s="54"/>
      <c r="AE168" s="54"/>
      <c r="AF168" s="54"/>
      <c r="AG168" s="54"/>
      <c r="AH168" s="54"/>
      <c r="AI168" s="57">
        <v>9.92</v>
      </c>
      <c r="AJ168" s="54"/>
      <c r="AK168" s="54"/>
      <c r="AL168" s="54"/>
      <c r="AM168" s="54"/>
      <c r="AN168" s="54"/>
      <c r="AO168" s="54"/>
      <c r="AP168" s="54"/>
      <c r="AQ168" s="54"/>
      <c r="AR168" s="54"/>
      <c r="AY168" s="47" t="s">
        <v>176</v>
      </c>
      <c r="AZ168" s="48" t="s">
        <v>177</v>
      </c>
      <c r="BA168" s="49" t="s">
        <v>178</v>
      </c>
    </row>
    <row r="169" spans="1:53" s="42" customFormat="1" x14ac:dyDescent="0.25">
      <c r="A169" s="42" t="s">
        <v>171</v>
      </c>
      <c r="B169" s="42" t="s">
        <v>172</v>
      </c>
      <c r="C169" s="42" t="s">
        <v>173</v>
      </c>
      <c r="D169" s="42" t="s">
        <v>11</v>
      </c>
      <c r="E169" s="42">
        <v>1</v>
      </c>
      <c r="F169" s="42" t="s">
        <v>174</v>
      </c>
      <c r="G169" s="42">
        <v>8</v>
      </c>
      <c r="H169" s="51">
        <v>200</v>
      </c>
      <c r="I169" s="42">
        <v>8.625</v>
      </c>
      <c r="J169" s="39"/>
      <c r="K169" s="39"/>
      <c r="L169" s="39"/>
      <c r="M169" s="39"/>
      <c r="N169" s="40"/>
      <c r="O169" s="41">
        <v>0.125</v>
      </c>
      <c r="Q169" s="41"/>
      <c r="R169" s="41"/>
      <c r="S169" s="41"/>
      <c r="T169" s="41"/>
      <c r="U169" s="39"/>
      <c r="V169" s="39"/>
      <c r="W169" s="39"/>
      <c r="X169" s="41">
        <f t="shared" si="98"/>
        <v>8.375</v>
      </c>
      <c r="Y169" s="52">
        <f t="shared" si="66"/>
        <v>55.088318054549148</v>
      </c>
      <c r="Z169" s="52">
        <f t="shared" si="67"/>
        <v>0.69791666666666663</v>
      </c>
      <c r="AA169" s="53">
        <f t="shared" si="68"/>
        <v>0.38255776426770233</v>
      </c>
      <c r="AB169" s="54">
        <f t="shared" si="69"/>
        <v>2.1492537313432835E-4</v>
      </c>
      <c r="AC169" s="54">
        <v>1.4999999999999999E-4</v>
      </c>
      <c r="AD169" s="54"/>
      <c r="AE169" s="54"/>
      <c r="AF169" s="54"/>
      <c r="AG169" s="54"/>
      <c r="AH169" s="54"/>
      <c r="AI169" s="57">
        <v>11.36</v>
      </c>
      <c r="AJ169" s="54"/>
      <c r="AK169" s="54"/>
      <c r="AL169" s="54"/>
      <c r="AM169" s="54"/>
      <c r="AN169" s="54"/>
      <c r="AO169" s="54"/>
      <c r="AP169" s="54"/>
      <c r="AQ169" s="54"/>
      <c r="AR169" s="54"/>
      <c r="AY169" s="47" t="s">
        <v>176</v>
      </c>
      <c r="AZ169" s="48" t="s">
        <v>177</v>
      </c>
      <c r="BA169" s="49" t="s">
        <v>178</v>
      </c>
    </row>
    <row r="170" spans="1:53" s="42" customFormat="1" x14ac:dyDescent="0.25">
      <c r="A170" s="42" t="s">
        <v>171</v>
      </c>
      <c r="B170" s="42" t="s">
        <v>172</v>
      </c>
      <c r="C170" s="42" t="s">
        <v>173</v>
      </c>
      <c r="D170" s="42" t="s">
        <v>11</v>
      </c>
      <c r="E170" s="42">
        <v>1</v>
      </c>
      <c r="F170" s="42" t="s">
        <v>174</v>
      </c>
      <c r="G170" s="42">
        <v>8</v>
      </c>
      <c r="H170" s="51">
        <v>200</v>
      </c>
      <c r="I170" s="42">
        <v>8.625</v>
      </c>
      <c r="J170" s="39"/>
      <c r="K170" s="39"/>
      <c r="L170" s="39"/>
      <c r="M170" s="39"/>
      <c r="N170" s="40">
        <v>10</v>
      </c>
      <c r="O170" s="41">
        <v>0.14799999999999999</v>
      </c>
      <c r="Q170" s="41"/>
      <c r="R170" s="41"/>
      <c r="S170" s="41"/>
      <c r="T170" s="41"/>
      <c r="U170" s="39"/>
      <c r="V170" s="39"/>
      <c r="W170" s="39"/>
      <c r="X170" s="41">
        <f t="shared" si="98"/>
        <v>8.3290000000000006</v>
      </c>
      <c r="Y170" s="52">
        <f t="shared" si="66"/>
        <v>54.484830672165174</v>
      </c>
      <c r="Z170" s="52">
        <f t="shared" si="67"/>
        <v>0.69408333333333339</v>
      </c>
      <c r="AA170" s="53">
        <f t="shared" si="68"/>
        <v>0.37836687966781368</v>
      </c>
      <c r="AB170" s="54">
        <f t="shared" si="69"/>
        <v>2.1611237843678708E-4</v>
      </c>
      <c r="AC170" s="54">
        <v>1.4999999999999999E-4</v>
      </c>
      <c r="AD170" s="54"/>
      <c r="AE170" s="54"/>
      <c r="AF170" s="54"/>
      <c r="AG170" s="54"/>
      <c r="AH170" s="54"/>
      <c r="AI170" s="57">
        <v>13.41</v>
      </c>
      <c r="AJ170" s="54"/>
      <c r="AK170" s="54"/>
      <c r="AL170" s="54"/>
      <c r="AM170" s="54"/>
      <c r="AN170" s="54"/>
      <c r="AO170" s="54"/>
      <c r="AP170" s="54"/>
      <c r="AQ170" s="54"/>
      <c r="AR170" s="54"/>
      <c r="AY170" s="47" t="s">
        <v>176</v>
      </c>
      <c r="AZ170" s="48" t="s">
        <v>177</v>
      </c>
      <c r="BA170" s="49" t="s">
        <v>178</v>
      </c>
    </row>
    <row r="171" spans="1:53" s="42" customFormat="1" x14ac:dyDescent="0.25">
      <c r="A171" s="42" t="s">
        <v>171</v>
      </c>
      <c r="B171" s="42" t="s">
        <v>172</v>
      </c>
      <c r="C171" s="42" t="s">
        <v>173</v>
      </c>
      <c r="D171" s="42" t="s">
        <v>11</v>
      </c>
      <c r="E171" s="42">
        <v>1</v>
      </c>
      <c r="F171" s="42" t="s">
        <v>174</v>
      </c>
      <c r="G171" s="42">
        <v>8</v>
      </c>
      <c r="H171" s="51">
        <v>200</v>
      </c>
      <c r="I171" s="42">
        <v>8.625</v>
      </c>
      <c r="J171" s="39"/>
      <c r="K171" s="39"/>
      <c r="L171" s="39"/>
      <c r="M171" s="39"/>
      <c r="N171" s="40"/>
      <c r="O171" s="41">
        <v>0.156</v>
      </c>
      <c r="Q171" s="41"/>
      <c r="R171" s="41"/>
      <c r="S171" s="41"/>
      <c r="T171" s="41"/>
      <c r="U171" s="39"/>
      <c r="V171" s="39"/>
      <c r="W171" s="39"/>
      <c r="X171" s="41">
        <f t="shared" si="98"/>
        <v>8.3130000000000006</v>
      </c>
      <c r="Y171" s="52">
        <f t="shared" si="66"/>
        <v>54.275701132401011</v>
      </c>
      <c r="Z171" s="52">
        <f t="shared" si="67"/>
        <v>0.69275000000000009</v>
      </c>
      <c r="AA171" s="53">
        <f t="shared" si="68"/>
        <v>0.37691459119722925</v>
      </c>
      <c r="AB171" s="54">
        <f t="shared" si="69"/>
        <v>2.1652832912306022E-4</v>
      </c>
      <c r="AC171" s="54">
        <v>1.4999999999999999E-4</v>
      </c>
      <c r="AD171" s="54"/>
      <c r="AE171" s="54"/>
      <c r="AF171" s="54"/>
      <c r="AG171" s="54"/>
      <c r="AH171" s="54"/>
      <c r="AI171" s="57">
        <v>14.12</v>
      </c>
      <c r="AJ171" s="54"/>
      <c r="AK171" s="54"/>
      <c r="AL171" s="54"/>
      <c r="AM171" s="54"/>
      <c r="AN171" s="54"/>
      <c r="AO171" s="54"/>
      <c r="AP171" s="54"/>
      <c r="AQ171" s="54"/>
      <c r="AR171" s="54"/>
      <c r="AY171" s="47" t="s">
        <v>176</v>
      </c>
      <c r="AZ171" s="48" t="s">
        <v>177</v>
      </c>
      <c r="BA171" s="49" t="s">
        <v>178</v>
      </c>
    </row>
    <row r="172" spans="1:53" s="42" customFormat="1" x14ac:dyDescent="0.25">
      <c r="A172" s="42" t="s">
        <v>171</v>
      </c>
      <c r="B172" s="42" t="s">
        <v>172</v>
      </c>
      <c r="C172" s="42" t="s">
        <v>173</v>
      </c>
      <c r="D172" s="42" t="s">
        <v>11</v>
      </c>
      <c r="E172" s="42">
        <v>1</v>
      </c>
      <c r="F172" s="42" t="s">
        <v>174</v>
      </c>
      <c r="G172" s="42">
        <v>8</v>
      </c>
      <c r="H172" s="51">
        <v>200</v>
      </c>
      <c r="I172" s="42">
        <v>8.625</v>
      </c>
      <c r="J172" s="39"/>
      <c r="K172" s="39"/>
      <c r="L172" s="39"/>
      <c r="M172" s="39"/>
      <c r="N172" s="40"/>
      <c r="O172" s="41">
        <v>0.188</v>
      </c>
      <c r="Q172" s="41"/>
      <c r="R172" s="41"/>
      <c r="S172" s="41"/>
      <c r="T172" s="41"/>
      <c r="U172" s="39"/>
      <c r="V172" s="39"/>
      <c r="W172" s="39"/>
      <c r="X172" s="41">
        <f t="shared" si="98"/>
        <v>8.2490000000000006</v>
      </c>
      <c r="Y172" s="52">
        <f t="shared" si="66"/>
        <v>53.44320421194093</v>
      </c>
      <c r="Z172" s="52">
        <f t="shared" si="67"/>
        <v>0.68741666666666668</v>
      </c>
      <c r="AA172" s="53">
        <f t="shared" si="68"/>
        <v>0.37113336258292312</v>
      </c>
      <c r="AB172" s="54">
        <f t="shared" si="69"/>
        <v>2.1820826766880832E-4</v>
      </c>
      <c r="AC172" s="54">
        <v>1.4999999999999999E-4</v>
      </c>
      <c r="AD172" s="54"/>
      <c r="AE172" s="54"/>
      <c r="AF172" s="54"/>
      <c r="AG172" s="54"/>
      <c r="AH172" s="54"/>
      <c r="AI172" s="57">
        <v>16.96</v>
      </c>
      <c r="AJ172" s="54"/>
      <c r="AK172" s="54"/>
      <c r="AL172" s="54"/>
      <c r="AM172" s="54"/>
      <c r="AN172" s="54"/>
      <c r="AO172" s="54"/>
      <c r="AP172" s="54"/>
      <c r="AQ172" s="54"/>
      <c r="AR172" s="54"/>
      <c r="AY172" s="47" t="s">
        <v>176</v>
      </c>
      <c r="AZ172" s="48" t="s">
        <v>177</v>
      </c>
      <c r="BA172" s="49" t="s">
        <v>178</v>
      </c>
    </row>
    <row r="173" spans="1:53" s="42" customFormat="1" x14ac:dyDescent="0.25">
      <c r="A173" s="42" t="s">
        <v>171</v>
      </c>
      <c r="B173" s="42" t="s">
        <v>172</v>
      </c>
      <c r="C173" s="42" t="s">
        <v>173</v>
      </c>
      <c r="D173" s="42" t="s">
        <v>11</v>
      </c>
      <c r="E173" s="42">
        <v>1</v>
      </c>
      <c r="F173" s="42" t="s">
        <v>174</v>
      </c>
      <c r="G173" s="42">
        <v>8</v>
      </c>
      <c r="H173" s="51">
        <v>200</v>
      </c>
      <c r="I173" s="42">
        <v>8.625</v>
      </c>
      <c r="J173" s="39"/>
      <c r="K173" s="39"/>
      <c r="L173" s="39"/>
      <c r="M173" s="39"/>
      <c r="N173" s="40"/>
      <c r="O173" s="41">
        <v>0.20300000000000001</v>
      </c>
      <c r="Q173" s="41"/>
      <c r="R173" s="41"/>
      <c r="S173" s="41"/>
      <c r="T173" s="41"/>
      <c r="U173" s="39"/>
      <c r="V173" s="39"/>
      <c r="W173" s="39"/>
      <c r="X173" s="41">
        <f t="shared" si="98"/>
        <v>8.2189999999999994</v>
      </c>
      <c r="Y173" s="52">
        <f t="shared" si="66"/>
        <v>53.055186103296045</v>
      </c>
      <c r="Z173" s="52">
        <f t="shared" si="67"/>
        <v>0.68491666666666662</v>
      </c>
      <c r="AA173" s="53">
        <f t="shared" si="68"/>
        <v>0.36843879238400035</v>
      </c>
      <c r="AB173" s="54">
        <f t="shared" si="69"/>
        <v>2.1900474510281055E-4</v>
      </c>
      <c r="AC173" s="54">
        <v>1.4999999999999999E-4</v>
      </c>
      <c r="AD173" s="54"/>
      <c r="AE173" s="54"/>
      <c r="AF173" s="54"/>
      <c r="AG173" s="54"/>
      <c r="AH173" s="54"/>
      <c r="AI173" s="57">
        <v>18.28</v>
      </c>
      <c r="AJ173" s="54"/>
      <c r="AK173" s="54"/>
      <c r="AL173" s="54"/>
      <c r="AM173" s="54"/>
      <c r="AN173" s="54"/>
      <c r="AO173" s="54"/>
      <c r="AP173" s="54"/>
      <c r="AQ173" s="54"/>
      <c r="AR173" s="54"/>
      <c r="AY173" s="47" t="s">
        <v>176</v>
      </c>
      <c r="AZ173" s="48" t="s">
        <v>177</v>
      </c>
      <c r="BA173" s="49" t="s">
        <v>178</v>
      </c>
    </row>
    <row r="174" spans="1:53" s="42" customFormat="1" x14ac:dyDescent="0.25">
      <c r="A174" s="42" t="s">
        <v>171</v>
      </c>
      <c r="B174" s="42" t="s">
        <v>172</v>
      </c>
      <c r="C174" s="42" t="s">
        <v>173</v>
      </c>
      <c r="D174" s="42" t="s">
        <v>11</v>
      </c>
      <c r="E174" s="42">
        <v>1</v>
      </c>
      <c r="F174" s="42" t="s">
        <v>174</v>
      </c>
      <c r="G174" s="42">
        <v>8</v>
      </c>
      <c r="H174" s="51">
        <v>200</v>
      </c>
      <c r="I174" s="42">
        <v>8.625</v>
      </c>
      <c r="J174" s="39"/>
      <c r="K174" s="39"/>
      <c r="L174" s="39"/>
      <c r="M174" s="39"/>
      <c r="N174" s="40"/>
      <c r="O174" s="41">
        <v>0.219</v>
      </c>
      <c r="Q174" s="41"/>
      <c r="R174" s="41"/>
      <c r="S174" s="41"/>
      <c r="T174" s="41"/>
      <c r="U174" s="39"/>
      <c r="V174" s="39"/>
      <c r="W174" s="39"/>
      <c r="X174" s="41">
        <f t="shared" si="98"/>
        <v>8.1869999999999994</v>
      </c>
      <c r="Y174" s="52">
        <f t="shared" si="66"/>
        <v>52.642858350697693</v>
      </c>
      <c r="Z174" s="52">
        <f t="shared" si="67"/>
        <v>0.68224999999999991</v>
      </c>
      <c r="AA174" s="53">
        <f t="shared" si="68"/>
        <v>0.36557540521317838</v>
      </c>
      <c r="AB174" s="54">
        <f t="shared" si="69"/>
        <v>2.1986075485525835E-4</v>
      </c>
      <c r="AC174" s="54">
        <v>1.4999999999999999E-4</v>
      </c>
      <c r="AD174" s="54"/>
      <c r="AE174" s="54"/>
      <c r="AF174" s="54"/>
      <c r="AG174" s="54"/>
      <c r="AH174" s="54"/>
      <c r="AI174" s="57">
        <v>19.68</v>
      </c>
      <c r="AJ174" s="54"/>
      <c r="AK174" s="54"/>
      <c r="AL174" s="54"/>
      <c r="AM174" s="54"/>
      <c r="AN174" s="54"/>
      <c r="AO174" s="54"/>
      <c r="AP174" s="54"/>
      <c r="AQ174" s="54"/>
      <c r="AR174" s="54"/>
      <c r="AY174" s="47" t="s">
        <v>176</v>
      </c>
      <c r="AZ174" s="48" t="s">
        <v>177</v>
      </c>
      <c r="BA174" s="49" t="s">
        <v>178</v>
      </c>
    </row>
    <row r="175" spans="1:53" s="38" customFormat="1" x14ac:dyDescent="0.25">
      <c r="A175" s="38" t="s">
        <v>171</v>
      </c>
      <c r="B175" s="38" t="s">
        <v>172</v>
      </c>
      <c r="C175" s="38" t="s">
        <v>173</v>
      </c>
      <c r="D175" s="38" t="s">
        <v>11</v>
      </c>
      <c r="E175" s="38">
        <v>1</v>
      </c>
      <c r="F175" s="38" t="s">
        <v>174</v>
      </c>
      <c r="G175" s="38">
        <v>8</v>
      </c>
      <c r="H175" s="43">
        <v>200</v>
      </c>
      <c r="I175" s="38">
        <v>8.625</v>
      </c>
      <c r="J175" s="35"/>
      <c r="K175" s="35"/>
      <c r="L175" s="35"/>
      <c r="M175" s="35"/>
      <c r="N175" s="36">
        <v>20</v>
      </c>
      <c r="O175" s="37">
        <v>0.25</v>
      </c>
      <c r="Q175" s="37"/>
      <c r="R175" s="37"/>
      <c r="S175" s="37"/>
      <c r="T175" s="37"/>
      <c r="U175" s="35"/>
      <c r="V175" s="35"/>
      <c r="W175" s="35"/>
      <c r="X175" s="37">
        <f t="shared" si="98"/>
        <v>8.125</v>
      </c>
      <c r="Y175" s="44">
        <f t="shared" ref="Y175" si="127">PI()*X175^2/4</f>
        <v>51.848550630534675</v>
      </c>
      <c r="Z175" s="44">
        <f t="shared" ref="Z175" si="128">X175/12</f>
        <v>0.67708333333333337</v>
      </c>
      <c r="AA175" s="45">
        <f t="shared" ref="AA175" si="129">PI()*Z175^2/4</f>
        <v>0.36005937937871307</v>
      </c>
      <c r="AB175" s="46">
        <f t="shared" ref="AB175" si="130">AC175/Z175</f>
        <v>2.2153846153846149E-4</v>
      </c>
      <c r="AC175" s="46">
        <v>1.4999999999999999E-4</v>
      </c>
      <c r="AD175" s="46"/>
      <c r="AE175" s="46"/>
      <c r="AF175" s="46"/>
      <c r="AG175" s="46"/>
      <c r="AH175" s="46"/>
      <c r="AI175" s="56">
        <v>22.38</v>
      </c>
      <c r="AJ175" s="46"/>
      <c r="AK175" s="46"/>
      <c r="AL175" s="46"/>
      <c r="AM175" s="46"/>
      <c r="AN175" s="46"/>
      <c r="AO175" s="46"/>
      <c r="AP175" s="46"/>
      <c r="AQ175" s="46"/>
      <c r="AR175" s="46"/>
      <c r="AY175" s="47" t="s">
        <v>176</v>
      </c>
      <c r="AZ175" s="48" t="s">
        <v>177</v>
      </c>
      <c r="BA175" s="49" t="s">
        <v>178</v>
      </c>
    </row>
    <row r="176" spans="1:53" s="42" customFormat="1" x14ac:dyDescent="0.25">
      <c r="A176" s="42" t="s">
        <v>171</v>
      </c>
      <c r="B176" s="42" t="s">
        <v>172</v>
      </c>
      <c r="C176" s="42" t="s">
        <v>173</v>
      </c>
      <c r="D176" s="42" t="s">
        <v>11</v>
      </c>
      <c r="E176" s="42">
        <v>1</v>
      </c>
      <c r="F176" s="42" t="s">
        <v>174</v>
      </c>
      <c r="G176" s="42">
        <v>8</v>
      </c>
      <c r="H176" s="51">
        <v>200</v>
      </c>
      <c r="I176" s="42">
        <v>8.625</v>
      </c>
      <c r="J176" s="39"/>
      <c r="K176" s="39"/>
      <c r="L176" s="39"/>
      <c r="M176" s="39"/>
      <c r="N176" s="40"/>
      <c r="O176" s="41">
        <v>0.27700000000000002</v>
      </c>
      <c r="Q176" s="41"/>
      <c r="R176" s="41"/>
      <c r="S176" s="41"/>
      <c r="T176" s="41"/>
      <c r="U176" s="39"/>
      <c r="V176" s="39"/>
      <c r="W176" s="39"/>
      <c r="X176" s="41">
        <f t="shared" si="98"/>
        <v>8.0709999999999997</v>
      </c>
      <c r="Y176" s="52">
        <f t="shared" si="66"/>
        <v>51.161653963197878</v>
      </c>
      <c r="Z176" s="52">
        <f t="shared" si="67"/>
        <v>0.67258333333333331</v>
      </c>
      <c r="AA176" s="53">
        <f t="shared" si="68"/>
        <v>0.35528926363331853</v>
      </c>
      <c r="AB176" s="54">
        <f t="shared" si="69"/>
        <v>2.2302069136414322E-4</v>
      </c>
      <c r="AC176" s="54">
        <v>1.4999999999999999E-4</v>
      </c>
      <c r="AD176" s="54"/>
      <c r="AE176" s="54"/>
      <c r="AF176" s="54"/>
      <c r="AG176" s="54"/>
      <c r="AH176" s="54"/>
      <c r="AI176" s="57">
        <v>24.72</v>
      </c>
      <c r="AJ176" s="54"/>
      <c r="AK176" s="54"/>
      <c r="AL176" s="54"/>
      <c r="AM176" s="54"/>
      <c r="AN176" s="54"/>
      <c r="AO176" s="54"/>
      <c r="AP176" s="54"/>
      <c r="AQ176" s="54"/>
      <c r="AR176" s="54"/>
      <c r="AY176" s="47" t="s">
        <v>176</v>
      </c>
      <c r="AZ176" s="48" t="s">
        <v>177</v>
      </c>
      <c r="BA176" s="49" t="s">
        <v>178</v>
      </c>
    </row>
    <row r="177" spans="1:53" s="42" customFormat="1" x14ac:dyDescent="0.25">
      <c r="A177" s="42" t="s">
        <v>171</v>
      </c>
      <c r="B177" s="42" t="s">
        <v>172</v>
      </c>
      <c r="C177" s="42" t="s">
        <v>173</v>
      </c>
      <c r="D177" s="42" t="s">
        <v>11</v>
      </c>
      <c r="E177" s="42">
        <v>1</v>
      </c>
      <c r="F177" s="42" t="s">
        <v>174</v>
      </c>
      <c r="G177" s="42">
        <v>8</v>
      </c>
      <c r="H177" s="51">
        <v>200</v>
      </c>
      <c r="I177" s="42">
        <v>8.625</v>
      </c>
      <c r="J177" s="39"/>
      <c r="K177" s="39"/>
      <c r="L177" s="39"/>
      <c r="M177" s="39"/>
      <c r="N177" s="40"/>
      <c r="O177" s="41">
        <v>0.312</v>
      </c>
      <c r="Q177" s="41"/>
      <c r="R177" s="41"/>
      <c r="S177" s="41"/>
      <c r="T177" s="41"/>
      <c r="U177" s="39"/>
      <c r="V177" s="39"/>
      <c r="W177" s="39"/>
      <c r="X177" s="41">
        <f t="shared" si="98"/>
        <v>8.0009999999999994</v>
      </c>
      <c r="Y177" s="52">
        <f t="shared" si="66"/>
        <v>50.278049613449205</v>
      </c>
      <c r="Z177" s="52">
        <f t="shared" si="67"/>
        <v>0.66674999999999995</v>
      </c>
      <c r="AA177" s="53">
        <f t="shared" si="68"/>
        <v>0.34915312231561951</v>
      </c>
      <c r="AB177" s="54">
        <f t="shared" si="69"/>
        <v>2.2497187851518559E-4</v>
      </c>
      <c r="AC177" s="54">
        <v>1.4999999999999999E-4</v>
      </c>
      <c r="AD177" s="54"/>
      <c r="AE177" s="54"/>
      <c r="AF177" s="54"/>
      <c r="AG177" s="54"/>
      <c r="AH177" s="54"/>
      <c r="AI177" s="57">
        <v>27.73</v>
      </c>
      <c r="AJ177" s="54"/>
      <c r="AK177" s="54"/>
      <c r="AL177" s="54"/>
      <c r="AM177" s="54"/>
      <c r="AN177" s="54"/>
      <c r="AO177" s="54"/>
      <c r="AP177" s="54"/>
      <c r="AQ177" s="54"/>
      <c r="AR177" s="54"/>
      <c r="AY177" s="47" t="s">
        <v>176</v>
      </c>
      <c r="AZ177" s="48" t="s">
        <v>177</v>
      </c>
      <c r="BA177" s="49" t="s">
        <v>178</v>
      </c>
    </row>
    <row r="178" spans="1:53" s="42" customFormat="1" x14ac:dyDescent="0.25">
      <c r="A178" s="42" t="s">
        <v>171</v>
      </c>
      <c r="B178" s="42" t="s">
        <v>172</v>
      </c>
      <c r="C178" s="42" t="s">
        <v>173</v>
      </c>
      <c r="D178" s="42" t="s">
        <v>11</v>
      </c>
      <c r="E178" s="42">
        <v>1</v>
      </c>
      <c r="F178" s="42" t="s">
        <v>174</v>
      </c>
      <c r="G178" s="42">
        <v>8</v>
      </c>
      <c r="H178" s="51">
        <v>200</v>
      </c>
      <c r="I178" s="42">
        <v>8.625</v>
      </c>
      <c r="J178" s="39"/>
      <c r="K178" s="39"/>
      <c r="L178" s="39"/>
      <c r="M178" s="39" t="s">
        <v>180</v>
      </c>
      <c r="N178" s="40">
        <v>40</v>
      </c>
      <c r="O178" s="41">
        <v>0.32200000000000001</v>
      </c>
      <c r="Q178" s="41"/>
      <c r="R178" s="41"/>
      <c r="S178" s="41"/>
      <c r="T178" s="41"/>
      <c r="U178" s="39"/>
      <c r="V178" s="39"/>
      <c r="W178" s="39"/>
      <c r="X178" s="41">
        <f t="shared" si="98"/>
        <v>7.9809999999999999</v>
      </c>
      <c r="Y178" s="52">
        <f t="shared" si="66"/>
        <v>50.027004944500852</v>
      </c>
      <c r="Z178" s="52">
        <f>X178/12</f>
        <v>0.66508333333333336</v>
      </c>
      <c r="AA178" s="53">
        <f t="shared" si="68"/>
        <v>0.34740975655903372</v>
      </c>
      <c r="AB178" s="54">
        <f t="shared" si="69"/>
        <v>2.2553564716200973E-4</v>
      </c>
      <c r="AC178" s="54">
        <v>1.4999999999999999E-4</v>
      </c>
      <c r="AD178" s="54"/>
      <c r="AE178" s="54"/>
      <c r="AF178" s="54"/>
      <c r="AG178" s="54"/>
      <c r="AH178" s="54"/>
      <c r="AI178" s="57">
        <v>28.58</v>
      </c>
      <c r="AJ178" s="54"/>
      <c r="AK178" s="54"/>
      <c r="AL178" s="54"/>
      <c r="AM178" s="54"/>
      <c r="AN178" s="54"/>
      <c r="AO178" s="54"/>
      <c r="AP178" s="54"/>
      <c r="AQ178" s="54"/>
      <c r="AR178" s="54"/>
      <c r="AY178" s="47" t="s">
        <v>176</v>
      </c>
      <c r="AZ178" s="48" t="s">
        <v>177</v>
      </c>
      <c r="BA178" s="49" t="s">
        <v>178</v>
      </c>
    </row>
    <row r="179" spans="1:53" s="42" customFormat="1" x14ac:dyDescent="0.25">
      <c r="A179" s="42" t="s">
        <v>171</v>
      </c>
      <c r="B179" s="42" t="s">
        <v>172</v>
      </c>
      <c r="C179" s="42" t="s">
        <v>173</v>
      </c>
      <c r="D179" s="42" t="s">
        <v>11</v>
      </c>
      <c r="E179" s="42">
        <v>1</v>
      </c>
      <c r="F179" s="42" t="s">
        <v>174</v>
      </c>
      <c r="G179" s="42">
        <v>8</v>
      </c>
      <c r="H179" s="51">
        <v>200</v>
      </c>
      <c r="I179" s="42">
        <v>8.625</v>
      </c>
      <c r="J179" s="39"/>
      <c r="K179" s="39"/>
      <c r="L179" s="39"/>
      <c r="M179" s="39"/>
      <c r="N179" s="40"/>
      <c r="O179" s="41">
        <v>0.34399999999999997</v>
      </c>
      <c r="Q179" s="41"/>
      <c r="R179" s="41"/>
      <c r="S179" s="41"/>
      <c r="T179" s="41"/>
      <c r="U179" s="39"/>
      <c r="V179" s="39"/>
      <c r="W179" s="39"/>
      <c r="X179" s="41">
        <f t="shared" si="98"/>
        <v>7.9370000000000003</v>
      </c>
      <c r="Y179" s="52">
        <f t="shared" si="66"/>
        <v>49.476918354042589</v>
      </c>
      <c r="Z179" s="52">
        <f t="shared" si="67"/>
        <v>0.66141666666666665</v>
      </c>
      <c r="AA179" s="53">
        <f t="shared" si="68"/>
        <v>0.34358971079196238</v>
      </c>
      <c r="AB179" s="54">
        <f t="shared" si="69"/>
        <v>2.2678593927176515E-4</v>
      </c>
      <c r="AC179" s="54">
        <v>1.4999999999999999E-4</v>
      </c>
      <c r="AD179" s="54"/>
      <c r="AE179" s="54"/>
      <c r="AF179" s="54"/>
      <c r="AG179" s="54"/>
      <c r="AH179" s="54"/>
      <c r="AI179" s="57">
        <v>30.45</v>
      </c>
      <c r="AJ179" s="54"/>
      <c r="AK179" s="54"/>
      <c r="AL179" s="54"/>
      <c r="AM179" s="54"/>
      <c r="AN179" s="54"/>
      <c r="AO179" s="54"/>
      <c r="AP179" s="54"/>
      <c r="AQ179" s="54"/>
      <c r="AR179" s="54"/>
      <c r="AY179" s="47" t="s">
        <v>176</v>
      </c>
      <c r="AZ179" s="48" t="s">
        <v>177</v>
      </c>
      <c r="BA179" s="49" t="s">
        <v>178</v>
      </c>
    </row>
    <row r="180" spans="1:53" s="42" customFormat="1" x14ac:dyDescent="0.25">
      <c r="A180" s="42" t="s">
        <v>171</v>
      </c>
      <c r="B180" s="42" t="s">
        <v>172</v>
      </c>
      <c r="C180" s="42" t="s">
        <v>173</v>
      </c>
      <c r="D180" s="42" t="s">
        <v>11</v>
      </c>
      <c r="E180" s="42">
        <v>1</v>
      </c>
      <c r="F180" s="42" t="s">
        <v>174</v>
      </c>
      <c r="G180" s="42">
        <v>8</v>
      </c>
      <c r="H180" s="51">
        <v>200</v>
      </c>
      <c r="I180" s="42">
        <v>8.625</v>
      </c>
      <c r="J180" s="39"/>
      <c r="K180" s="39"/>
      <c r="L180" s="39"/>
      <c r="M180" s="39"/>
      <c r="N180" s="40"/>
      <c r="O180" s="41">
        <v>0.375</v>
      </c>
      <c r="Q180" s="41"/>
      <c r="R180" s="41"/>
      <c r="S180" s="41"/>
      <c r="T180" s="41"/>
      <c r="U180" s="39"/>
      <c r="V180" s="39"/>
      <c r="W180" s="39"/>
      <c r="X180" s="41">
        <f t="shared" si="98"/>
        <v>7.875</v>
      </c>
      <c r="Y180" s="52">
        <f t="shared" si="66"/>
        <v>48.706957976944878</v>
      </c>
      <c r="Z180" s="52">
        <f t="shared" si="67"/>
        <v>0.65625</v>
      </c>
      <c r="AA180" s="53">
        <f t="shared" si="68"/>
        <v>0.33824276372878387</v>
      </c>
      <c r="AB180" s="54">
        <f t="shared" si="69"/>
        <v>2.2857142857142854E-4</v>
      </c>
      <c r="AC180" s="54">
        <v>1.4999999999999999E-4</v>
      </c>
      <c r="AD180" s="54"/>
      <c r="AE180" s="54"/>
      <c r="AF180" s="54"/>
      <c r="AG180" s="54"/>
      <c r="AH180" s="54"/>
      <c r="AI180" s="57">
        <v>33.07</v>
      </c>
      <c r="AJ180" s="54"/>
      <c r="AK180" s="54"/>
      <c r="AL180" s="54"/>
      <c r="AM180" s="54"/>
      <c r="AN180" s="54"/>
      <c r="AO180" s="54"/>
      <c r="AP180" s="54"/>
      <c r="AQ180" s="54"/>
      <c r="AR180" s="54"/>
      <c r="AY180" s="47" t="s">
        <v>176</v>
      </c>
      <c r="AZ180" s="48" t="s">
        <v>177</v>
      </c>
      <c r="BA180" s="49" t="s">
        <v>178</v>
      </c>
    </row>
    <row r="181" spans="1:53" s="38" customFormat="1" x14ac:dyDescent="0.25">
      <c r="A181" s="38" t="s">
        <v>171</v>
      </c>
      <c r="B181" s="38" t="s">
        <v>172</v>
      </c>
      <c r="C181" s="38" t="s">
        <v>173</v>
      </c>
      <c r="D181" s="38" t="s">
        <v>11</v>
      </c>
      <c r="E181" s="38">
        <v>1</v>
      </c>
      <c r="F181" s="38" t="s">
        <v>174</v>
      </c>
      <c r="G181" s="38">
        <v>8</v>
      </c>
      <c r="H181" s="43">
        <v>200</v>
      </c>
      <c r="I181" s="38">
        <v>8.625</v>
      </c>
      <c r="J181" s="35"/>
      <c r="K181" s="35"/>
      <c r="L181" s="35"/>
      <c r="M181" s="35"/>
      <c r="N181" s="36">
        <v>60</v>
      </c>
      <c r="O181" s="37">
        <v>0.40600000000000003</v>
      </c>
      <c r="Q181" s="37"/>
      <c r="R181" s="37"/>
      <c r="S181" s="37"/>
      <c r="T181" s="37"/>
      <c r="U181" s="35"/>
      <c r="V181" s="35"/>
      <c r="W181" s="35"/>
      <c r="X181" s="37">
        <f t="shared" si="98"/>
        <v>7.8129999999999997</v>
      </c>
      <c r="Y181" s="44">
        <f t="shared" ref="Y181" si="131">PI()*X181^2/4</f>
        <v>47.943035740927364</v>
      </c>
      <c r="Z181" s="44">
        <f t="shared" ref="Z181" si="132">X181/12</f>
        <v>0.65108333333333335</v>
      </c>
      <c r="AA181" s="45">
        <f t="shared" ref="AA181" si="133">PI()*Z181^2/4</f>
        <v>0.33293774820088451</v>
      </c>
      <c r="AB181" s="46">
        <f t="shared" ref="AB181" si="134">AC181/Z181</f>
        <v>2.3038525534365797E-4</v>
      </c>
      <c r="AC181" s="46">
        <v>1.4999999999999999E-4</v>
      </c>
      <c r="AD181" s="46"/>
      <c r="AE181" s="46"/>
      <c r="AF181" s="46"/>
      <c r="AG181" s="46"/>
      <c r="AH181" s="46"/>
      <c r="AI181" s="56">
        <v>35.67</v>
      </c>
      <c r="AJ181" s="46"/>
      <c r="AK181" s="46"/>
      <c r="AL181" s="46"/>
      <c r="AM181" s="46"/>
      <c r="AN181" s="46"/>
      <c r="AO181" s="46"/>
      <c r="AP181" s="46"/>
      <c r="AQ181" s="46"/>
      <c r="AR181" s="46"/>
      <c r="AY181" s="47" t="s">
        <v>176</v>
      </c>
      <c r="AZ181" s="48" t="s">
        <v>177</v>
      </c>
      <c r="BA181" s="49" t="s">
        <v>178</v>
      </c>
    </row>
    <row r="182" spans="1:53" s="38" customFormat="1" x14ac:dyDescent="0.25">
      <c r="A182" s="38" t="s">
        <v>171</v>
      </c>
      <c r="B182" s="38" t="s">
        <v>172</v>
      </c>
      <c r="C182" s="38" t="s">
        <v>173</v>
      </c>
      <c r="D182" s="38" t="s">
        <v>11</v>
      </c>
      <c r="E182" s="38">
        <v>1</v>
      </c>
      <c r="F182" s="38" t="s">
        <v>174</v>
      </c>
      <c r="G182" s="43">
        <v>8</v>
      </c>
      <c r="H182" s="43">
        <v>200</v>
      </c>
      <c r="I182" s="38">
        <v>8.625</v>
      </c>
      <c r="J182" s="35"/>
      <c r="K182" s="35"/>
      <c r="L182" s="35"/>
      <c r="M182" s="35"/>
      <c r="N182" s="36"/>
      <c r="O182" s="37">
        <v>0.438</v>
      </c>
      <c r="Q182" s="37"/>
      <c r="R182" s="37"/>
      <c r="S182" s="37"/>
      <c r="T182" s="37"/>
      <c r="U182" s="35"/>
      <c r="V182" s="35"/>
      <c r="W182" s="35"/>
      <c r="X182" s="37">
        <f t="shared" si="98"/>
        <v>7.7489999999999997</v>
      </c>
      <c r="Y182" s="44">
        <f t="shared" ref="Y182" si="135">PI()*X182^2/4</f>
        <v>47.160804302924738</v>
      </c>
      <c r="Z182" s="44">
        <f t="shared" ref="Z182" si="136">X182/12</f>
        <v>0.64574999999999994</v>
      </c>
      <c r="AA182" s="45">
        <f t="shared" ref="AA182" si="137">PI()*Z182^2/4</f>
        <v>0.32750558543697728</v>
      </c>
      <c r="AB182" s="46">
        <f t="shared" ref="AB182" si="138">AC182/Z182</f>
        <v>2.3228803716608595E-4</v>
      </c>
      <c r="AC182" s="46">
        <v>1.4999999999999999E-4</v>
      </c>
      <c r="AD182" s="46"/>
      <c r="AE182" s="46"/>
      <c r="AF182" s="46"/>
      <c r="AH182" s="46"/>
      <c r="AI182" s="56">
        <v>38.33</v>
      </c>
      <c r="AJ182" s="46"/>
      <c r="AK182" s="46"/>
      <c r="AL182" s="46"/>
      <c r="AM182" s="46"/>
      <c r="AN182" s="46"/>
      <c r="AO182" s="46"/>
      <c r="AP182" s="46"/>
      <c r="AQ182" s="46"/>
      <c r="AR182" s="46"/>
      <c r="AY182" s="47" t="s">
        <v>176</v>
      </c>
      <c r="AZ182" s="48" t="s">
        <v>177</v>
      </c>
      <c r="BA182" s="49" t="s">
        <v>178</v>
      </c>
    </row>
    <row r="183" spans="1:53" s="42" customFormat="1" x14ac:dyDescent="0.25">
      <c r="A183" s="42" t="s">
        <v>171</v>
      </c>
      <c r="B183" s="42" t="s">
        <v>172</v>
      </c>
      <c r="C183" s="42" t="s">
        <v>173</v>
      </c>
      <c r="D183" s="42" t="s">
        <v>11</v>
      </c>
      <c r="E183" s="42">
        <v>1</v>
      </c>
      <c r="F183" s="42" t="s">
        <v>174</v>
      </c>
      <c r="G183" s="42">
        <v>8</v>
      </c>
      <c r="H183" s="51">
        <v>200</v>
      </c>
      <c r="I183" s="42">
        <v>8.625</v>
      </c>
      <c r="J183" s="39"/>
      <c r="K183" s="39"/>
      <c r="L183" s="39"/>
      <c r="M183" s="39" t="s">
        <v>182</v>
      </c>
      <c r="N183" s="40">
        <v>80</v>
      </c>
      <c r="O183" s="41">
        <v>0.5</v>
      </c>
      <c r="Q183" s="41"/>
      <c r="R183" s="41"/>
      <c r="S183" s="41"/>
      <c r="T183" s="41"/>
      <c r="U183" s="39"/>
      <c r="V183" s="39"/>
      <c r="W183" s="39"/>
      <c r="X183" s="41">
        <f t="shared" si="98"/>
        <v>7.625</v>
      </c>
      <c r="Y183" s="52">
        <f t="shared" si="66"/>
        <v>45.663540093779766</v>
      </c>
      <c r="Z183" s="52">
        <f t="shared" si="67"/>
        <v>0.63541666666666663</v>
      </c>
      <c r="AA183" s="53">
        <f t="shared" si="68"/>
        <v>0.31710791731791499</v>
      </c>
      <c r="AB183" s="54">
        <f t="shared" si="69"/>
        <v>2.360655737704918E-4</v>
      </c>
      <c r="AC183" s="54">
        <v>1.4999999999999999E-4</v>
      </c>
      <c r="AD183" s="54"/>
      <c r="AE183" s="54"/>
      <c r="AF183" s="54"/>
      <c r="AG183" s="54"/>
      <c r="AH183" s="54"/>
      <c r="AI183" s="57">
        <v>43.43</v>
      </c>
      <c r="AJ183" s="54"/>
      <c r="AK183" s="54"/>
      <c r="AL183" s="54"/>
      <c r="AM183" s="54"/>
      <c r="AN183" s="54"/>
      <c r="AO183" s="54"/>
      <c r="AP183" s="54"/>
      <c r="AQ183" s="54"/>
      <c r="AR183" s="54"/>
      <c r="AY183" s="47" t="s">
        <v>176</v>
      </c>
      <c r="AZ183" s="48" t="s">
        <v>177</v>
      </c>
      <c r="BA183" s="49" t="s">
        <v>178</v>
      </c>
    </row>
    <row r="184" spans="1:53" s="38" customFormat="1" x14ac:dyDescent="0.25">
      <c r="A184" s="38" t="s">
        <v>171</v>
      </c>
      <c r="B184" s="38" t="s">
        <v>172</v>
      </c>
      <c r="C184" s="38" t="s">
        <v>173</v>
      </c>
      <c r="D184" s="38" t="s">
        <v>11</v>
      </c>
      <c r="E184" s="38">
        <v>1</v>
      </c>
      <c r="F184" s="38" t="s">
        <v>174</v>
      </c>
      <c r="G184" s="43">
        <v>8</v>
      </c>
      <c r="H184" s="43">
        <v>200</v>
      </c>
      <c r="I184" s="38">
        <v>8.625</v>
      </c>
      <c r="J184" s="35"/>
      <c r="K184" s="35"/>
      <c r="L184" s="35"/>
      <c r="M184" s="35"/>
      <c r="N184" s="36"/>
      <c r="O184" s="37">
        <v>0.56200000000000006</v>
      </c>
      <c r="Q184" s="37"/>
      <c r="R184" s="37"/>
      <c r="S184" s="37"/>
      <c r="T184" s="37"/>
      <c r="U184" s="35"/>
      <c r="V184" s="35"/>
      <c r="W184" s="35"/>
      <c r="X184" s="37">
        <f t="shared" si="98"/>
        <v>7.5009999999999994</v>
      </c>
      <c r="Y184" s="44">
        <f t="shared" si="66"/>
        <v>44.190428448955586</v>
      </c>
      <c r="Z184" s="44">
        <f t="shared" si="67"/>
        <v>0.62508333333333332</v>
      </c>
      <c r="AA184" s="45">
        <f t="shared" si="68"/>
        <v>0.30687797533996936</v>
      </c>
      <c r="AB184" s="46">
        <f t="shared" si="69"/>
        <v>2.3996800426609783E-4</v>
      </c>
      <c r="AC184" s="46">
        <v>1.4999999999999999E-4</v>
      </c>
      <c r="AD184" s="46"/>
      <c r="AE184" s="46"/>
      <c r="AF184" s="46"/>
      <c r="AH184" s="46"/>
      <c r="AI184" s="56">
        <v>48.44</v>
      </c>
      <c r="AJ184" s="46"/>
      <c r="AK184" s="46"/>
      <c r="AL184" s="46"/>
      <c r="AM184" s="46"/>
      <c r="AN184" s="46"/>
      <c r="AO184" s="46"/>
      <c r="AP184" s="46"/>
      <c r="AQ184" s="46"/>
      <c r="AR184" s="46"/>
      <c r="AY184" s="47" t="s">
        <v>176</v>
      </c>
      <c r="AZ184" s="48" t="s">
        <v>177</v>
      </c>
      <c r="BA184" s="49" t="s">
        <v>178</v>
      </c>
    </row>
    <row r="185" spans="1:53" s="42" customFormat="1" x14ac:dyDescent="0.25">
      <c r="A185" s="42" t="s">
        <v>171</v>
      </c>
      <c r="B185" s="42" t="s">
        <v>172</v>
      </c>
      <c r="C185" s="42" t="s">
        <v>173</v>
      </c>
      <c r="D185" s="42" t="s">
        <v>11</v>
      </c>
      <c r="E185" s="42">
        <v>1</v>
      </c>
      <c r="F185" s="42" t="s">
        <v>174</v>
      </c>
      <c r="G185" s="42">
        <v>8</v>
      </c>
      <c r="H185" s="51">
        <v>200</v>
      </c>
      <c r="I185" s="42">
        <v>8.625</v>
      </c>
      <c r="J185" s="39"/>
      <c r="K185" s="39"/>
      <c r="L185" s="39"/>
      <c r="M185" s="39"/>
      <c r="N185" s="40">
        <v>100</v>
      </c>
      <c r="O185" s="41">
        <v>0.59399999999999997</v>
      </c>
      <c r="Q185" s="41"/>
      <c r="R185" s="41"/>
      <c r="S185" s="41"/>
      <c r="T185" s="41"/>
      <c r="U185" s="39"/>
      <c r="V185" s="39"/>
      <c r="W185" s="39"/>
      <c r="X185" s="41">
        <f t="shared" si="98"/>
        <v>7.4370000000000003</v>
      </c>
      <c r="Y185" s="52">
        <f t="shared" si="66"/>
        <v>43.439562672006403</v>
      </c>
      <c r="Z185" s="52">
        <f t="shared" si="67"/>
        <v>0.61975000000000002</v>
      </c>
      <c r="AA185" s="53">
        <f t="shared" si="68"/>
        <v>0.30166362966671117</v>
      </c>
      <c r="AB185" s="54">
        <f t="shared" si="69"/>
        <v>2.4203307785397335E-4</v>
      </c>
      <c r="AC185" s="54">
        <v>1.4999999999999999E-4</v>
      </c>
      <c r="AD185" s="54"/>
      <c r="AE185" s="54"/>
      <c r="AF185" s="54"/>
      <c r="AG185" s="54"/>
      <c r="AH185" s="54"/>
      <c r="AI185" s="57">
        <v>51</v>
      </c>
      <c r="AJ185" s="54"/>
      <c r="AK185" s="54"/>
      <c r="AL185" s="54"/>
      <c r="AM185" s="54"/>
      <c r="AN185" s="54"/>
      <c r="AO185" s="54"/>
      <c r="AP185" s="54"/>
      <c r="AQ185" s="54"/>
      <c r="AR185" s="54"/>
      <c r="AY185" s="47" t="s">
        <v>176</v>
      </c>
      <c r="AZ185" s="48" t="s">
        <v>177</v>
      </c>
      <c r="BA185" s="49" t="s">
        <v>178</v>
      </c>
    </row>
    <row r="186" spans="1:53" s="38" customFormat="1" x14ac:dyDescent="0.25">
      <c r="A186" s="38" t="s">
        <v>171</v>
      </c>
      <c r="B186" s="38" t="s">
        <v>172</v>
      </c>
      <c r="C186" s="38" t="s">
        <v>173</v>
      </c>
      <c r="D186" s="38" t="s">
        <v>11</v>
      </c>
      <c r="E186" s="38">
        <v>1</v>
      </c>
      <c r="F186" s="38" t="s">
        <v>174</v>
      </c>
      <c r="G186" s="43">
        <v>8</v>
      </c>
      <c r="H186" s="43">
        <v>200</v>
      </c>
      <c r="I186" s="38">
        <v>8.625</v>
      </c>
      <c r="J186" s="35"/>
      <c r="K186" s="35"/>
      <c r="L186" s="35"/>
      <c r="M186" s="35"/>
      <c r="N186" s="36"/>
      <c r="O186" s="37">
        <v>0.625</v>
      </c>
      <c r="Q186" s="37"/>
      <c r="R186" s="37"/>
      <c r="S186" s="37"/>
      <c r="T186" s="37"/>
      <c r="U186" s="35"/>
      <c r="V186" s="35"/>
      <c r="W186" s="35"/>
      <c r="X186" s="37">
        <f t="shared" si="98"/>
        <v>7.375</v>
      </c>
      <c r="Y186" s="44">
        <f t="shared" ref="Y186" si="139">PI()*X186^2/4</f>
        <v>42.718296981039337</v>
      </c>
      <c r="Z186" s="44">
        <f t="shared" ref="Z186" si="140">X186/12</f>
        <v>0.61458333333333337</v>
      </c>
      <c r="AA186" s="45">
        <f t="shared" ref="AA186" si="141">PI()*Z186^2/4</f>
        <v>0.29665484014610655</v>
      </c>
      <c r="AB186" s="46">
        <f t="shared" ref="AB186" si="142">AC186/Z186</f>
        <v>2.4406779661016945E-4</v>
      </c>
      <c r="AC186" s="46">
        <v>1.4999999999999999E-4</v>
      </c>
      <c r="AD186" s="46"/>
      <c r="AE186" s="46"/>
      <c r="AF186" s="46"/>
      <c r="AH186" s="46"/>
      <c r="AI186" s="56">
        <v>53.45</v>
      </c>
      <c r="AJ186" s="46"/>
      <c r="AK186" s="46"/>
      <c r="AL186" s="46"/>
      <c r="AM186" s="46"/>
      <c r="AN186" s="46"/>
      <c r="AO186" s="46"/>
      <c r="AP186" s="46"/>
      <c r="AQ186" s="46"/>
      <c r="AR186" s="46"/>
      <c r="AY186" s="47" t="s">
        <v>176</v>
      </c>
      <c r="AZ186" s="48" t="s">
        <v>177</v>
      </c>
      <c r="BA186" s="49" t="s">
        <v>178</v>
      </c>
    </row>
    <row r="187" spans="1:53" s="42" customFormat="1" x14ac:dyDescent="0.25">
      <c r="A187" s="42" t="s">
        <v>171</v>
      </c>
      <c r="B187" s="42" t="s">
        <v>172</v>
      </c>
      <c r="C187" s="42" t="s">
        <v>173</v>
      </c>
      <c r="D187" s="42" t="s">
        <v>11</v>
      </c>
      <c r="E187" s="42">
        <v>1</v>
      </c>
      <c r="F187" s="42" t="s">
        <v>174</v>
      </c>
      <c r="G187" s="42">
        <v>8</v>
      </c>
      <c r="H187" s="51">
        <v>200</v>
      </c>
      <c r="I187" s="42">
        <v>8.625</v>
      </c>
      <c r="J187" s="39"/>
      <c r="K187" s="39"/>
      <c r="L187" s="39"/>
      <c r="M187" s="39"/>
      <c r="N187" s="40">
        <v>120</v>
      </c>
      <c r="O187" s="41">
        <v>0.71899999999999997</v>
      </c>
      <c r="Q187" s="41"/>
      <c r="R187" s="41"/>
      <c r="S187" s="41"/>
      <c r="T187" s="41"/>
      <c r="U187" s="39"/>
      <c r="V187" s="39"/>
      <c r="W187" s="39"/>
      <c r="X187" s="41">
        <f t="shared" si="98"/>
        <v>7.1870000000000003</v>
      </c>
      <c r="Y187" s="52">
        <f t="shared" si="66"/>
        <v>40.568146986625337</v>
      </c>
      <c r="Z187" s="52">
        <f t="shared" si="67"/>
        <v>0.59891666666666665</v>
      </c>
      <c r="AA187" s="53">
        <f t="shared" si="68"/>
        <v>0.28172324296267587</v>
      </c>
      <c r="AB187" s="54">
        <f t="shared" si="69"/>
        <v>2.5045220537080838E-4</v>
      </c>
      <c r="AC187" s="54">
        <v>1.4999999999999999E-4</v>
      </c>
      <c r="AD187" s="54"/>
      <c r="AE187" s="54"/>
      <c r="AF187" s="54"/>
      <c r="AG187" s="54"/>
      <c r="AH187" s="54"/>
      <c r="AI187" s="57">
        <v>60.77</v>
      </c>
      <c r="AJ187" s="54"/>
      <c r="AK187" s="54"/>
      <c r="AL187" s="54"/>
      <c r="AM187" s="54"/>
      <c r="AN187" s="54"/>
      <c r="AO187" s="54"/>
      <c r="AP187" s="54"/>
      <c r="AQ187" s="54"/>
      <c r="AR187" s="54"/>
      <c r="AY187" s="47" t="s">
        <v>176</v>
      </c>
      <c r="AZ187" s="48" t="s">
        <v>177</v>
      </c>
      <c r="BA187" s="49" t="s">
        <v>178</v>
      </c>
    </row>
    <row r="188" spans="1:53" s="42" customFormat="1" x14ac:dyDescent="0.25">
      <c r="A188" s="42" t="s">
        <v>171</v>
      </c>
      <c r="B188" s="42" t="s">
        <v>172</v>
      </c>
      <c r="C188" s="42" t="s">
        <v>173</v>
      </c>
      <c r="D188" s="42" t="s">
        <v>11</v>
      </c>
      <c r="E188" s="42">
        <v>1</v>
      </c>
      <c r="F188" s="42" t="s">
        <v>174</v>
      </c>
      <c r="G188" s="42">
        <v>8</v>
      </c>
      <c r="H188" s="51">
        <v>200</v>
      </c>
      <c r="I188" s="42">
        <v>8.625</v>
      </c>
      <c r="J188" s="39"/>
      <c r="K188" s="39"/>
      <c r="L188" s="39"/>
      <c r="M188" s="39"/>
      <c r="N188" s="40"/>
      <c r="O188" s="41">
        <v>0.75</v>
      </c>
      <c r="Q188" s="41"/>
      <c r="R188" s="41"/>
      <c r="S188" s="41"/>
      <c r="T188" s="41"/>
      <c r="U188" s="39"/>
      <c r="V188" s="39"/>
      <c r="W188" s="39"/>
      <c r="X188" s="41">
        <f t="shared" si="98"/>
        <v>7.125</v>
      </c>
      <c r="Y188" s="52">
        <f t="shared" si="66"/>
        <v>39.871228638723586</v>
      </c>
      <c r="Z188" s="52">
        <f t="shared" si="67"/>
        <v>0.59375</v>
      </c>
      <c r="AA188" s="53">
        <f t="shared" si="68"/>
        <v>0.27688353221335821</v>
      </c>
      <c r="AB188" s="54">
        <f t="shared" si="69"/>
        <v>2.5263157894736841E-4</v>
      </c>
      <c r="AC188" s="54">
        <v>1.4999999999999999E-4</v>
      </c>
      <c r="AD188" s="54"/>
      <c r="AE188" s="54"/>
      <c r="AF188" s="54"/>
      <c r="AG188" s="54"/>
      <c r="AH188" s="54"/>
      <c r="AI188" s="57">
        <v>63.14</v>
      </c>
      <c r="AJ188" s="54"/>
      <c r="AK188" s="54"/>
      <c r="AL188" s="54"/>
      <c r="AM188" s="54"/>
      <c r="AN188" s="54"/>
      <c r="AO188" s="54"/>
      <c r="AP188" s="54"/>
      <c r="AQ188" s="54"/>
      <c r="AR188" s="54"/>
      <c r="AY188" s="47" t="s">
        <v>176</v>
      </c>
      <c r="AZ188" s="48" t="s">
        <v>177</v>
      </c>
      <c r="BA188" s="49" t="s">
        <v>178</v>
      </c>
    </row>
    <row r="189" spans="1:53" s="42" customFormat="1" x14ac:dyDescent="0.25">
      <c r="A189" s="42" t="s">
        <v>171</v>
      </c>
      <c r="B189" s="42" t="s">
        <v>172</v>
      </c>
      <c r="C189" s="42" t="s">
        <v>173</v>
      </c>
      <c r="D189" s="42" t="s">
        <v>11</v>
      </c>
      <c r="E189" s="42">
        <v>1</v>
      </c>
      <c r="F189" s="42" t="s">
        <v>174</v>
      </c>
      <c r="G189" s="42">
        <v>8</v>
      </c>
      <c r="H189" s="51">
        <v>200</v>
      </c>
      <c r="I189" s="42">
        <v>8.625</v>
      </c>
      <c r="J189" s="39"/>
      <c r="K189" s="39"/>
      <c r="L189" s="39"/>
      <c r="M189" s="39"/>
      <c r="N189" s="40">
        <v>140</v>
      </c>
      <c r="O189" s="41">
        <v>0.81200000000000006</v>
      </c>
      <c r="Q189" s="41"/>
      <c r="R189" s="41"/>
      <c r="S189" s="41"/>
      <c r="T189" s="41"/>
      <c r="U189" s="39"/>
      <c r="V189" s="39"/>
      <c r="W189" s="39"/>
      <c r="X189" s="41">
        <f t="shared" si="98"/>
        <v>7.0009999999999994</v>
      </c>
      <c r="Y189" s="52">
        <f t="shared" ref="Y189:Y277" si="143">PI()*X189^2/4</f>
        <v>38.49550636616069</v>
      </c>
      <c r="Z189" s="52">
        <f t="shared" ref="Z189:Z277" si="144">X189/12</f>
        <v>0.58341666666666658</v>
      </c>
      <c r="AA189" s="53">
        <f t="shared" ref="AA189:AA277" si="145">PI()*Z189^2/4</f>
        <v>0.26732990532056028</v>
      </c>
      <c r="AB189" s="54">
        <f t="shared" ref="AB189:AB277" si="146">AC189/Z189</f>
        <v>2.5710612769604341E-4</v>
      </c>
      <c r="AC189" s="54">
        <v>1.4999999999999999E-4</v>
      </c>
      <c r="AD189" s="54"/>
      <c r="AE189" s="54"/>
      <c r="AF189" s="54"/>
      <c r="AG189" s="54"/>
      <c r="AH189" s="54"/>
      <c r="AI189" s="57">
        <v>67.819999999999993</v>
      </c>
      <c r="AJ189" s="54"/>
      <c r="AK189" s="54"/>
      <c r="AL189" s="54"/>
      <c r="AM189" s="54"/>
      <c r="AN189" s="54"/>
      <c r="AO189" s="54"/>
      <c r="AP189" s="54"/>
      <c r="AQ189" s="54"/>
      <c r="AR189" s="54"/>
      <c r="AY189" s="47" t="s">
        <v>176</v>
      </c>
      <c r="AZ189" s="48" t="s">
        <v>177</v>
      </c>
      <c r="BA189" s="49" t="s">
        <v>178</v>
      </c>
    </row>
    <row r="190" spans="1:53" s="38" customFormat="1" x14ac:dyDescent="0.25">
      <c r="A190" s="38" t="s">
        <v>171</v>
      </c>
      <c r="B190" s="38" t="s">
        <v>172</v>
      </c>
      <c r="C190" s="38" t="s">
        <v>173</v>
      </c>
      <c r="D190" s="38" t="s">
        <v>11</v>
      </c>
      <c r="E190" s="38">
        <v>1</v>
      </c>
      <c r="F190" s="38" t="s">
        <v>174</v>
      </c>
      <c r="G190" s="43">
        <v>8</v>
      </c>
      <c r="H190" s="43">
        <v>200</v>
      </c>
      <c r="I190" s="38">
        <v>8.625</v>
      </c>
      <c r="J190" s="35"/>
      <c r="K190" s="35"/>
      <c r="L190" s="35"/>
      <c r="M190" s="35" t="s">
        <v>183</v>
      </c>
      <c r="N190" s="36"/>
      <c r="O190" s="37">
        <v>0.875</v>
      </c>
      <c r="Q190" s="37"/>
      <c r="R190" s="37"/>
      <c r="S190" s="37"/>
      <c r="T190" s="37"/>
      <c r="U190" s="35"/>
      <c r="V190" s="35"/>
      <c r="W190" s="35"/>
      <c r="X190" s="37">
        <f t="shared" si="98"/>
        <v>6.875</v>
      </c>
      <c r="Y190" s="44">
        <f t="shared" si="143"/>
        <v>37.12233506683252</v>
      </c>
      <c r="Z190" s="44">
        <f t="shared" si="144"/>
        <v>0.57291666666666663</v>
      </c>
      <c r="AA190" s="45">
        <f t="shared" si="145"/>
        <v>0.25779399351967025</v>
      </c>
      <c r="AB190" s="46">
        <f t="shared" si="146"/>
        <v>2.618181818181818E-4</v>
      </c>
      <c r="AC190" s="46">
        <v>1.4999999999999999E-4</v>
      </c>
      <c r="AD190" s="46"/>
      <c r="AE190" s="46"/>
      <c r="AF190" s="46"/>
      <c r="AH190" s="46"/>
      <c r="AI190" s="56">
        <v>72.489999999999995</v>
      </c>
      <c r="AJ190" s="46"/>
      <c r="AK190" s="46"/>
      <c r="AL190" s="46"/>
      <c r="AM190" s="46"/>
      <c r="AN190" s="46"/>
      <c r="AO190" s="46"/>
      <c r="AP190" s="46"/>
      <c r="AQ190" s="46"/>
      <c r="AR190" s="46"/>
      <c r="AY190" s="47" t="s">
        <v>176</v>
      </c>
      <c r="AZ190" s="48" t="s">
        <v>177</v>
      </c>
      <c r="BA190" s="49" t="s">
        <v>178</v>
      </c>
    </row>
    <row r="191" spans="1:53" s="38" customFormat="1" x14ac:dyDescent="0.25">
      <c r="A191" s="38" t="s">
        <v>171</v>
      </c>
      <c r="B191" s="38" t="s">
        <v>172</v>
      </c>
      <c r="C191" s="38" t="s">
        <v>173</v>
      </c>
      <c r="D191" s="38" t="s">
        <v>11</v>
      </c>
      <c r="E191" s="38">
        <v>1</v>
      </c>
      <c r="F191" s="38" t="s">
        <v>174</v>
      </c>
      <c r="G191" s="43">
        <v>8</v>
      </c>
      <c r="H191" s="43">
        <v>200</v>
      </c>
      <c r="I191" s="38">
        <v>8.625</v>
      </c>
      <c r="J191" s="35"/>
      <c r="K191" s="35"/>
      <c r="L191" s="35"/>
      <c r="M191" s="35"/>
      <c r="N191" s="36">
        <v>160</v>
      </c>
      <c r="O191" s="37">
        <v>0.90600000000000003</v>
      </c>
      <c r="Q191" s="37"/>
      <c r="R191" s="37"/>
      <c r="S191" s="37"/>
      <c r="T191" s="37"/>
      <c r="U191" s="35"/>
      <c r="V191" s="35"/>
      <c r="W191" s="35"/>
      <c r="X191" s="37">
        <f t="shared" si="98"/>
        <v>6.8129999999999997</v>
      </c>
      <c r="Y191" s="44">
        <f t="shared" si="143"/>
        <v>36.455802203076288</v>
      </c>
      <c r="Z191" s="44">
        <f t="shared" si="144"/>
        <v>0.56774999999999998</v>
      </c>
      <c r="AA191" s="45">
        <f t="shared" si="145"/>
        <v>0.25316529307691865</v>
      </c>
      <c r="AB191" s="46">
        <f t="shared" si="146"/>
        <v>2.642007926023778E-4</v>
      </c>
      <c r="AC191" s="46">
        <v>1.4999999999999999E-4</v>
      </c>
      <c r="AD191" s="46"/>
      <c r="AE191" s="46"/>
      <c r="AF191" s="46"/>
      <c r="AH191" s="46"/>
      <c r="AI191" s="56">
        <v>74.760000000000005</v>
      </c>
      <c r="AJ191" s="46"/>
      <c r="AK191" s="46"/>
      <c r="AL191" s="46"/>
      <c r="AM191" s="46"/>
      <c r="AN191" s="46"/>
      <c r="AO191" s="46"/>
      <c r="AP191" s="46"/>
      <c r="AQ191" s="46"/>
      <c r="AR191" s="46"/>
      <c r="AY191" s="47" t="s">
        <v>176</v>
      </c>
      <c r="AZ191" s="48" t="s">
        <v>177</v>
      </c>
      <c r="BA191" s="49" t="s">
        <v>178</v>
      </c>
    </row>
    <row r="192" spans="1:53" s="38" customFormat="1" x14ac:dyDescent="0.25">
      <c r="A192" s="38" t="s">
        <v>171</v>
      </c>
      <c r="B192" s="38" t="s">
        <v>172</v>
      </c>
      <c r="C192" s="38" t="s">
        <v>173</v>
      </c>
      <c r="D192" s="38" t="s">
        <v>11</v>
      </c>
      <c r="E192" s="38">
        <v>1</v>
      </c>
      <c r="F192" s="38" t="s">
        <v>174</v>
      </c>
      <c r="G192" s="43">
        <v>8</v>
      </c>
      <c r="H192" s="43">
        <v>200</v>
      </c>
      <c r="I192" s="38">
        <v>8.625</v>
      </c>
      <c r="J192" s="35"/>
      <c r="K192" s="35"/>
      <c r="L192" s="35"/>
      <c r="M192" s="35"/>
      <c r="N192" s="36"/>
      <c r="O192" s="37">
        <v>1</v>
      </c>
      <c r="Q192" s="37"/>
      <c r="R192" s="37"/>
      <c r="S192" s="37"/>
      <c r="T192" s="37"/>
      <c r="U192" s="35"/>
      <c r="V192" s="35"/>
      <c r="W192" s="35"/>
      <c r="X192" s="37">
        <f t="shared" si="98"/>
        <v>6.625</v>
      </c>
      <c r="Y192" s="44">
        <f t="shared" ref="Y192" si="147">PI()*X192^2/4</f>
        <v>34.47161626536613</v>
      </c>
      <c r="Z192" s="44">
        <f t="shared" ref="Z192" si="148">X192/12</f>
        <v>0.55208333333333337</v>
      </c>
      <c r="AA192" s="45">
        <f t="shared" ref="AA192" si="149">PI()*Z192^2/4</f>
        <v>0.23938622406504259</v>
      </c>
      <c r="AB192" s="46">
        <f t="shared" ref="AB192" si="150">AC192/Z192</f>
        <v>2.7169811320754714E-4</v>
      </c>
      <c r="AC192" s="46">
        <v>1.4999999999999999E-4</v>
      </c>
      <c r="AD192" s="46"/>
      <c r="AE192" s="46"/>
      <c r="AF192" s="46"/>
      <c r="AH192" s="46"/>
      <c r="AI192" s="56">
        <v>81.510000000000005</v>
      </c>
      <c r="AJ192" s="46"/>
      <c r="AK192" s="46"/>
      <c r="AL192" s="46"/>
      <c r="AM192" s="46"/>
      <c r="AN192" s="46"/>
      <c r="AO192" s="46"/>
      <c r="AP192" s="46"/>
      <c r="AQ192" s="46"/>
      <c r="AR192" s="46"/>
      <c r="AY192" s="47" t="s">
        <v>176</v>
      </c>
      <c r="AZ192" s="48" t="s">
        <v>177</v>
      </c>
      <c r="BA192" s="49" t="s">
        <v>178</v>
      </c>
    </row>
    <row r="193" spans="1:53" s="27" customFormat="1" x14ac:dyDescent="0.25">
      <c r="A193" s="27" t="s">
        <v>171</v>
      </c>
      <c r="B193" s="27" t="s">
        <v>172</v>
      </c>
      <c r="C193" s="27" t="s">
        <v>173</v>
      </c>
      <c r="D193" s="27" t="s">
        <v>11</v>
      </c>
      <c r="E193" s="27">
        <v>1</v>
      </c>
      <c r="F193" s="27" t="s">
        <v>174</v>
      </c>
      <c r="G193" s="27">
        <v>10</v>
      </c>
      <c r="H193" s="34">
        <v>250</v>
      </c>
      <c r="I193" s="27">
        <v>10.75</v>
      </c>
      <c r="J193" s="24"/>
      <c r="K193" s="24"/>
      <c r="L193" s="24"/>
      <c r="M193" s="24"/>
      <c r="N193" s="25">
        <v>5</v>
      </c>
      <c r="O193" s="26">
        <v>0.13400000000000001</v>
      </c>
      <c r="Q193" s="26"/>
      <c r="R193" s="26"/>
      <c r="S193" s="26"/>
      <c r="T193" s="26"/>
      <c r="U193" s="24"/>
      <c r="V193" s="24"/>
      <c r="W193" s="24"/>
      <c r="X193" s="26">
        <f t="shared" si="98"/>
        <v>10.481999999999999</v>
      </c>
      <c r="Y193" s="29">
        <f t="shared" si="143"/>
        <v>86.293521477809378</v>
      </c>
      <c r="Z193" s="29">
        <f t="shared" si="144"/>
        <v>0.87349999999999994</v>
      </c>
      <c r="AA193" s="30">
        <f t="shared" si="145"/>
        <v>0.59926056581812059</v>
      </c>
      <c r="AB193" s="31">
        <f t="shared" si="146"/>
        <v>1.7172295363480252E-4</v>
      </c>
      <c r="AC193" s="31">
        <v>1.4999999999999999E-4</v>
      </c>
      <c r="AD193" s="31"/>
      <c r="AE193" s="31"/>
      <c r="AF193" s="31"/>
      <c r="AG193" s="31"/>
      <c r="AH193" s="31"/>
      <c r="AI193" s="55">
        <v>15.21</v>
      </c>
      <c r="AJ193" s="31"/>
      <c r="AK193" s="31"/>
      <c r="AL193" s="31"/>
      <c r="AM193" s="31"/>
      <c r="AN193" s="31"/>
      <c r="AO193" s="31"/>
      <c r="AP193" s="31"/>
      <c r="AQ193" s="31"/>
      <c r="AR193" s="31"/>
      <c r="AY193" s="32" t="s">
        <v>176</v>
      </c>
      <c r="AZ193" s="33" t="s">
        <v>177</v>
      </c>
      <c r="BA193" s="27" t="s">
        <v>178</v>
      </c>
    </row>
    <row r="194" spans="1:53" s="27" customFormat="1" x14ac:dyDescent="0.25">
      <c r="A194" s="27" t="s">
        <v>171</v>
      </c>
      <c r="B194" s="27" t="s">
        <v>172</v>
      </c>
      <c r="C194" s="27" t="s">
        <v>173</v>
      </c>
      <c r="D194" s="27" t="s">
        <v>11</v>
      </c>
      <c r="E194" s="27">
        <v>1</v>
      </c>
      <c r="F194" s="27" t="s">
        <v>174</v>
      </c>
      <c r="G194" s="27">
        <v>10</v>
      </c>
      <c r="H194" s="34">
        <v>250</v>
      </c>
      <c r="I194" s="27">
        <v>10.75</v>
      </c>
      <c r="J194" s="24"/>
      <c r="K194" s="24"/>
      <c r="L194" s="24"/>
      <c r="M194" s="24"/>
      <c r="N194" s="25"/>
      <c r="O194" s="26">
        <v>0.156</v>
      </c>
      <c r="Q194" s="26"/>
      <c r="R194" s="26"/>
      <c r="S194" s="26"/>
      <c r="T194" s="26"/>
      <c r="U194" s="24"/>
      <c r="V194" s="24"/>
      <c r="W194" s="24"/>
      <c r="X194" s="26">
        <f t="shared" si="98"/>
        <v>10.438000000000001</v>
      </c>
      <c r="Y194" s="29">
        <f t="shared" si="143"/>
        <v>85.570578176365302</v>
      </c>
      <c r="Z194" s="29">
        <f t="shared" si="144"/>
        <v>0.86983333333333335</v>
      </c>
      <c r="AA194" s="30">
        <f t="shared" si="145"/>
        <v>0.59424012622475897</v>
      </c>
      <c r="AB194" s="31">
        <f t="shared" si="146"/>
        <v>1.7244682889442419E-4</v>
      </c>
      <c r="AC194" s="31">
        <v>1.4999999999999999E-4</v>
      </c>
      <c r="AD194" s="31"/>
      <c r="AE194" s="31"/>
      <c r="AF194" s="31"/>
      <c r="AG194" s="31"/>
      <c r="AH194" s="31"/>
      <c r="AI194" s="55">
        <v>17.670000000000002</v>
      </c>
      <c r="AJ194" s="31"/>
      <c r="AK194" s="31"/>
      <c r="AL194" s="31"/>
      <c r="AM194" s="31"/>
      <c r="AN194" s="31"/>
      <c r="AO194" s="31"/>
      <c r="AP194" s="31"/>
      <c r="AQ194" s="31"/>
      <c r="AR194" s="31"/>
      <c r="AY194" s="32" t="s">
        <v>176</v>
      </c>
      <c r="AZ194" s="33" t="s">
        <v>177</v>
      </c>
      <c r="BA194" s="27" t="s">
        <v>178</v>
      </c>
    </row>
    <row r="195" spans="1:53" s="27" customFormat="1" x14ac:dyDescent="0.25">
      <c r="A195" s="27" t="s">
        <v>171</v>
      </c>
      <c r="B195" s="27" t="s">
        <v>172</v>
      </c>
      <c r="C195" s="27" t="s">
        <v>173</v>
      </c>
      <c r="D195" s="27" t="s">
        <v>11</v>
      </c>
      <c r="E195" s="27">
        <v>1</v>
      </c>
      <c r="F195" s="27" t="s">
        <v>174</v>
      </c>
      <c r="G195" s="27">
        <v>10</v>
      </c>
      <c r="H195" s="34">
        <v>250</v>
      </c>
      <c r="I195" s="27">
        <v>10.75</v>
      </c>
      <c r="J195" s="24"/>
      <c r="K195" s="24"/>
      <c r="L195" s="24"/>
      <c r="M195" s="24"/>
      <c r="N195" s="25">
        <v>10</v>
      </c>
      <c r="O195" s="26">
        <v>0.16500000000000001</v>
      </c>
      <c r="Q195" s="26"/>
      <c r="R195" s="26"/>
      <c r="S195" s="26"/>
      <c r="T195" s="26"/>
      <c r="U195" s="24"/>
      <c r="V195" s="24"/>
      <c r="W195" s="24"/>
      <c r="X195" s="26">
        <f t="shared" si="98"/>
        <v>10.42</v>
      </c>
      <c r="Y195" s="29">
        <f t="shared" si="143"/>
        <v>85.275705148306699</v>
      </c>
      <c r="Z195" s="29">
        <f t="shared" si="144"/>
        <v>0.86833333333333329</v>
      </c>
      <c r="AA195" s="30">
        <f t="shared" si="145"/>
        <v>0.59219239686324088</v>
      </c>
      <c r="AB195" s="31">
        <f t="shared" si="146"/>
        <v>1.7274472168905949E-4</v>
      </c>
      <c r="AC195" s="31">
        <v>1.4999999999999999E-4</v>
      </c>
      <c r="AD195" s="31"/>
      <c r="AE195" s="31"/>
      <c r="AF195" s="31"/>
      <c r="AG195" s="31"/>
      <c r="AH195" s="31"/>
      <c r="AI195" s="55">
        <v>18.670000000000002</v>
      </c>
      <c r="AJ195" s="31"/>
      <c r="AK195" s="31"/>
      <c r="AL195" s="31"/>
      <c r="AM195" s="31"/>
      <c r="AN195" s="31"/>
      <c r="AO195" s="31"/>
      <c r="AP195" s="31"/>
      <c r="AQ195" s="31"/>
      <c r="AR195" s="31"/>
      <c r="AY195" s="32" t="s">
        <v>176</v>
      </c>
      <c r="AZ195" s="33" t="s">
        <v>177</v>
      </c>
      <c r="BA195" s="27" t="s">
        <v>178</v>
      </c>
    </row>
    <row r="196" spans="1:53" s="27" customFormat="1" x14ac:dyDescent="0.25">
      <c r="A196" s="27" t="s">
        <v>171</v>
      </c>
      <c r="B196" s="27" t="s">
        <v>172</v>
      </c>
      <c r="C196" s="27" t="s">
        <v>173</v>
      </c>
      <c r="D196" s="27" t="s">
        <v>11</v>
      </c>
      <c r="E196" s="27">
        <v>1</v>
      </c>
      <c r="F196" s="27" t="s">
        <v>174</v>
      </c>
      <c r="G196" s="27">
        <v>10</v>
      </c>
      <c r="H196" s="34">
        <v>250</v>
      </c>
      <c r="I196" s="27">
        <v>10.75</v>
      </c>
      <c r="J196" s="24"/>
      <c r="K196" s="24"/>
      <c r="L196" s="24"/>
      <c r="M196" s="24"/>
      <c r="N196" s="25"/>
      <c r="O196" s="26">
        <v>0.188</v>
      </c>
      <c r="Q196" s="26"/>
      <c r="R196" s="26"/>
      <c r="S196" s="26"/>
      <c r="T196" s="26"/>
      <c r="U196" s="24"/>
      <c r="V196" s="24"/>
      <c r="W196" s="24"/>
      <c r="X196" s="26">
        <f t="shared" si="98"/>
        <v>10.374000000000001</v>
      </c>
      <c r="Y196" s="29">
        <f t="shared" si="143"/>
        <v>84.524452955461129</v>
      </c>
      <c r="Z196" s="29">
        <f t="shared" si="144"/>
        <v>0.86450000000000005</v>
      </c>
      <c r="AA196" s="30">
        <f t="shared" si="145"/>
        <v>0.5869753677462578</v>
      </c>
      <c r="AB196" s="31">
        <f t="shared" si="146"/>
        <v>1.7351069982648928E-4</v>
      </c>
      <c r="AC196" s="31">
        <v>1.4999999999999999E-4</v>
      </c>
      <c r="AD196" s="31"/>
      <c r="AE196" s="31"/>
      <c r="AF196" s="31"/>
      <c r="AG196" s="31"/>
      <c r="AH196" s="31"/>
      <c r="AI196" s="55">
        <v>21.23</v>
      </c>
      <c r="AJ196" s="31"/>
      <c r="AK196" s="31"/>
      <c r="AL196" s="31"/>
      <c r="AM196" s="31"/>
      <c r="AN196" s="31"/>
      <c r="AO196" s="31"/>
      <c r="AP196" s="31"/>
      <c r="AQ196" s="31"/>
      <c r="AR196" s="31"/>
      <c r="AY196" s="32" t="s">
        <v>176</v>
      </c>
      <c r="AZ196" s="33" t="s">
        <v>177</v>
      </c>
      <c r="BA196" s="27" t="s">
        <v>178</v>
      </c>
    </row>
    <row r="197" spans="1:53" s="27" customFormat="1" x14ac:dyDescent="0.25">
      <c r="A197" s="27" t="s">
        <v>171</v>
      </c>
      <c r="B197" s="27" t="s">
        <v>172</v>
      </c>
      <c r="C197" s="27" t="s">
        <v>173</v>
      </c>
      <c r="D197" s="27" t="s">
        <v>11</v>
      </c>
      <c r="E197" s="27">
        <v>1</v>
      </c>
      <c r="F197" s="27" t="s">
        <v>174</v>
      </c>
      <c r="G197" s="27">
        <v>10</v>
      </c>
      <c r="H197" s="34">
        <v>250</v>
      </c>
      <c r="I197" s="27">
        <v>10.75</v>
      </c>
      <c r="J197" s="24"/>
      <c r="K197" s="24"/>
      <c r="L197" s="24"/>
      <c r="M197" s="24"/>
      <c r="N197" s="25"/>
      <c r="O197" s="26">
        <v>0.20300000000000001</v>
      </c>
      <c r="Q197" s="26"/>
      <c r="R197" s="26"/>
      <c r="S197" s="26"/>
      <c r="T197" s="26"/>
      <c r="U197" s="24"/>
      <c r="V197" s="24"/>
      <c r="W197" s="24"/>
      <c r="X197" s="26">
        <f t="shared" ref="X197:X260" si="151">(I197-O197*2)</f>
        <v>10.343999999999999</v>
      </c>
      <c r="Y197" s="29">
        <f t="shared" si="143"/>
        <v>84.036296580983063</v>
      </c>
      <c r="Z197" s="29">
        <f t="shared" si="144"/>
        <v>0.86199999999999999</v>
      </c>
      <c r="AA197" s="30">
        <f t="shared" si="145"/>
        <v>0.58358539292349354</v>
      </c>
      <c r="AB197" s="31">
        <f t="shared" si="146"/>
        <v>1.7401392111368908E-4</v>
      </c>
      <c r="AC197" s="31">
        <v>1.4999999999999999E-4</v>
      </c>
      <c r="AD197" s="31"/>
      <c r="AE197" s="31"/>
      <c r="AF197" s="31"/>
      <c r="AG197" s="31"/>
      <c r="AH197" s="31"/>
      <c r="AI197" s="55">
        <v>22.89</v>
      </c>
      <c r="AJ197" s="31"/>
      <c r="AK197" s="31"/>
      <c r="AL197" s="31"/>
      <c r="AM197" s="31"/>
      <c r="AN197" s="31"/>
      <c r="AO197" s="31"/>
      <c r="AP197" s="31"/>
      <c r="AQ197" s="31"/>
      <c r="AR197" s="31"/>
      <c r="AY197" s="32" t="s">
        <v>176</v>
      </c>
      <c r="AZ197" s="33" t="s">
        <v>177</v>
      </c>
      <c r="BA197" s="27" t="s">
        <v>178</v>
      </c>
    </row>
    <row r="198" spans="1:53" s="27" customFormat="1" x14ac:dyDescent="0.25">
      <c r="A198" s="27" t="s">
        <v>171</v>
      </c>
      <c r="B198" s="27" t="s">
        <v>172</v>
      </c>
      <c r="C198" s="27" t="s">
        <v>173</v>
      </c>
      <c r="D198" s="27" t="s">
        <v>11</v>
      </c>
      <c r="E198" s="27">
        <v>1</v>
      </c>
      <c r="F198" s="27" t="s">
        <v>174</v>
      </c>
      <c r="G198" s="27">
        <v>10</v>
      </c>
      <c r="H198" s="34">
        <v>250</v>
      </c>
      <c r="I198" s="27">
        <v>10.75</v>
      </c>
      <c r="J198" s="24"/>
      <c r="K198" s="24"/>
      <c r="L198" s="24"/>
      <c r="M198" s="24"/>
      <c r="N198" s="25"/>
      <c r="O198" s="26">
        <v>0.219</v>
      </c>
      <c r="Q198" s="26"/>
      <c r="R198" s="26"/>
      <c r="S198" s="26"/>
      <c r="T198" s="26"/>
      <c r="U198" s="24"/>
      <c r="V198" s="24"/>
      <c r="W198" s="24"/>
      <c r="X198" s="26">
        <f t="shared" si="151"/>
        <v>10.311999999999999</v>
      </c>
      <c r="Y198" s="29">
        <f t="shared" si="143"/>
        <v>83.517154678162655</v>
      </c>
      <c r="Z198" s="29">
        <f t="shared" si="144"/>
        <v>0.85933333333333328</v>
      </c>
      <c r="AA198" s="30">
        <f t="shared" si="145"/>
        <v>0.57998024082057398</v>
      </c>
      <c r="AB198" s="31">
        <f t="shared" si="146"/>
        <v>1.7455391776570984E-4</v>
      </c>
      <c r="AC198" s="31">
        <v>1.4999999999999999E-4</v>
      </c>
      <c r="AD198" s="31"/>
      <c r="AE198" s="31"/>
      <c r="AF198" s="31"/>
      <c r="AG198" s="31"/>
      <c r="AH198" s="31"/>
      <c r="AI198" s="55">
        <v>24.65</v>
      </c>
      <c r="AJ198" s="31"/>
      <c r="AK198" s="31"/>
      <c r="AL198" s="31"/>
      <c r="AM198" s="31"/>
      <c r="AN198" s="31"/>
      <c r="AO198" s="31"/>
      <c r="AP198" s="31"/>
      <c r="AQ198" s="31"/>
      <c r="AR198" s="31"/>
      <c r="AY198" s="32" t="s">
        <v>176</v>
      </c>
      <c r="AZ198" s="33" t="s">
        <v>177</v>
      </c>
      <c r="BA198" s="27" t="s">
        <v>178</v>
      </c>
    </row>
    <row r="199" spans="1:53" s="27" customFormat="1" x14ac:dyDescent="0.25">
      <c r="A199" s="27" t="s">
        <v>171</v>
      </c>
      <c r="B199" s="27" t="s">
        <v>172</v>
      </c>
      <c r="C199" s="27" t="s">
        <v>173</v>
      </c>
      <c r="D199" s="27" t="s">
        <v>11</v>
      </c>
      <c r="E199" s="27">
        <v>1</v>
      </c>
      <c r="F199" s="27" t="s">
        <v>174</v>
      </c>
      <c r="G199" s="27">
        <v>10</v>
      </c>
      <c r="H199" s="34">
        <v>250</v>
      </c>
      <c r="I199" s="27">
        <v>10.75</v>
      </c>
      <c r="J199" s="24"/>
      <c r="K199" s="24"/>
      <c r="L199" s="24"/>
      <c r="M199" s="24"/>
      <c r="N199" s="25">
        <v>20</v>
      </c>
      <c r="O199" s="26">
        <v>0.25</v>
      </c>
      <c r="Q199" s="26"/>
      <c r="R199" s="26"/>
      <c r="S199" s="26"/>
      <c r="T199" s="26"/>
      <c r="U199" s="24"/>
      <c r="V199" s="24"/>
      <c r="W199" s="24"/>
      <c r="X199" s="26">
        <f t="shared" si="151"/>
        <v>10.25</v>
      </c>
      <c r="Y199" s="29">
        <f t="shared" si="143"/>
        <v>82.515894541944405</v>
      </c>
      <c r="Z199" s="29">
        <f t="shared" si="144"/>
        <v>0.85416666666666663</v>
      </c>
      <c r="AA199" s="30">
        <f t="shared" si="145"/>
        <v>0.57302704543016947</v>
      </c>
      <c r="AB199" s="31">
        <f t="shared" si="146"/>
        <v>1.7560975609756096E-4</v>
      </c>
      <c r="AC199" s="31">
        <v>1.4999999999999999E-4</v>
      </c>
      <c r="AD199" s="31"/>
      <c r="AE199" s="31"/>
      <c r="AF199" s="31"/>
      <c r="AG199" s="31"/>
      <c r="AH199" s="31"/>
      <c r="AI199" s="55">
        <v>28.06</v>
      </c>
      <c r="AJ199" s="31"/>
      <c r="AK199" s="31"/>
      <c r="AL199" s="31"/>
      <c r="AM199" s="31"/>
      <c r="AN199" s="31"/>
      <c r="AO199" s="31"/>
      <c r="AP199" s="31"/>
      <c r="AQ199" s="31"/>
      <c r="AR199" s="31"/>
      <c r="AY199" s="32" t="s">
        <v>176</v>
      </c>
      <c r="AZ199" s="33" t="s">
        <v>177</v>
      </c>
      <c r="BA199" s="27" t="s">
        <v>178</v>
      </c>
    </row>
    <row r="200" spans="1:53" s="27" customFormat="1" x14ac:dyDescent="0.25">
      <c r="A200" s="27" t="s">
        <v>171</v>
      </c>
      <c r="B200" s="27" t="s">
        <v>172</v>
      </c>
      <c r="C200" s="27" t="s">
        <v>173</v>
      </c>
      <c r="D200" s="27" t="s">
        <v>11</v>
      </c>
      <c r="E200" s="27">
        <v>1</v>
      </c>
      <c r="F200" s="27" t="s">
        <v>174</v>
      </c>
      <c r="G200" s="27">
        <v>10</v>
      </c>
      <c r="H200" s="34">
        <v>250</v>
      </c>
      <c r="I200" s="27">
        <v>10.75</v>
      </c>
      <c r="J200" s="24"/>
      <c r="K200" s="24"/>
      <c r="L200" s="24"/>
      <c r="M200" s="24"/>
      <c r="N200" s="25"/>
      <c r="O200" s="26">
        <v>0.27900000000000003</v>
      </c>
      <c r="Q200" s="26"/>
      <c r="R200" s="26"/>
      <c r="S200" s="26"/>
      <c r="T200" s="26"/>
      <c r="U200" s="24"/>
      <c r="V200" s="24"/>
      <c r="W200" s="24"/>
      <c r="X200" s="26">
        <f t="shared" si="151"/>
        <v>10.192</v>
      </c>
      <c r="Y200" s="29">
        <f t="shared" si="143"/>
        <v>81.584698205086511</v>
      </c>
      <c r="Z200" s="29">
        <f t="shared" si="144"/>
        <v>0.84933333333333338</v>
      </c>
      <c r="AA200" s="30">
        <f t="shared" si="145"/>
        <v>0.56656040420198972</v>
      </c>
      <c r="AB200" s="31">
        <f t="shared" si="146"/>
        <v>1.7660910518053373E-4</v>
      </c>
      <c r="AC200" s="31">
        <v>1.4999999999999999E-4</v>
      </c>
      <c r="AD200" s="31"/>
      <c r="AE200" s="31"/>
      <c r="AF200" s="31"/>
      <c r="AG200" s="31"/>
      <c r="AH200" s="31"/>
      <c r="AI200" s="55">
        <v>31.32</v>
      </c>
      <c r="AJ200" s="31"/>
      <c r="AK200" s="31"/>
      <c r="AL200" s="31"/>
      <c r="AM200" s="31"/>
      <c r="AN200" s="31"/>
      <c r="AO200" s="31"/>
      <c r="AP200" s="31"/>
      <c r="AQ200" s="31"/>
      <c r="AR200" s="31"/>
      <c r="AY200" s="32" t="s">
        <v>176</v>
      </c>
      <c r="AZ200" s="33" t="s">
        <v>177</v>
      </c>
      <c r="BA200" s="27" t="s">
        <v>178</v>
      </c>
    </row>
    <row r="201" spans="1:53" s="27" customFormat="1" x14ac:dyDescent="0.25">
      <c r="A201" s="27" t="s">
        <v>171</v>
      </c>
      <c r="B201" s="27" t="s">
        <v>172</v>
      </c>
      <c r="C201" s="27" t="s">
        <v>173</v>
      </c>
      <c r="D201" s="27" t="s">
        <v>11</v>
      </c>
      <c r="E201" s="27">
        <v>1</v>
      </c>
      <c r="F201" s="27" t="s">
        <v>174</v>
      </c>
      <c r="G201" s="27">
        <v>10</v>
      </c>
      <c r="H201" s="28">
        <v>250</v>
      </c>
      <c r="I201" s="27">
        <v>10.75</v>
      </c>
      <c r="J201" s="24"/>
      <c r="K201" s="24"/>
      <c r="L201" s="24"/>
      <c r="M201" s="24"/>
      <c r="N201" s="25">
        <v>30</v>
      </c>
      <c r="O201" s="26">
        <v>0.307</v>
      </c>
      <c r="Q201" s="26"/>
      <c r="R201" s="26"/>
      <c r="S201" s="26"/>
      <c r="T201" s="26"/>
      <c r="U201" s="24"/>
      <c r="V201" s="24"/>
      <c r="W201" s="24"/>
      <c r="X201" s="26">
        <f t="shared" si="151"/>
        <v>10.135999999999999</v>
      </c>
      <c r="Y201" s="29">
        <f t="shared" ref="Y201" si="152">PI()*X201^2/4</f>
        <v>80.690626068616069</v>
      </c>
      <c r="Z201" s="29">
        <f t="shared" ref="Z201" si="153">X201/12</f>
        <v>0.84466666666666657</v>
      </c>
      <c r="AA201" s="30">
        <f t="shared" ref="AA201" si="154">PI()*Z201^2/4</f>
        <v>0.56035156992094493</v>
      </c>
      <c r="AB201" s="31">
        <f t="shared" ref="AB201" si="155">AC201/Z201</f>
        <v>1.7758484609313338E-4</v>
      </c>
      <c r="AC201" s="31">
        <v>1.4999999999999999E-4</v>
      </c>
      <c r="AD201" s="31"/>
      <c r="AE201" s="31"/>
      <c r="AF201" s="31"/>
      <c r="AG201" s="31"/>
      <c r="AH201" s="31"/>
      <c r="AI201" s="55">
        <v>34.270000000000003</v>
      </c>
      <c r="AJ201" s="31"/>
      <c r="AK201" s="31"/>
      <c r="AL201" s="31"/>
      <c r="AM201" s="31"/>
      <c r="AN201" s="31"/>
      <c r="AO201" s="31"/>
      <c r="AP201" s="31"/>
      <c r="AQ201" s="31"/>
      <c r="AR201" s="31"/>
      <c r="AY201" s="32" t="s">
        <v>176</v>
      </c>
      <c r="AZ201" s="33" t="s">
        <v>177</v>
      </c>
      <c r="BA201" s="27" t="s">
        <v>178</v>
      </c>
    </row>
    <row r="202" spans="1:53" s="27" customFormat="1" x14ac:dyDescent="0.25">
      <c r="A202" s="27" t="s">
        <v>171</v>
      </c>
      <c r="B202" s="27" t="s">
        <v>172</v>
      </c>
      <c r="C202" s="27" t="s">
        <v>173</v>
      </c>
      <c r="D202" s="27" t="s">
        <v>11</v>
      </c>
      <c r="E202" s="27">
        <v>1</v>
      </c>
      <c r="F202" s="27" t="s">
        <v>174</v>
      </c>
      <c r="G202" s="27">
        <v>10</v>
      </c>
      <c r="H202" s="34">
        <v>250</v>
      </c>
      <c r="I202" s="27">
        <v>10.75</v>
      </c>
      <c r="J202" s="24"/>
      <c r="K202" s="24"/>
      <c r="L202" s="24"/>
      <c r="M202" s="24"/>
      <c r="N202" s="25"/>
      <c r="O202" s="26">
        <v>0.34399999999999997</v>
      </c>
      <c r="Q202" s="26"/>
      <c r="R202" s="26"/>
      <c r="S202" s="26"/>
      <c r="T202" s="26"/>
      <c r="U202" s="24"/>
      <c r="V202" s="24"/>
      <c r="W202" s="24"/>
      <c r="X202" s="26">
        <f t="shared" si="151"/>
        <v>10.061999999999999</v>
      </c>
      <c r="Y202" s="29">
        <f t="shared" si="143"/>
        <v>79.516729132897751</v>
      </c>
      <c r="Z202" s="29">
        <f t="shared" si="144"/>
        <v>0.83849999999999991</v>
      </c>
      <c r="AA202" s="30">
        <f t="shared" si="145"/>
        <v>0.5521995078673454</v>
      </c>
      <c r="AB202" s="31">
        <f t="shared" si="146"/>
        <v>1.7889087656529517E-4</v>
      </c>
      <c r="AC202" s="31">
        <v>1.4999999999999999E-4</v>
      </c>
      <c r="AD202" s="31"/>
      <c r="AE202" s="31"/>
      <c r="AF202" s="31"/>
      <c r="AG202" s="31"/>
      <c r="AH202" s="31"/>
      <c r="AI202" s="55">
        <v>38.270000000000003</v>
      </c>
      <c r="AJ202" s="31"/>
      <c r="AK202" s="31"/>
      <c r="AL202" s="31"/>
      <c r="AM202" s="31"/>
      <c r="AN202" s="31"/>
      <c r="AO202" s="31"/>
      <c r="AP202" s="31"/>
      <c r="AQ202" s="31"/>
      <c r="AR202" s="31"/>
      <c r="AY202" s="32" t="s">
        <v>176</v>
      </c>
      <c r="AZ202" s="33" t="s">
        <v>177</v>
      </c>
      <c r="BA202" s="27" t="s">
        <v>178</v>
      </c>
    </row>
    <row r="203" spans="1:53" s="27" customFormat="1" x14ac:dyDescent="0.25">
      <c r="A203" s="27" t="s">
        <v>171</v>
      </c>
      <c r="B203" s="27" t="s">
        <v>172</v>
      </c>
      <c r="C203" s="27" t="s">
        <v>173</v>
      </c>
      <c r="D203" s="27" t="s">
        <v>11</v>
      </c>
      <c r="E203" s="27">
        <v>1</v>
      </c>
      <c r="F203" s="27" t="s">
        <v>174</v>
      </c>
      <c r="G203" s="27">
        <v>10</v>
      </c>
      <c r="H203" s="34">
        <v>250</v>
      </c>
      <c r="I203" s="27">
        <v>10.75</v>
      </c>
      <c r="J203" s="24"/>
      <c r="K203" s="24"/>
      <c r="L203" s="24"/>
      <c r="M203" s="24" t="s">
        <v>180</v>
      </c>
      <c r="N203" s="25">
        <v>40</v>
      </c>
      <c r="O203" s="26">
        <v>0.36499999999999999</v>
      </c>
      <c r="Q203" s="26"/>
      <c r="R203" s="26"/>
      <c r="S203" s="26"/>
      <c r="T203" s="26"/>
      <c r="U203" s="24"/>
      <c r="V203" s="24"/>
      <c r="W203" s="24"/>
      <c r="X203" s="26">
        <f t="shared" si="151"/>
        <v>10.02</v>
      </c>
      <c r="Y203" s="29">
        <f t="shared" si="143"/>
        <v>78.854289764369156</v>
      </c>
      <c r="Z203" s="29">
        <f t="shared" si="144"/>
        <v>0.83499999999999996</v>
      </c>
      <c r="AA203" s="30">
        <f t="shared" si="145"/>
        <v>0.54759923447478587</v>
      </c>
      <c r="AB203" s="31">
        <f t="shared" si="146"/>
        <v>1.7964071856287425E-4</v>
      </c>
      <c r="AC203" s="31">
        <v>1.4999999999999999E-4</v>
      </c>
      <c r="AD203" s="31"/>
      <c r="AE203" s="31"/>
      <c r="AF203" s="31"/>
      <c r="AG203" s="31"/>
      <c r="AH203" s="31"/>
      <c r="AI203" s="55">
        <v>40.520000000000003</v>
      </c>
      <c r="AJ203" s="31"/>
      <c r="AK203" s="31"/>
      <c r="AL203" s="31"/>
      <c r="AM203" s="31"/>
      <c r="AN203" s="31"/>
      <c r="AO203" s="31"/>
      <c r="AP203" s="31"/>
      <c r="AQ203" s="31"/>
      <c r="AR203" s="31"/>
      <c r="AY203" s="32" t="s">
        <v>176</v>
      </c>
      <c r="AZ203" s="33" t="s">
        <v>177</v>
      </c>
      <c r="BA203" s="27" t="s">
        <v>178</v>
      </c>
    </row>
    <row r="204" spans="1:53" s="27" customFormat="1" x14ac:dyDescent="0.25">
      <c r="A204" s="27" t="s">
        <v>171</v>
      </c>
      <c r="B204" s="27" t="s">
        <v>172</v>
      </c>
      <c r="C204" s="27" t="s">
        <v>173</v>
      </c>
      <c r="D204" s="27" t="s">
        <v>11</v>
      </c>
      <c r="E204" s="27">
        <v>1</v>
      </c>
      <c r="F204" s="27" t="s">
        <v>174</v>
      </c>
      <c r="G204" s="28">
        <v>10</v>
      </c>
      <c r="H204" s="28">
        <v>250</v>
      </c>
      <c r="I204" s="27">
        <v>10.75</v>
      </c>
      <c r="J204" s="24"/>
      <c r="K204" s="24"/>
      <c r="L204" s="24"/>
      <c r="M204" s="24"/>
      <c r="N204" s="25"/>
      <c r="O204" s="26">
        <v>0.438</v>
      </c>
      <c r="Q204" s="26"/>
      <c r="R204" s="26"/>
      <c r="S204" s="26"/>
      <c r="T204" s="26"/>
      <c r="U204" s="24"/>
      <c r="V204" s="24"/>
      <c r="W204" s="24"/>
      <c r="X204" s="26">
        <f t="shared" si="151"/>
        <v>9.8740000000000006</v>
      </c>
      <c r="Y204" s="29">
        <f t="shared" ref="Y204" si="156">PI()*X204^2/4</f>
        <v>76.573081949225369</v>
      </c>
      <c r="Z204" s="29">
        <f t="shared" ref="Z204" si="157">X204/12</f>
        <v>0.82283333333333342</v>
      </c>
      <c r="AA204" s="30">
        <f t="shared" ref="AA204" si="158">PI()*Z204^2/4</f>
        <v>0.53175751353628731</v>
      </c>
      <c r="AB204" s="31">
        <f t="shared" ref="AB204" si="159">AC204/Z204</f>
        <v>1.8229694146242655E-4</v>
      </c>
      <c r="AC204" s="31">
        <v>1.4999999999999999E-4</v>
      </c>
      <c r="AD204" s="31"/>
      <c r="AE204" s="31"/>
      <c r="AF204" s="31"/>
      <c r="AH204" s="31"/>
      <c r="AI204" s="55">
        <v>48.28</v>
      </c>
      <c r="AJ204" s="31"/>
      <c r="AK204" s="31"/>
      <c r="AL204" s="31"/>
      <c r="AM204" s="31"/>
      <c r="AN204" s="31"/>
      <c r="AO204" s="31"/>
      <c r="AP204" s="31"/>
      <c r="AQ204" s="31"/>
      <c r="AR204" s="31"/>
      <c r="AY204" s="32" t="s">
        <v>176</v>
      </c>
      <c r="AZ204" s="33" t="s">
        <v>177</v>
      </c>
      <c r="BA204" s="27" t="s">
        <v>178</v>
      </c>
    </row>
    <row r="205" spans="1:53" s="27" customFormat="1" x14ac:dyDescent="0.25">
      <c r="A205" s="27" t="s">
        <v>171</v>
      </c>
      <c r="B205" s="27" t="s">
        <v>172</v>
      </c>
      <c r="C205" s="27" t="s">
        <v>173</v>
      </c>
      <c r="D205" s="27" t="s">
        <v>11</v>
      </c>
      <c r="E205" s="27">
        <v>1</v>
      </c>
      <c r="F205" s="27" t="s">
        <v>174</v>
      </c>
      <c r="G205" s="27">
        <v>10</v>
      </c>
      <c r="H205" s="34">
        <v>250</v>
      </c>
      <c r="I205" s="27">
        <v>10.75</v>
      </c>
      <c r="J205" s="24"/>
      <c r="K205" s="24"/>
      <c r="L205" s="24"/>
      <c r="M205" s="24" t="s">
        <v>182</v>
      </c>
      <c r="N205" s="25">
        <v>60</v>
      </c>
      <c r="O205" s="26">
        <v>0.5</v>
      </c>
      <c r="Q205" s="26"/>
      <c r="R205" s="26"/>
      <c r="S205" s="26"/>
      <c r="T205" s="26"/>
      <c r="U205" s="24"/>
      <c r="V205" s="24"/>
      <c r="W205" s="24"/>
      <c r="X205" s="26">
        <f t="shared" si="151"/>
        <v>9.75</v>
      </c>
      <c r="Y205" s="29">
        <f t="shared" si="143"/>
        <v>74.661912907969921</v>
      </c>
      <c r="Z205" s="29">
        <f t="shared" si="144"/>
        <v>0.8125</v>
      </c>
      <c r="AA205" s="30">
        <f t="shared" si="145"/>
        <v>0.51848550630534673</v>
      </c>
      <c r="AB205" s="31">
        <f t="shared" si="146"/>
        <v>1.8461538461538461E-4</v>
      </c>
      <c r="AC205" s="31">
        <v>1.4999999999999999E-4</v>
      </c>
      <c r="AD205" s="31"/>
      <c r="AE205" s="31"/>
      <c r="AF205" s="31"/>
      <c r="AG205" s="31"/>
      <c r="AH205" s="31"/>
      <c r="AI205" s="55">
        <v>54.79</v>
      </c>
      <c r="AJ205" s="31"/>
      <c r="AK205" s="31"/>
      <c r="AL205" s="31"/>
      <c r="AM205" s="31"/>
      <c r="AN205" s="31"/>
      <c r="AO205" s="31"/>
      <c r="AP205" s="31"/>
      <c r="AQ205" s="31"/>
      <c r="AR205" s="31"/>
      <c r="AY205" s="32" t="s">
        <v>176</v>
      </c>
      <c r="AZ205" s="33" t="s">
        <v>177</v>
      </c>
      <c r="BA205" s="27" t="s">
        <v>178</v>
      </c>
    </row>
    <row r="206" spans="1:53" s="27" customFormat="1" x14ac:dyDescent="0.25">
      <c r="A206" s="27" t="s">
        <v>171</v>
      </c>
      <c r="B206" s="27" t="s">
        <v>172</v>
      </c>
      <c r="C206" s="27" t="s">
        <v>173</v>
      </c>
      <c r="D206" s="27" t="s">
        <v>11</v>
      </c>
      <c r="E206" s="27">
        <v>1</v>
      </c>
      <c r="F206" s="27" t="s">
        <v>174</v>
      </c>
      <c r="G206" s="27">
        <v>10</v>
      </c>
      <c r="H206" s="28">
        <v>250</v>
      </c>
      <c r="I206" s="27">
        <v>10.75</v>
      </c>
      <c r="J206" s="24"/>
      <c r="K206" s="24"/>
      <c r="L206" s="24"/>
      <c r="M206" s="24"/>
      <c r="N206" s="25"/>
      <c r="O206" s="26">
        <v>0.56200000000000006</v>
      </c>
      <c r="Q206" s="26"/>
      <c r="R206" s="26"/>
      <c r="S206" s="26"/>
      <c r="T206" s="26"/>
      <c r="U206" s="24"/>
      <c r="V206" s="24"/>
      <c r="W206" s="24"/>
      <c r="X206" s="26">
        <f t="shared" si="151"/>
        <v>9.6259999999999994</v>
      </c>
      <c r="Y206" s="29">
        <f t="shared" ref="Y206" si="160">PI()*X206^2/4</f>
        <v>72.774896431035287</v>
      </c>
      <c r="Z206" s="29">
        <f t="shared" ref="Z206" si="161">X206/12</f>
        <v>0.80216666666666658</v>
      </c>
      <c r="AA206" s="30">
        <f t="shared" ref="AA206" si="162">PI()*Z206^2/4</f>
        <v>0.50538122521552287</v>
      </c>
      <c r="AB206" s="31">
        <f t="shared" ref="AB206" si="163">AC206/Z206</f>
        <v>1.8699355911074174E-4</v>
      </c>
      <c r="AC206" s="31">
        <v>1.4999999999999999E-4</v>
      </c>
      <c r="AD206" s="31"/>
      <c r="AE206" s="31"/>
      <c r="AF206" s="31"/>
      <c r="AG206" s="31"/>
      <c r="AH206" s="31"/>
      <c r="AI206" s="55">
        <v>61.21</v>
      </c>
      <c r="AJ206" s="31"/>
      <c r="AK206" s="31"/>
      <c r="AL206" s="31"/>
      <c r="AM206" s="31"/>
      <c r="AN206" s="31"/>
      <c r="AO206" s="31"/>
      <c r="AP206" s="31"/>
      <c r="AQ206" s="31"/>
      <c r="AR206" s="31"/>
      <c r="AY206" s="32" t="s">
        <v>176</v>
      </c>
      <c r="AZ206" s="33" t="s">
        <v>177</v>
      </c>
      <c r="BA206" s="27" t="s">
        <v>178</v>
      </c>
    </row>
    <row r="207" spans="1:53" s="27" customFormat="1" x14ac:dyDescent="0.25">
      <c r="A207" s="27" t="s">
        <v>171</v>
      </c>
      <c r="B207" s="27" t="s">
        <v>172</v>
      </c>
      <c r="C207" s="27" t="s">
        <v>173</v>
      </c>
      <c r="D207" s="27" t="s">
        <v>11</v>
      </c>
      <c r="E207" s="27">
        <v>1</v>
      </c>
      <c r="F207" s="27" t="s">
        <v>174</v>
      </c>
      <c r="G207" s="28">
        <v>10</v>
      </c>
      <c r="H207" s="28">
        <v>250</v>
      </c>
      <c r="I207" s="27">
        <v>10.75</v>
      </c>
      <c r="J207" s="24"/>
      <c r="K207" s="24"/>
      <c r="L207" s="24"/>
      <c r="M207" s="24"/>
      <c r="N207" s="25">
        <v>80</v>
      </c>
      <c r="O207" s="26">
        <v>0.59399999999999997</v>
      </c>
      <c r="Q207" s="26"/>
      <c r="R207" s="26"/>
      <c r="S207" s="26"/>
      <c r="T207" s="26"/>
      <c r="U207" s="24"/>
      <c r="V207" s="24"/>
      <c r="W207" s="24"/>
      <c r="X207" s="26">
        <f t="shared" si="151"/>
        <v>9.5619999999999994</v>
      </c>
      <c r="Y207" s="29">
        <f t="shared" si="143"/>
        <v>71.81040235364199</v>
      </c>
      <c r="Z207" s="29">
        <f t="shared" si="144"/>
        <v>0.79683333333333328</v>
      </c>
      <c r="AA207" s="30">
        <f t="shared" si="145"/>
        <v>0.49868334967806938</v>
      </c>
      <c r="AB207" s="31">
        <f t="shared" si="146"/>
        <v>1.8824513700062747E-4</v>
      </c>
      <c r="AC207" s="31">
        <v>1.4999999999999999E-4</v>
      </c>
      <c r="AD207" s="31"/>
      <c r="AE207" s="31"/>
      <c r="AF207" s="31"/>
      <c r="AH207" s="31"/>
      <c r="AI207" s="55">
        <v>64.489999999999995</v>
      </c>
      <c r="AJ207" s="31"/>
      <c r="AK207" s="31"/>
      <c r="AL207" s="31"/>
      <c r="AM207" s="31"/>
      <c r="AN207" s="31"/>
      <c r="AO207" s="31"/>
      <c r="AP207" s="31"/>
      <c r="AQ207" s="31"/>
      <c r="AR207" s="31"/>
      <c r="AY207" s="32" t="s">
        <v>176</v>
      </c>
      <c r="AZ207" s="33" t="s">
        <v>177</v>
      </c>
      <c r="BA207" s="27" t="s">
        <v>178</v>
      </c>
    </row>
    <row r="208" spans="1:53" s="27" customFormat="1" x14ac:dyDescent="0.25">
      <c r="A208" s="27" t="s">
        <v>171</v>
      </c>
      <c r="B208" s="27" t="s">
        <v>172</v>
      </c>
      <c r="C208" s="27" t="s">
        <v>173</v>
      </c>
      <c r="D208" s="27" t="s">
        <v>11</v>
      </c>
      <c r="E208" s="27">
        <v>1</v>
      </c>
      <c r="F208" s="27" t="s">
        <v>174</v>
      </c>
      <c r="G208" s="27">
        <v>10</v>
      </c>
      <c r="H208" s="34">
        <v>250</v>
      </c>
      <c r="I208" s="27">
        <v>10.75</v>
      </c>
      <c r="J208" s="24"/>
      <c r="K208" s="24"/>
      <c r="L208" s="24"/>
      <c r="M208" s="24"/>
      <c r="N208" s="25"/>
      <c r="O208" s="26">
        <v>0.625</v>
      </c>
      <c r="Q208" s="26"/>
      <c r="R208" s="26"/>
      <c r="S208" s="26"/>
      <c r="T208" s="26"/>
      <c r="U208" s="24"/>
      <c r="V208" s="24"/>
      <c r="W208" s="24"/>
      <c r="X208" s="26">
        <f t="shared" si="151"/>
        <v>9.5</v>
      </c>
      <c r="Y208" s="29">
        <f t="shared" si="143"/>
        <v>70.882184246619701</v>
      </c>
      <c r="Z208" s="29">
        <f t="shared" si="144"/>
        <v>0.79166666666666663</v>
      </c>
      <c r="AA208" s="30">
        <f t="shared" si="145"/>
        <v>0.49223739060152572</v>
      </c>
      <c r="AB208" s="31">
        <f t="shared" si="146"/>
        <v>1.894736842105263E-4</v>
      </c>
      <c r="AC208" s="31">
        <v>1.4999999999999999E-4</v>
      </c>
      <c r="AD208" s="31"/>
      <c r="AE208" s="31"/>
      <c r="AF208" s="31"/>
      <c r="AG208" s="31"/>
      <c r="AH208" s="31"/>
      <c r="AI208" s="55">
        <v>67.650000000000006</v>
      </c>
      <c r="AJ208" s="31"/>
      <c r="AK208" s="31"/>
      <c r="AL208" s="31"/>
      <c r="AM208" s="31"/>
      <c r="AN208" s="31"/>
      <c r="AO208" s="31"/>
      <c r="AP208" s="31"/>
      <c r="AQ208" s="31"/>
      <c r="AR208" s="31"/>
      <c r="AY208" s="32" t="s">
        <v>176</v>
      </c>
      <c r="AZ208" s="33" t="s">
        <v>177</v>
      </c>
      <c r="BA208" s="27" t="s">
        <v>178</v>
      </c>
    </row>
    <row r="209" spans="1:53" s="27" customFormat="1" x14ac:dyDescent="0.25">
      <c r="A209" s="27" t="s">
        <v>171</v>
      </c>
      <c r="B209" s="27" t="s">
        <v>172</v>
      </c>
      <c r="C209" s="27" t="s">
        <v>173</v>
      </c>
      <c r="D209" s="27" t="s">
        <v>11</v>
      </c>
      <c r="E209" s="27">
        <v>1</v>
      </c>
      <c r="F209" s="27" t="s">
        <v>174</v>
      </c>
      <c r="G209" s="28">
        <v>10</v>
      </c>
      <c r="H209" s="28">
        <v>250</v>
      </c>
      <c r="I209" s="27">
        <v>10.75</v>
      </c>
      <c r="J209" s="24"/>
      <c r="K209" s="24"/>
      <c r="L209" s="24"/>
      <c r="M209" s="24"/>
      <c r="N209" s="25">
        <v>100</v>
      </c>
      <c r="O209" s="26">
        <v>0.71899999999999997</v>
      </c>
      <c r="Q209" s="26"/>
      <c r="R209" s="26"/>
      <c r="S209" s="26"/>
      <c r="T209" s="26"/>
      <c r="U209" s="24"/>
      <c r="V209" s="24"/>
      <c r="W209" s="24"/>
      <c r="X209" s="26">
        <f t="shared" si="151"/>
        <v>9.3119999999999994</v>
      </c>
      <c r="Y209" s="29">
        <f t="shared" ref="Y209" si="164">PI()*X209^2/4</f>
        <v>68.104501119651133</v>
      </c>
      <c r="Z209" s="29">
        <f t="shared" ref="Z209" si="165">X209/12</f>
        <v>0.77599999999999991</v>
      </c>
      <c r="AA209" s="30">
        <f t="shared" ref="AA209" si="166">PI()*Z209^2/4</f>
        <v>0.47294792444202166</v>
      </c>
      <c r="AB209" s="31">
        <f t="shared" ref="AB209" si="167">AC209/Z209</f>
        <v>1.9329896907216497E-4</v>
      </c>
      <c r="AC209" s="31">
        <v>1.4999999999999999E-4</v>
      </c>
      <c r="AD209" s="31"/>
      <c r="AE209" s="31"/>
      <c r="AF209" s="31"/>
      <c r="AH209" s="31"/>
      <c r="AI209" s="55">
        <v>77.099999999999994</v>
      </c>
      <c r="AJ209" s="31"/>
      <c r="AK209" s="31"/>
      <c r="AL209" s="31"/>
      <c r="AM209" s="31"/>
      <c r="AN209" s="31"/>
      <c r="AO209" s="31"/>
      <c r="AP209" s="31"/>
      <c r="AQ209" s="31"/>
      <c r="AR209" s="31"/>
      <c r="AY209" s="32" t="s">
        <v>176</v>
      </c>
      <c r="AZ209" s="33" t="s">
        <v>177</v>
      </c>
      <c r="BA209" s="27" t="s">
        <v>178</v>
      </c>
    </row>
    <row r="210" spans="1:53" s="27" customFormat="1" x14ac:dyDescent="0.25">
      <c r="A210" s="27" t="s">
        <v>171</v>
      </c>
      <c r="B210" s="27" t="s">
        <v>172</v>
      </c>
      <c r="C210" s="27" t="s">
        <v>173</v>
      </c>
      <c r="D210" s="27" t="s">
        <v>11</v>
      </c>
      <c r="E210" s="27">
        <v>1</v>
      </c>
      <c r="F210" s="27" t="s">
        <v>174</v>
      </c>
      <c r="G210" s="27">
        <v>10</v>
      </c>
      <c r="H210" s="34">
        <v>250</v>
      </c>
      <c r="I210" s="27">
        <v>10.75</v>
      </c>
      <c r="J210" s="24"/>
      <c r="K210" s="24"/>
      <c r="L210" s="24"/>
      <c r="M210" s="24"/>
      <c r="N210" s="25"/>
      <c r="O210" s="26">
        <v>0.81200000000000006</v>
      </c>
      <c r="Q210" s="26"/>
      <c r="R210" s="26"/>
      <c r="S210" s="26"/>
      <c r="T210" s="26"/>
      <c r="U210" s="24"/>
      <c r="V210" s="24"/>
      <c r="W210" s="24"/>
      <c r="X210" s="26">
        <f t="shared" si="151"/>
        <v>9.1259999999999994</v>
      </c>
      <c r="Y210" s="29">
        <f t="shared" si="143"/>
        <v>65.411003251020816</v>
      </c>
      <c r="Z210" s="29">
        <f t="shared" si="144"/>
        <v>0.76049999999999995</v>
      </c>
      <c r="AA210" s="30">
        <f t="shared" si="145"/>
        <v>0.45424307813208897</v>
      </c>
      <c r="AB210" s="31">
        <f t="shared" si="146"/>
        <v>1.9723865877712031E-4</v>
      </c>
      <c r="AC210" s="31">
        <v>1.4999999999999999E-4</v>
      </c>
      <c r="AD210" s="31"/>
      <c r="AE210" s="31"/>
      <c r="AF210" s="31"/>
      <c r="AG210" s="31"/>
      <c r="AH210" s="31"/>
      <c r="AI210" s="55">
        <v>86.26</v>
      </c>
      <c r="AJ210" s="31"/>
      <c r="AK210" s="31"/>
      <c r="AL210" s="31"/>
      <c r="AM210" s="31"/>
      <c r="AN210" s="31"/>
      <c r="AO210" s="31"/>
      <c r="AP210" s="31"/>
      <c r="AQ210" s="31"/>
      <c r="AR210" s="31"/>
      <c r="AY210" s="32" t="s">
        <v>176</v>
      </c>
      <c r="AZ210" s="33" t="s">
        <v>177</v>
      </c>
      <c r="BA210" s="27" t="s">
        <v>178</v>
      </c>
    </row>
    <row r="211" spans="1:53" s="27" customFormat="1" x14ac:dyDescent="0.25">
      <c r="A211" s="27" t="s">
        <v>171</v>
      </c>
      <c r="B211" s="27" t="s">
        <v>172</v>
      </c>
      <c r="C211" s="27" t="s">
        <v>173</v>
      </c>
      <c r="D211" s="27" t="s">
        <v>11</v>
      </c>
      <c r="E211" s="27">
        <v>1</v>
      </c>
      <c r="F211" s="27" t="s">
        <v>174</v>
      </c>
      <c r="G211" s="28">
        <v>10</v>
      </c>
      <c r="H211" s="28">
        <v>250</v>
      </c>
      <c r="I211" s="27">
        <v>10.75</v>
      </c>
      <c r="J211" s="24"/>
      <c r="K211" s="24"/>
      <c r="L211" s="24"/>
      <c r="M211" s="24"/>
      <c r="N211" s="25">
        <v>120</v>
      </c>
      <c r="O211" s="26">
        <v>0.84399999999999997</v>
      </c>
      <c r="Q211" s="26"/>
      <c r="R211" s="26"/>
      <c r="S211" s="26"/>
      <c r="T211" s="26"/>
      <c r="U211" s="24"/>
      <c r="V211" s="24"/>
      <c r="W211" s="24"/>
      <c r="X211" s="26">
        <f t="shared" si="151"/>
        <v>9.0619999999999994</v>
      </c>
      <c r="Y211" s="29">
        <f t="shared" ref="Y211:Y212" si="168">PI()*X211^2/4</f>
        <v>64.496774656084952</v>
      </c>
      <c r="Z211" s="29">
        <f t="shared" ref="Z211:Z212" si="169">X211/12</f>
        <v>0.75516666666666665</v>
      </c>
      <c r="AA211" s="30">
        <f t="shared" ref="AA211:AA212" si="170">PI()*Z211^2/4</f>
        <v>0.44789426844503444</v>
      </c>
      <c r="AB211" s="31">
        <f t="shared" ref="AB211:AB212" si="171">AC211/Z211</f>
        <v>1.9863164864268373E-4</v>
      </c>
      <c r="AC211" s="31">
        <v>1.4999999999999999E-4</v>
      </c>
      <c r="AD211" s="31"/>
      <c r="AE211" s="31"/>
      <c r="AF211" s="31"/>
      <c r="AH211" s="31"/>
      <c r="AI211" s="55">
        <v>89.38</v>
      </c>
      <c r="AJ211" s="31"/>
      <c r="AK211" s="31"/>
      <c r="AL211" s="31"/>
      <c r="AM211" s="31"/>
      <c r="AN211" s="31"/>
      <c r="AO211" s="31"/>
      <c r="AP211" s="31"/>
      <c r="AQ211" s="31"/>
      <c r="AR211" s="31"/>
      <c r="AY211" s="32" t="s">
        <v>176</v>
      </c>
      <c r="AZ211" s="33" t="s">
        <v>177</v>
      </c>
      <c r="BA211" s="27" t="s">
        <v>178</v>
      </c>
    </row>
    <row r="212" spans="1:53" s="27" customFormat="1" x14ac:dyDescent="0.25">
      <c r="A212" s="27" t="s">
        <v>171</v>
      </c>
      <c r="B212" s="27" t="s">
        <v>172</v>
      </c>
      <c r="C212" s="27" t="s">
        <v>173</v>
      </c>
      <c r="D212" s="27" t="s">
        <v>11</v>
      </c>
      <c r="E212" s="27">
        <v>1</v>
      </c>
      <c r="F212" s="27" t="s">
        <v>174</v>
      </c>
      <c r="G212" s="28">
        <v>10</v>
      </c>
      <c r="H212" s="28">
        <v>250</v>
      </c>
      <c r="I212" s="27">
        <v>10.75</v>
      </c>
      <c r="J212" s="24"/>
      <c r="K212" s="24"/>
      <c r="L212" s="24"/>
      <c r="M212" s="24"/>
      <c r="N212" s="25"/>
      <c r="O212" s="26">
        <v>0.875</v>
      </c>
      <c r="Q212" s="26"/>
      <c r="R212" s="26"/>
      <c r="S212" s="26"/>
      <c r="T212" s="26"/>
      <c r="U212" s="24"/>
      <c r="V212" s="24"/>
      <c r="W212" s="24"/>
      <c r="X212" s="26">
        <f t="shared" si="151"/>
        <v>9</v>
      </c>
      <c r="Y212" s="29">
        <f t="shared" si="168"/>
        <v>63.617251235193308</v>
      </c>
      <c r="Z212" s="29">
        <f t="shared" si="169"/>
        <v>0.75</v>
      </c>
      <c r="AA212" s="30">
        <f t="shared" si="170"/>
        <v>0.44178646691106466</v>
      </c>
      <c r="AB212" s="31">
        <f t="shared" si="171"/>
        <v>1.9999999999999998E-4</v>
      </c>
      <c r="AC212" s="31">
        <v>1.4999999999999999E-4</v>
      </c>
      <c r="AD212" s="31"/>
      <c r="AE212" s="31"/>
      <c r="AF212" s="31"/>
      <c r="AH212" s="31"/>
      <c r="AI212" s="55">
        <v>92.37</v>
      </c>
      <c r="AJ212" s="31"/>
      <c r="AK212" s="31"/>
      <c r="AL212" s="31"/>
      <c r="AM212" s="31"/>
      <c r="AN212" s="31"/>
      <c r="AO212" s="31"/>
      <c r="AP212" s="31"/>
      <c r="AQ212" s="31"/>
      <c r="AR212" s="31"/>
      <c r="AY212" s="32" t="s">
        <v>176</v>
      </c>
      <c r="AZ212" s="33" t="s">
        <v>177</v>
      </c>
      <c r="BA212" s="27" t="s">
        <v>178</v>
      </c>
    </row>
    <row r="213" spans="1:53" s="27" customFormat="1" x14ac:dyDescent="0.25">
      <c r="A213" s="27" t="s">
        <v>171</v>
      </c>
      <c r="B213" s="27" t="s">
        <v>172</v>
      </c>
      <c r="C213" s="27" t="s">
        <v>173</v>
      </c>
      <c r="D213" s="27" t="s">
        <v>11</v>
      </c>
      <c r="E213" s="27">
        <v>1</v>
      </c>
      <c r="F213" s="27" t="s">
        <v>174</v>
      </c>
      <c r="G213" s="27">
        <v>10</v>
      </c>
      <c r="H213" s="34">
        <v>250</v>
      </c>
      <c r="I213" s="27">
        <v>10.75</v>
      </c>
      <c r="J213" s="24"/>
      <c r="K213" s="24"/>
      <c r="L213" s="24"/>
      <c r="M213" s="24"/>
      <c r="N213" s="25"/>
      <c r="O213" s="26">
        <v>0.93799999999999994</v>
      </c>
      <c r="Q213" s="26"/>
      <c r="R213" s="26"/>
      <c r="S213" s="26"/>
      <c r="T213" s="26"/>
      <c r="U213" s="24"/>
      <c r="V213" s="24"/>
      <c r="W213" s="24"/>
      <c r="X213" s="26">
        <f t="shared" si="151"/>
        <v>8.8740000000000006</v>
      </c>
      <c r="Y213" s="29">
        <f t="shared" si="143"/>
        <v>61.848437181850002</v>
      </c>
      <c r="Z213" s="29">
        <f t="shared" si="144"/>
        <v>0.73950000000000005</v>
      </c>
      <c r="AA213" s="30">
        <f t="shared" si="145"/>
        <v>0.42950303598506945</v>
      </c>
      <c r="AB213" s="31">
        <f t="shared" si="146"/>
        <v>2.0283975659229206E-4</v>
      </c>
      <c r="AC213" s="31">
        <v>1.4999999999999999E-4</v>
      </c>
      <c r="AD213" s="31"/>
      <c r="AE213" s="31"/>
      <c r="AF213" s="31"/>
      <c r="AG213" s="31"/>
      <c r="AH213" s="31"/>
      <c r="AI213" s="55">
        <v>98.39</v>
      </c>
      <c r="AJ213" s="31"/>
      <c r="AK213" s="31"/>
      <c r="AL213" s="31"/>
      <c r="AM213" s="31"/>
      <c r="AN213" s="31"/>
      <c r="AO213" s="31"/>
      <c r="AP213" s="31"/>
      <c r="AQ213" s="31"/>
      <c r="AR213" s="31"/>
      <c r="AY213" s="32" t="s">
        <v>176</v>
      </c>
      <c r="AZ213" s="33" t="s">
        <v>177</v>
      </c>
      <c r="BA213" s="27" t="s">
        <v>178</v>
      </c>
    </row>
    <row r="214" spans="1:53" s="27" customFormat="1" x14ac:dyDescent="0.25">
      <c r="A214" s="27" t="s">
        <v>171</v>
      </c>
      <c r="B214" s="27" t="s">
        <v>172</v>
      </c>
      <c r="C214" s="27" t="s">
        <v>173</v>
      </c>
      <c r="D214" s="27" t="s">
        <v>11</v>
      </c>
      <c r="E214" s="27">
        <v>1</v>
      </c>
      <c r="F214" s="27" t="s">
        <v>174</v>
      </c>
      <c r="G214" s="27">
        <v>10</v>
      </c>
      <c r="H214" s="34">
        <v>250</v>
      </c>
      <c r="I214" s="27">
        <v>10.75</v>
      </c>
      <c r="J214" s="24"/>
      <c r="K214" s="24"/>
      <c r="L214" s="24"/>
      <c r="M214" s="24" t="s">
        <v>183</v>
      </c>
      <c r="N214" s="25">
        <v>140</v>
      </c>
      <c r="O214" s="26">
        <v>1</v>
      </c>
      <c r="Q214" s="26"/>
      <c r="R214" s="26"/>
      <c r="S214" s="26"/>
      <c r="T214" s="26"/>
      <c r="U214" s="24"/>
      <c r="V214" s="24"/>
      <c r="W214" s="24"/>
      <c r="X214" s="26">
        <f t="shared" si="151"/>
        <v>8.75</v>
      </c>
      <c r="Y214" s="29">
        <f t="shared" si="143"/>
        <v>60.132046885117134</v>
      </c>
      <c r="Z214" s="29">
        <f t="shared" si="144"/>
        <v>0.72916666666666663</v>
      </c>
      <c r="AA214" s="30">
        <f t="shared" si="145"/>
        <v>0.41758365892442445</v>
      </c>
      <c r="AB214" s="31">
        <f t="shared" si="146"/>
        <v>2.0571428571428572E-4</v>
      </c>
      <c r="AC214" s="31">
        <v>1.4999999999999999E-4</v>
      </c>
      <c r="AD214" s="31"/>
      <c r="AE214" s="31"/>
      <c r="AF214" s="31"/>
      <c r="AG214" s="31"/>
      <c r="AH214" s="31"/>
      <c r="AI214" s="55">
        <v>104.23</v>
      </c>
      <c r="AJ214" s="31"/>
      <c r="AK214" s="31"/>
      <c r="AL214" s="31"/>
      <c r="AM214" s="31"/>
      <c r="AN214" s="31"/>
      <c r="AO214" s="31"/>
      <c r="AP214" s="31"/>
      <c r="AQ214" s="31"/>
      <c r="AR214" s="31"/>
      <c r="AY214" s="32" t="s">
        <v>176</v>
      </c>
      <c r="AZ214" s="33" t="s">
        <v>177</v>
      </c>
      <c r="BA214" s="27" t="s">
        <v>178</v>
      </c>
    </row>
    <row r="215" spans="1:53" s="27" customFormat="1" x14ac:dyDescent="0.25">
      <c r="A215" s="27" t="s">
        <v>171</v>
      </c>
      <c r="B215" s="27" t="s">
        <v>172</v>
      </c>
      <c r="C215" s="27" t="s">
        <v>173</v>
      </c>
      <c r="D215" s="27" t="s">
        <v>11</v>
      </c>
      <c r="E215" s="27">
        <v>1</v>
      </c>
      <c r="F215" s="27" t="s">
        <v>174</v>
      </c>
      <c r="G215" s="27">
        <v>10</v>
      </c>
      <c r="H215" s="34">
        <v>250</v>
      </c>
      <c r="I215" s="27">
        <v>10.75</v>
      </c>
      <c r="J215" s="24"/>
      <c r="K215" s="24"/>
      <c r="L215" s="24"/>
      <c r="M215" s="24"/>
      <c r="N215" s="25">
        <v>160</v>
      </c>
      <c r="O215" s="26">
        <v>1.125</v>
      </c>
      <c r="Q215" s="26"/>
      <c r="R215" s="26"/>
      <c r="S215" s="26"/>
      <c r="T215" s="26"/>
      <c r="U215" s="24"/>
      <c r="V215" s="24"/>
      <c r="W215" s="24"/>
      <c r="X215" s="26">
        <f t="shared" si="151"/>
        <v>8.5</v>
      </c>
      <c r="Y215" s="29">
        <f t="shared" ref="Y215" si="172">PI()*X215^2/4</f>
        <v>56.745017305465637</v>
      </c>
      <c r="Z215" s="29">
        <f t="shared" ref="Z215" si="173">X215/12</f>
        <v>0.70833333333333337</v>
      </c>
      <c r="AA215" s="30">
        <f t="shared" ref="AA215" si="174">PI()*Z215^2/4</f>
        <v>0.39406262017684474</v>
      </c>
      <c r="AB215" s="31">
        <f t="shared" ref="AB215" si="175">AC215/Z215</f>
        <v>2.1176470588235292E-4</v>
      </c>
      <c r="AC215" s="31">
        <v>1.4999999999999999E-4</v>
      </c>
      <c r="AD215" s="31"/>
      <c r="AE215" s="31"/>
      <c r="AF215" s="31"/>
      <c r="AG215" s="31"/>
      <c r="AH215" s="31"/>
      <c r="AI215" s="55">
        <v>115.75</v>
      </c>
      <c r="AJ215" s="31"/>
      <c r="AK215" s="31"/>
      <c r="AL215" s="31"/>
      <c r="AM215" s="31"/>
      <c r="AN215" s="31"/>
      <c r="AO215" s="31"/>
      <c r="AP215" s="31"/>
      <c r="AQ215" s="31"/>
      <c r="AR215" s="31"/>
      <c r="AY215" s="32" t="s">
        <v>176</v>
      </c>
      <c r="AZ215" s="33" t="s">
        <v>177</v>
      </c>
      <c r="BA215" s="27" t="s">
        <v>178</v>
      </c>
    </row>
    <row r="216" spans="1:53" s="27" customFormat="1" x14ac:dyDescent="0.25">
      <c r="A216" s="27" t="s">
        <v>171</v>
      </c>
      <c r="B216" s="27" t="s">
        <v>172</v>
      </c>
      <c r="C216" s="27" t="s">
        <v>173</v>
      </c>
      <c r="D216" s="27" t="s">
        <v>11</v>
      </c>
      <c r="E216" s="27">
        <v>1</v>
      </c>
      <c r="F216" s="27" t="s">
        <v>174</v>
      </c>
      <c r="G216" s="27">
        <v>10</v>
      </c>
      <c r="H216" s="34">
        <v>250</v>
      </c>
      <c r="I216" s="27">
        <v>10.75</v>
      </c>
      <c r="J216" s="24"/>
      <c r="K216" s="24"/>
      <c r="L216" s="24"/>
      <c r="M216" s="24"/>
      <c r="N216" s="25">
        <v>160</v>
      </c>
      <c r="O216" s="26">
        <v>1.25</v>
      </c>
      <c r="Q216" s="26"/>
      <c r="R216" s="26"/>
      <c r="S216" s="26"/>
      <c r="T216" s="26"/>
      <c r="U216" s="24"/>
      <c r="V216" s="24"/>
      <c r="W216" s="24"/>
      <c r="X216" s="26">
        <f t="shared" si="151"/>
        <v>8.25</v>
      </c>
      <c r="Y216" s="29">
        <f t="shared" ref="Y216" si="176">PI()*X216^2/4</f>
        <v>53.456162496238825</v>
      </c>
      <c r="Z216" s="29">
        <f t="shared" ref="Z216" si="177">X216/12</f>
        <v>0.6875</v>
      </c>
      <c r="AA216" s="30">
        <f t="shared" ref="AA216" si="178">PI()*Z216^2/4</f>
        <v>0.37122335066832518</v>
      </c>
      <c r="AB216" s="31">
        <f t="shared" ref="AB216" si="179">AC216/Z216</f>
        <v>2.1818181818181816E-4</v>
      </c>
      <c r="AC216" s="31">
        <v>1.4999999999999999E-4</v>
      </c>
      <c r="AD216" s="31"/>
      <c r="AE216" s="31"/>
      <c r="AF216" s="31"/>
      <c r="AG216" s="31"/>
      <c r="AH216" s="31"/>
      <c r="AI216" s="55">
        <v>126.94</v>
      </c>
      <c r="AJ216" s="31"/>
      <c r="AK216" s="31"/>
      <c r="AL216" s="31"/>
      <c r="AM216" s="31"/>
      <c r="AN216" s="31"/>
      <c r="AO216" s="31"/>
      <c r="AP216" s="31"/>
      <c r="AQ216" s="31"/>
      <c r="AR216" s="31"/>
      <c r="AY216" s="32" t="s">
        <v>176</v>
      </c>
      <c r="AZ216" s="33" t="s">
        <v>177</v>
      </c>
      <c r="BA216" s="27" t="s">
        <v>178</v>
      </c>
    </row>
    <row r="217" spans="1:53" s="38" customFormat="1" x14ac:dyDescent="0.25">
      <c r="A217" s="38" t="s">
        <v>171</v>
      </c>
      <c r="B217" s="38" t="s">
        <v>172</v>
      </c>
      <c r="C217" s="38" t="s">
        <v>173</v>
      </c>
      <c r="D217" s="38" t="s">
        <v>11</v>
      </c>
      <c r="E217" s="38">
        <v>1</v>
      </c>
      <c r="F217" s="38" t="s">
        <v>174</v>
      </c>
      <c r="G217" s="43">
        <v>12</v>
      </c>
      <c r="H217" s="43">
        <v>300</v>
      </c>
      <c r="I217" s="38">
        <v>12.75</v>
      </c>
      <c r="J217" s="35"/>
      <c r="K217" s="35"/>
      <c r="L217" s="35"/>
      <c r="M217" s="35"/>
      <c r="N217" s="36">
        <v>5</v>
      </c>
      <c r="O217" s="37">
        <v>0.156</v>
      </c>
      <c r="Q217" s="37"/>
      <c r="R217" s="37"/>
      <c r="S217" s="37"/>
      <c r="T217" s="37"/>
      <c r="U217" s="35"/>
      <c r="V217" s="35"/>
      <c r="W217" s="35"/>
      <c r="X217" s="37">
        <f t="shared" si="151"/>
        <v>12.438000000000001</v>
      </c>
      <c r="Y217" s="44">
        <f t="shared" si="143"/>
        <v>121.50411494812535</v>
      </c>
      <c r="Z217" s="44">
        <f t="shared" si="144"/>
        <v>1.0365</v>
      </c>
      <c r="AA217" s="45">
        <f t="shared" si="145"/>
        <v>0.84377857602864814</v>
      </c>
      <c r="AB217" s="46">
        <f t="shared" si="146"/>
        <v>1.447178002894356E-4</v>
      </c>
      <c r="AC217" s="46">
        <v>1.4999999999999999E-4</v>
      </c>
      <c r="AD217" s="46"/>
      <c r="AE217" s="46"/>
      <c r="AF217" s="46"/>
      <c r="AH217" s="46"/>
      <c r="AI217" s="56">
        <v>21</v>
      </c>
      <c r="AJ217" s="46"/>
      <c r="AK217" s="46"/>
      <c r="AL217" s="46"/>
      <c r="AM217" s="46"/>
      <c r="AN217" s="46"/>
      <c r="AO217" s="46"/>
      <c r="AP217" s="46"/>
      <c r="AQ217" s="46"/>
      <c r="AR217" s="46"/>
      <c r="AY217" s="47" t="s">
        <v>176</v>
      </c>
      <c r="AZ217" s="48" t="s">
        <v>177</v>
      </c>
      <c r="BA217" s="49" t="s">
        <v>178</v>
      </c>
    </row>
    <row r="218" spans="1:53" s="38" customFormat="1" x14ac:dyDescent="0.25">
      <c r="A218" s="38" t="s">
        <v>171</v>
      </c>
      <c r="B218" s="38" t="s">
        <v>172</v>
      </c>
      <c r="C218" s="38" t="s">
        <v>173</v>
      </c>
      <c r="D218" s="38" t="s">
        <v>11</v>
      </c>
      <c r="E218" s="38">
        <v>1</v>
      </c>
      <c r="F218" s="38" t="s">
        <v>174</v>
      </c>
      <c r="G218" s="43">
        <v>12</v>
      </c>
      <c r="H218" s="43">
        <v>300</v>
      </c>
      <c r="I218" s="38">
        <v>12.75</v>
      </c>
      <c r="J218" s="35"/>
      <c r="K218" s="35"/>
      <c r="L218" s="35"/>
      <c r="M218" s="35"/>
      <c r="N218" s="36"/>
      <c r="O218" s="37">
        <v>0.17199999999999999</v>
      </c>
      <c r="Q218" s="37"/>
      <c r="R218" s="37"/>
      <c r="S218" s="37"/>
      <c r="T218" s="37"/>
      <c r="U218" s="35"/>
      <c r="V218" s="35"/>
      <c r="W218" s="35"/>
      <c r="X218" s="37">
        <f t="shared" si="151"/>
        <v>12.406000000000001</v>
      </c>
      <c r="Y218" s="44">
        <f t="shared" ref="Y218" si="180">PI()*X218^2/4</f>
        <v>120.87971712503908</v>
      </c>
      <c r="Z218" s="44">
        <f t="shared" ref="Z218" si="181">X218/12</f>
        <v>1.0338333333333334</v>
      </c>
      <c r="AA218" s="45">
        <f t="shared" ref="AA218" si="182">PI()*Z218^2/4</f>
        <v>0.83944248003499355</v>
      </c>
      <c r="AB218" s="46">
        <f t="shared" ref="AB218" si="183">AC218/Z218</f>
        <v>1.4509108495889083E-4</v>
      </c>
      <c r="AC218" s="46">
        <v>1.4999999999999999E-4</v>
      </c>
      <c r="AD218" s="46"/>
      <c r="AE218" s="46"/>
      <c r="AF218" s="46"/>
      <c r="AH218" s="46"/>
      <c r="AI218" s="56">
        <v>23.13</v>
      </c>
      <c r="AJ218" s="46"/>
      <c r="AK218" s="46"/>
      <c r="AL218" s="46"/>
      <c r="AM218" s="46"/>
      <c r="AN218" s="46"/>
      <c r="AO218" s="46"/>
      <c r="AP218" s="46"/>
      <c r="AQ218" s="46"/>
      <c r="AR218" s="46"/>
      <c r="AY218" s="47" t="s">
        <v>176</v>
      </c>
      <c r="AZ218" s="48" t="s">
        <v>177</v>
      </c>
      <c r="BA218" s="49" t="s">
        <v>178</v>
      </c>
    </row>
    <row r="219" spans="1:53" s="38" customFormat="1" x14ac:dyDescent="0.25">
      <c r="A219" s="38" t="s">
        <v>171</v>
      </c>
      <c r="B219" s="38" t="s">
        <v>172</v>
      </c>
      <c r="C219" s="38" t="s">
        <v>173</v>
      </c>
      <c r="D219" s="38" t="s">
        <v>11</v>
      </c>
      <c r="E219" s="38">
        <v>1</v>
      </c>
      <c r="F219" s="38" t="s">
        <v>174</v>
      </c>
      <c r="G219" s="43">
        <v>12</v>
      </c>
      <c r="H219" s="43">
        <v>300</v>
      </c>
      <c r="I219" s="38">
        <v>12.75</v>
      </c>
      <c r="J219" s="35"/>
      <c r="K219" s="35"/>
      <c r="L219" s="35"/>
      <c r="M219" s="35"/>
      <c r="N219" s="36">
        <v>10</v>
      </c>
      <c r="O219" s="37">
        <v>0.18</v>
      </c>
      <c r="Q219" s="37"/>
      <c r="R219" s="37"/>
      <c r="S219" s="37"/>
      <c r="T219" s="37"/>
      <c r="U219" s="35"/>
      <c r="V219" s="35"/>
      <c r="W219" s="35"/>
      <c r="X219" s="37">
        <f t="shared" si="151"/>
        <v>12.39</v>
      </c>
      <c r="Y219" s="44">
        <f t="shared" si="143"/>
        <v>120.56812139928542</v>
      </c>
      <c r="Z219" s="44">
        <f t="shared" si="144"/>
        <v>1.0325</v>
      </c>
      <c r="AA219" s="45">
        <f t="shared" si="145"/>
        <v>0.8372786208283709</v>
      </c>
      <c r="AB219" s="46">
        <f t="shared" si="146"/>
        <v>1.452784503631961E-4</v>
      </c>
      <c r="AC219" s="46">
        <v>1.4999999999999999E-4</v>
      </c>
      <c r="AD219" s="46"/>
      <c r="AE219" s="46"/>
      <c r="AF219" s="46"/>
      <c r="AH219" s="46"/>
      <c r="AI219" s="56">
        <v>24.19</v>
      </c>
      <c r="AJ219" s="46"/>
      <c r="AK219" s="46"/>
      <c r="AL219" s="46"/>
      <c r="AM219" s="46"/>
      <c r="AN219" s="46"/>
      <c r="AO219" s="46"/>
      <c r="AP219" s="46"/>
      <c r="AQ219" s="46"/>
      <c r="AR219" s="46"/>
      <c r="AY219" s="47" t="s">
        <v>176</v>
      </c>
      <c r="AZ219" s="48" t="s">
        <v>177</v>
      </c>
      <c r="BA219" s="49" t="s">
        <v>178</v>
      </c>
    </row>
    <row r="220" spans="1:53" s="38" customFormat="1" x14ac:dyDescent="0.25">
      <c r="A220" s="38" t="s">
        <v>171</v>
      </c>
      <c r="B220" s="38" t="s">
        <v>172</v>
      </c>
      <c r="C220" s="38" t="s">
        <v>173</v>
      </c>
      <c r="D220" s="38" t="s">
        <v>11</v>
      </c>
      <c r="E220" s="38">
        <v>1</v>
      </c>
      <c r="F220" s="38" t="s">
        <v>174</v>
      </c>
      <c r="G220" s="43">
        <v>12</v>
      </c>
      <c r="H220" s="43">
        <v>300</v>
      </c>
      <c r="I220" s="38">
        <v>12.75</v>
      </c>
      <c r="J220" s="35"/>
      <c r="K220" s="35"/>
      <c r="L220" s="35"/>
      <c r="M220" s="35"/>
      <c r="N220" s="36"/>
      <c r="O220" s="37">
        <v>0.188</v>
      </c>
      <c r="Q220" s="37"/>
      <c r="R220" s="37"/>
      <c r="S220" s="37"/>
      <c r="T220" s="37"/>
      <c r="U220" s="35"/>
      <c r="V220" s="35"/>
      <c r="W220" s="35"/>
      <c r="X220" s="37">
        <f t="shared" si="151"/>
        <v>12.374000000000001</v>
      </c>
      <c r="Y220" s="44">
        <f t="shared" si="143"/>
        <v>120.25692779739144</v>
      </c>
      <c r="Z220" s="44">
        <f t="shared" si="144"/>
        <v>1.0311666666666668</v>
      </c>
      <c r="AA220" s="45">
        <f t="shared" si="145"/>
        <v>0.83511755414855171</v>
      </c>
      <c r="AB220" s="46">
        <f t="shared" si="146"/>
        <v>1.4546630030709548E-4</v>
      </c>
      <c r="AC220" s="46">
        <v>1.4999999999999999E-4</v>
      </c>
      <c r="AD220" s="46"/>
      <c r="AE220" s="46"/>
      <c r="AF220" s="46"/>
      <c r="AH220" s="46"/>
      <c r="AI220" s="56">
        <v>25.25</v>
      </c>
      <c r="AJ220" s="46"/>
      <c r="AK220" s="46"/>
      <c r="AL220" s="46"/>
      <c r="AM220" s="46"/>
      <c r="AN220" s="46"/>
      <c r="AO220" s="46"/>
      <c r="AP220" s="46"/>
      <c r="AQ220" s="46"/>
      <c r="AR220" s="46"/>
      <c r="AY220" s="47" t="s">
        <v>176</v>
      </c>
      <c r="AZ220" s="48" t="s">
        <v>177</v>
      </c>
      <c r="BA220" s="49" t="s">
        <v>178</v>
      </c>
    </row>
    <row r="221" spans="1:53" s="42" customFormat="1" x14ac:dyDescent="0.25">
      <c r="A221" s="42" t="s">
        <v>171</v>
      </c>
      <c r="B221" s="42" t="s">
        <v>172</v>
      </c>
      <c r="C221" s="42" t="s">
        <v>173</v>
      </c>
      <c r="D221" s="42" t="s">
        <v>11</v>
      </c>
      <c r="E221" s="42">
        <v>1</v>
      </c>
      <c r="F221" s="42" t="s">
        <v>174</v>
      </c>
      <c r="G221" s="42">
        <v>12</v>
      </c>
      <c r="H221" s="51">
        <v>300</v>
      </c>
      <c r="I221" s="42">
        <v>12.75</v>
      </c>
      <c r="J221" s="39"/>
      <c r="K221" s="39"/>
      <c r="L221" s="39"/>
      <c r="M221" s="39"/>
      <c r="N221" s="40"/>
      <c r="O221" s="41">
        <v>0.20300000000000001</v>
      </c>
      <c r="Q221" s="41"/>
      <c r="R221" s="41"/>
      <c r="S221" s="41"/>
      <c r="T221" s="41"/>
      <c r="U221" s="39"/>
      <c r="V221" s="39"/>
      <c r="W221" s="39"/>
      <c r="X221" s="41">
        <f t="shared" si="151"/>
        <v>12.343999999999999</v>
      </c>
      <c r="Y221" s="52">
        <f t="shared" si="143"/>
        <v>119.67452364330569</v>
      </c>
      <c r="Z221" s="52">
        <f t="shared" si="144"/>
        <v>1.0286666666666666</v>
      </c>
      <c r="AA221" s="53">
        <f t="shared" si="145"/>
        <v>0.83107308085628939</v>
      </c>
      <c r="AB221" s="54">
        <f t="shared" si="146"/>
        <v>1.4581983149708361E-4</v>
      </c>
      <c r="AC221" s="54">
        <v>1.4999999999999999E-4</v>
      </c>
      <c r="AD221" s="54"/>
      <c r="AE221" s="54"/>
      <c r="AF221" s="54"/>
      <c r="AG221" s="54"/>
      <c r="AH221" s="54"/>
      <c r="AI221" s="57">
        <v>27.23</v>
      </c>
      <c r="AJ221" s="54"/>
      <c r="AK221" s="54"/>
      <c r="AL221" s="54"/>
      <c r="AM221" s="54"/>
      <c r="AN221" s="54"/>
      <c r="AO221" s="54"/>
      <c r="AP221" s="54"/>
      <c r="AQ221" s="54"/>
      <c r="AR221" s="54"/>
      <c r="AY221" s="47" t="s">
        <v>176</v>
      </c>
      <c r="AZ221" s="48" t="s">
        <v>177</v>
      </c>
      <c r="BA221" s="49" t="s">
        <v>178</v>
      </c>
    </row>
    <row r="222" spans="1:53" s="42" customFormat="1" x14ac:dyDescent="0.25">
      <c r="A222" s="42" t="s">
        <v>171</v>
      </c>
      <c r="B222" s="42" t="s">
        <v>172</v>
      </c>
      <c r="C222" s="42" t="s">
        <v>173</v>
      </c>
      <c r="D222" s="42" t="s">
        <v>11</v>
      </c>
      <c r="E222" s="42">
        <v>1</v>
      </c>
      <c r="F222" s="42" t="s">
        <v>174</v>
      </c>
      <c r="G222" s="42">
        <v>12</v>
      </c>
      <c r="H222" s="51">
        <v>300</v>
      </c>
      <c r="I222" s="42">
        <v>12.75</v>
      </c>
      <c r="J222" s="39"/>
      <c r="K222" s="39"/>
      <c r="L222" s="39"/>
      <c r="M222" s="39"/>
      <c r="N222" s="40"/>
      <c r="O222" s="41">
        <v>0.219</v>
      </c>
      <c r="Q222" s="41"/>
      <c r="R222" s="41"/>
      <c r="S222" s="41"/>
      <c r="T222" s="41"/>
      <c r="U222" s="39"/>
      <c r="V222" s="39"/>
      <c r="W222" s="39"/>
      <c r="X222" s="41">
        <f t="shared" si="151"/>
        <v>12.311999999999999</v>
      </c>
      <c r="Y222" s="52">
        <f t="shared" si="143"/>
        <v>119.0548507755704</v>
      </c>
      <c r="Z222" s="52">
        <f t="shared" si="144"/>
        <v>1.026</v>
      </c>
      <c r="AA222" s="53">
        <f t="shared" si="145"/>
        <v>0.82676979705257225</v>
      </c>
      <c r="AB222" s="54">
        <f t="shared" si="146"/>
        <v>1.461988304093567E-4</v>
      </c>
      <c r="AC222" s="54">
        <v>1.4999999999999999E-4</v>
      </c>
      <c r="AD222" s="54"/>
      <c r="AE222" s="54"/>
      <c r="AF222" s="54"/>
      <c r="AG222" s="54"/>
      <c r="AH222" s="54"/>
      <c r="AI222" s="57">
        <v>29.34</v>
      </c>
      <c r="AJ222" s="54"/>
      <c r="AK222" s="54"/>
      <c r="AL222" s="54"/>
      <c r="AM222" s="54"/>
      <c r="AN222" s="54"/>
      <c r="AO222" s="54"/>
      <c r="AP222" s="54"/>
      <c r="AQ222" s="54"/>
      <c r="AR222" s="54"/>
      <c r="AY222" s="47" t="s">
        <v>176</v>
      </c>
      <c r="AZ222" s="48" t="s">
        <v>177</v>
      </c>
      <c r="BA222" s="49" t="s">
        <v>178</v>
      </c>
    </row>
    <row r="223" spans="1:53" s="42" customFormat="1" x14ac:dyDescent="0.25">
      <c r="A223" s="42" t="s">
        <v>171</v>
      </c>
      <c r="B223" s="42" t="s">
        <v>172</v>
      </c>
      <c r="C223" s="42" t="s">
        <v>173</v>
      </c>
      <c r="D223" s="42" t="s">
        <v>11</v>
      </c>
      <c r="E223" s="42">
        <v>1</v>
      </c>
      <c r="F223" s="42" t="s">
        <v>174</v>
      </c>
      <c r="G223" s="42">
        <v>12</v>
      </c>
      <c r="H223" s="51">
        <v>300</v>
      </c>
      <c r="I223" s="42">
        <v>12.75</v>
      </c>
      <c r="J223" s="39"/>
      <c r="K223" s="39"/>
      <c r="L223" s="39"/>
      <c r="M223" s="39"/>
      <c r="N223" s="40">
        <v>20</v>
      </c>
      <c r="O223" s="41">
        <v>0.25</v>
      </c>
      <c r="Q223" s="41"/>
      <c r="R223" s="41"/>
      <c r="S223" s="41"/>
      <c r="T223" s="41"/>
      <c r="U223" s="39"/>
      <c r="V223" s="39"/>
      <c r="W223" s="39"/>
      <c r="X223" s="41">
        <f t="shared" si="151"/>
        <v>12.25</v>
      </c>
      <c r="Y223" s="52">
        <f t="shared" si="143"/>
        <v>117.85881189482959</v>
      </c>
      <c r="Z223" s="52">
        <f t="shared" si="144"/>
        <v>1.0208333333333333</v>
      </c>
      <c r="AA223" s="53">
        <f t="shared" si="145"/>
        <v>0.81846397149187189</v>
      </c>
      <c r="AB223" s="54">
        <f t="shared" si="146"/>
        <v>1.4693877551020409E-4</v>
      </c>
      <c r="AC223" s="54">
        <v>1.4999999999999999E-4</v>
      </c>
      <c r="AD223" s="54"/>
      <c r="AE223" s="54"/>
      <c r="AF223" s="54"/>
      <c r="AG223" s="54"/>
      <c r="AH223" s="54"/>
      <c r="AI223" s="57">
        <v>33.409999999999997</v>
      </c>
      <c r="AJ223" s="54"/>
      <c r="AK223" s="54"/>
      <c r="AL223" s="54"/>
      <c r="AM223" s="54"/>
      <c r="AN223" s="54"/>
      <c r="AO223" s="54"/>
      <c r="AP223" s="54"/>
      <c r="AQ223" s="54"/>
      <c r="AR223" s="54"/>
      <c r="AY223" s="47" t="s">
        <v>176</v>
      </c>
      <c r="AZ223" s="48" t="s">
        <v>177</v>
      </c>
      <c r="BA223" s="49" t="s">
        <v>178</v>
      </c>
    </row>
    <row r="224" spans="1:53" s="42" customFormat="1" x14ac:dyDescent="0.25">
      <c r="A224" s="42" t="s">
        <v>171</v>
      </c>
      <c r="B224" s="42" t="s">
        <v>172</v>
      </c>
      <c r="C224" s="42" t="s">
        <v>173</v>
      </c>
      <c r="D224" s="42" t="s">
        <v>11</v>
      </c>
      <c r="E224" s="42">
        <v>1</v>
      </c>
      <c r="F224" s="42" t="s">
        <v>174</v>
      </c>
      <c r="G224" s="42">
        <v>12</v>
      </c>
      <c r="H224" s="51">
        <v>300</v>
      </c>
      <c r="I224" s="42">
        <v>12.75</v>
      </c>
      <c r="J224" s="39"/>
      <c r="K224" s="39"/>
      <c r="L224" s="39"/>
      <c r="M224" s="39"/>
      <c r="N224" s="40"/>
      <c r="O224" s="41">
        <v>0.28100000000000003</v>
      </c>
      <c r="Q224" s="41"/>
      <c r="R224" s="41"/>
      <c r="S224" s="41"/>
      <c r="T224" s="41"/>
      <c r="U224" s="39"/>
      <c r="V224" s="39"/>
      <c r="W224" s="39"/>
      <c r="X224" s="41">
        <f t="shared" si="151"/>
        <v>12.188000000000001</v>
      </c>
      <c r="Y224" s="52">
        <f t="shared" si="143"/>
        <v>116.66881115516897</v>
      </c>
      <c r="Z224" s="52">
        <f t="shared" si="144"/>
        <v>1.0156666666666667</v>
      </c>
      <c r="AA224" s="53">
        <f t="shared" si="145"/>
        <v>0.81020007746645117</v>
      </c>
      <c r="AB224" s="54">
        <f t="shared" si="146"/>
        <v>1.4768624876928125E-4</v>
      </c>
      <c r="AC224" s="54">
        <v>1.4999999999999999E-4</v>
      </c>
      <c r="AD224" s="54"/>
      <c r="AE224" s="54"/>
      <c r="AF224" s="54"/>
      <c r="AG224" s="54"/>
      <c r="AH224" s="54"/>
      <c r="AI224" s="57">
        <v>37.46</v>
      </c>
      <c r="AJ224" s="54"/>
      <c r="AK224" s="54"/>
      <c r="AL224" s="54"/>
      <c r="AM224" s="54"/>
      <c r="AN224" s="54"/>
      <c r="AO224" s="54"/>
      <c r="AP224" s="54"/>
      <c r="AQ224" s="54"/>
      <c r="AR224" s="54"/>
      <c r="AY224" s="47" t="s">
        <v>176</v>
      </c>
      <c r="AZ224" s="48" t="s">
        <v>177</v>
      </c>
      <c r="BA224" s="49" t="s">
        <v>178</v>
      </c>
    </row>
    <row r="225" spans="1:53" s="42" customFormat="1" x14ac:dyDescent="0.25">
      <c r="A225" s="42" t="s">
        <v>171</v>
      </c>
      <c r="B225" s="42" t="s">
        <v>172</v>
      </c>
      <c r="C225" s="42" t="s">
        <v>173</v>
      </c>
      <c r="D225" s="42" t="s">
        <v>11</v>
      </c>
      <c r="E225" s="42">
        <v>1</v>
      </c>
      <c r="F225" s="42" t="s">
        <v>174</v>
      </c>
      <c r="G225" s="42">
        <v>12</v>
      </c>
      <c r="H225" s="51">
        <v>300</v>
      </c>
      <c r="I225" s="42">
        <v>12.75</v>
      </c>
      <c r="J225" s="39"/>
      <c r="K225" s="39"/>
      <c r="L225" s="39"/>
      <c r="M225" s="39"/>
      <c r="N225" s="40"/>
      <c r="O225" s="41">
        <v>0.312</v>
      </c>
      <c r="Q225" s="41"/>
      <c r="R225" s="41"/>
      <c r="S225" s="41"/>
      <c r="T225" s="41"/>
      <c r="U225" s="39"/>
      <c r="V225" s="39"/>
      <c r="W225" s="39"/>
      <c r="X225" s="41">
        <f t="shared" si="151"/>
        <v>12.125999999999999</v>
      </c>
      <c r="Y225" s="52">
        <f t="shared" si="143"/>
        <v>115.48484855658853</v>
      </c>
      <c r="Z225" s="52">
        <f t="shared" si="144"/>
        <v>1.0105</v>
      </c>
      <c r="AA225" s="53">
        <f t="shared" si="145"/>
        <v>0.80197811497630922</v>
      </c>
      <c r="AB225" s="54">
        <f t="shared" si="146"/>
        <v>1.4844136566056408E-4</v>
      </c>
      <c r="AC225" s="54">
        <v>1.4999999999999999E-4</v>
      </c>
      <c r="AD225" s="54"/>
      <c r="AE225" s="54"/>
      <c r="AF225" s="54"/>
      <c r="AG225" s="54"/>
      <c r="AH225" s="54"/>
      <c r="AI225" s="57">
        <v>41.48</v>
      </c>
      <c r="AJ225" s="54"/>
      <c r="AK225" s="54"/>
      <c r="AL225" s="54"/>
      <c r="AM225" s="54"/>
      <c r="AN225" s="54"/>
      <c r="AO225" s="54"/>
      <c r="AP225" s="54"/>
      <c r="AQ225" s="54"/>
      <c r="AR225" s="54"/>
      <c r="AY225" s="47" t="s">
        <v>176</v>
      </c>
      <c r="AZ225" s="48" t="s">
        <v>177</v>
      </c>
      <c r="BA225" s="49" t="s">
        <v>178</v>
      </c>
    </row>
    <row r="226" spans="1:53" s="42" customFormat="1" x14ac:dyDescent="0.25">
      <c r="A226" s="42" t="s">
        <v>171</v>
      </c>
      <c r="B226" s="42" t="s">
        <v>172</v>
      </c>
      <c r="C226" s="42" t="s">
        <v>173</v>
      </c>
      <c r="D226" s="42" t="s">
        <v>11</v>
      </c>
      <c r="E226" s="42">
        <v>1</v>
      </c>
      <c r="F226" s="42" t="s">
        <v>174</v>
      </c>
      <c r="G226" s="42">
        <v>12</v>
      </c>
      <c r="H226" s="51">
        <v>300</v>
      </c>
      <c r="I226" s="42">
        <v>12.75</v>
      </c>
      <c r="J226" s="39"/>
      <c r="K226" s="39"/>
      <c r="L226" s="39"/>
      <c r="M226" s="39"/>
      <c r="N226" s="40">
        <v>30</v>
      </c>
      <c r="O226" s="41">
        <v>0.33</v>
      </c>
      <c r="Q226" s="41"/>
      <c r="R226" s="41"/>
      <c r="S226" s="41"/>
      <c r="T226" s="41"/>
      <c r="U226" s="39"/>
      <c r="V226" s="39"/>
      <c r="W226" s="39"/>
      <c r="X226" s="41">
        <f t="shared" si="151"/>
        <v>12.09</v>
      </c>
      <c r="Y226" s="52">
        <f t="shared" si="143"/>
        <v>114.80015728729457</v>
      </c>
      <c r="Z226" s="52">
        <f t="shared" si="144"/>
        <v>1.0075000000000001</v>
      </c>
      <c r="AA226" s="53">
        <f t="shared" si="145"/>
        <v>0.79722331449510131</v>
      </c>
      <c r="AB226" s="54">
        <f t="shared" si="146"/>
        <v>1.4888337468982628E-4</v>
      </c>
      <c r="AC226" s="54">
        <v>1.4999999999999999E-4</v>
      </c>
      <c r="AD226" s="54"/>
      <c r="AE226" s="54"/>
      <c r="AF226" s="54"/>
      <c r="AG226" s="54"/>
      <c r="AH226" s="54"/>
      <c r="AI226" s="57">
        <v>43.81</v>
      </c>
      <c r="AJ226" s="54"/>
      <c r="AK226" s="54"/>
      <c r="AL226" s="54"/>
      <c r="AM226" s="54"/>
      <c r="AN226" s="54"/>
      <c r="AO226" s="54"/>
      <c r="AP226" s="54"/>
      <c r="AQ226" s="54"/>
      <c r="AR226" s="54"/>
      <c r="AY226" s="47" t="s">
        <v>176</v>
      </c>
      <c r="AZ226" s="48" t="s">
        <v>177</v>
      </c>
      <c r="BA226" s="49" t="s">
        <v>178</v>
      </c>
    </row>
    <row r="227" spans="1:53" s="42" customFormat="1" x14ac:dyDescent="0.25">
      <c r="A227" s="42" t="s">
        <v>171</v>
      </c>
      <c r="B227" s="42" t="s">
        <v>172</v>
      </c>
      <c r="C227" s="42" t="s">
        <v>173</v>
      </c>
      <c r="D227" s="42" t="s">
        <v>11</v>
      </c>
      <c r="E227" s="42">
        <v>1</v>
      </c>
      <c r="F227" s="42" t="s">
        <v>174</v>
      </c>
      <c r="G227" s="42">
        <v>12</v>
      </c>
      <c r="H227" s="51">
        <v>300</v>
      </c>
      <c r="I227" s="42">
        <v>12.75</v>
      </c>
      <c r="J227" s="39"/>
      <c r="K227" s="39"/>
      <c r="L227" s="39"/>
      <c r="M227" s="39"/>
      <c r="N227" s="40"/>
      <c r="O227" s="41">
        <v>0.34399999999999997</v>
      </c>
      <c r="Q227" s="41"/>
      <c r="R227" s="41"/>
      <c r="S227" s="41"/>
      <c r="T227" s="41"/>
      <c r="U227" s="39"/>
      <c r="V227" s="39"/>
      <c r="W227" s="39"/>
      <c r="X227" s="41">
        <f t="shared" si="151"/>
        <v>12.061999999999999</v>
      </c>
      <c r="Y227" s="52">
        <f t="shared" si="143"/>
        <v>114.26902706690804</v>
      </c>
      <c r="Z227" s="52">
        <f t="shared" si="144"/>
        <v>1.0051666666666665</v>
      </c>
      <c r="AA227" s="53">
        <f t="shared" si="145"/>
        <v>0.79353491018686129</v>
      </c>
      <c r="AB227" s="54">
        <f t="shared" si="146"/>
        <v>1.492289835848118E-4</v>
      </c>
      <c r="AC227" s="54">
        <v>1.4999999999999999E-4</v>
      </c>
      <c r="AD227" s="54"/>
      <c r="AE227" s="54"/>
      <c r="AF227" s="54"/>
      <c r="AG227" s="54"/>
      <c r="AH227" s="54"/>
      <c r="AI227" s="57">
        <v>45.62</v>
      </c>
      <c r="AJ227" s="54"/>
      <c r="AK227" s="54"/>
      <c r="AL227" s="54"/>
      <c r="AM227" s="54"/>
      <c r="AN227" s="54"/>
      <c r="AO227" s="54"/>
      <c r="AP227" s="54"/>
      <c r="AQ227" s="54"/>
      <c r="AR227" s="54"/>
      <c r="AY227" s="47" t="s">
        <v>176</v>
      </c>
      <c r="AZ227" s="48" t="s">
        <v>177</v>
      </c>
      <c r="BA227" s="49" t="s">
        <v>178</v>
      </c>
    </row>
    <row r="228" spans="1:53" s="42" customFormat="1" x14ac:dyDescent="0.25">
      <c r="A228" s="42" t="s">
        <v>171</v>
      </c>
      <c r="B228" s="42" t="s">
        <v>172</v>
      </c>
      <c r="C228" s="42" t="s">
        <v>173</v>
      </c>
      <c r="D228" s="42" t="s">
        <v>11</v>
      </c>
      <c r="E228" s="42">
        <v>1</v>
      </c>
      <c r="F228" s="42" t="s">
        <v>174</v>
      </c>
      <c r="G228" s="42">
        <v>12</v>
      </c>
      <c r="H228" s="51">
        <v>300</v>
      </c>
      <c r="I228" s="42">
        <v>12.75</v>
      </c>
      <c r="J228" s="39"/>
      <c r="K228" s="39"/>
      <c r="L228" s="39"/>
      <c r="M228" s="39" t="s">
        <v>180</v>
      </c>
      <c r="N228" s="40"/>
      <c r="O228" s="41">
        <v>0.375</v>
      </c>
      <c r="Q228" s="41"/>
      <c r="R228" s="41"/>
      <c r="S228" s="41"/>
      <c r="T228" s="41"/>
      <c r="U228" s="39"/>
      <c r="V228" s="39"/>
      <c r="W228" s="39"/>
      <c r="X228" s="41">
        <f t="shared" si="151"/>
        <v>12</v>
      </c>
      <c r="Y228" s="52">
        <f t="shared" si="143"/>
        <v>113.09733552923255</v>
      </c>
      <c r="Z228" s="52">
        <f t="shared" si="144"/>
        <v>1</v>
      </c>
      <c r="AA228" s="53">
        <f t="shared" si="145"/>
        <v>0.78539816339744828</v>
      </c>
      <c r="AB228" s="54">
        <f t="shared" si="146"/>
        <v>1.4999999999999999E-4</v>
      </c>
      <c r="AC228" s="54">
        <v>1.4999999999999999E-4</v>
      </c>
      <c r="AD228" s="54"/>
      <c r="AE228" s="54"/>
      <c r="AF228" s="54"/>
      <c r="AG228" s="54"/>
      <c r="AH228" s="54"/>
      <c r="AI228" s="57">
        <v>49.61</v>
      </c>
      <c r="AJ228" s="54"/>
      <c r="AK228" s="54"/>
      <c r="AL228" s="54"/>
      <c r="AM228" s="54"/>
      <c r="AN228" s="54"/>
      <c r="AO228" s="54"/>
      <c r="AP228" s="54"/>
      <c r="AQ228" s="54"/>
      <c r="AR228" s="54"/>
      <c r="AY228" s="47" t="s">
        <v>176</v>
      </c>
      <c r="AZ228" s="48" t="s">
        <v>177</v>
      </c>
      <c r="BA228" s="49" t="s">
        <v>178</v>
      </c>
    </row>
    <row r="229" spans="1:53" s="42" customFormat="1" x14ac:dyDescent="0.25">
      <c r="A229" s="42" t="s">
        <v>171</v>
      </c>
      <c r="B229" s="42" t="s">
        <v>172</v>
      </c>
      <c r="C229" s="42" t="s">
        <v>173</v>
      </c>
      <c r="D229" s="42" t="s">
        <v>11</v>
      </c>
      <c r="E229" s="42">
        <v>1</v>
      </c>
      <c r="F229" s="42" t="s">
        <v>174</v>
      </c>
      <c r="G229" s="42">
        <v>12</v>
      </c>
      <c r="H229" s="51">
        <v>300</v>
      </c>
      <c r="I229" s="42">
        <v>12.75</v>
      </c>
      <c r="J229" s="39"/>
      <c r="K229" s="39"/>
      <c r="L229" s="39"/>
      <c r="M229" s="39"/>
      <c r="N229" s="40">
        <v>40</v>
      </c>
      <c r="O229" s="41">
        <v>0.40600000000000003</v>
      </c>
      <c r="Q229" s="41"/>
      <c r="R229" s="41"/>
      <c r="S229" s="41"/>
      <c r="T229" s="41"/>
      <c r="U229" s="39"/>
      <c r="V229" s="39"/>
      <c r="W229" s="39"/>
      <c r="X229" s="41">
        <f t="shared" si="151"/>
        <v>11.938000000000001</v>
      </c>
      <c r="Y229" s="52">
        <f t="shared" si="143"/>
        <v>111.93168213263726</v>
      </c>
      <c r="Z229" s="52">
        <f t="shared" si="144"/>
        <v>0.99483333333333335</v>
      </c>
      <c r="AA229" s="53">
        <f t="shared" si="145"/>
        <v>0.77730334814331425</v>
      </c>
      <c r="AB229" s="54">
        <f t="shared" si="146"/>
        <v>1.5077902496230523E-4</v>
      </c>
      <c r="AC229" s="54">
        <v>1.4999999999999999E-4</v>
      </c>
      <c r="AD229" s="54"/>
      <c r="AE229" s="54"/>
      <c r="AF229" s="54"/>
      <c r="AG229" s="54"/>
      <c r="AH229" s="54"/>
      <c r="AI229" s="57">
        <v>53.57</v>
      </c>
      <c r="AJ229" s="54"/>
      <c r="AK229" s="54"/>
      <c r="AL229" s="54"/>
      <c r="AM229" s="54"/>
      <c r="AN229" s="54"/>
      <c r="AO229" s="54"/>
      <c r="AP229" s="54"/>
      <c r="AQ229" s="54"/>
      <c r="AR229" s="54"/>
      <c r="AY229" s="47" t="s">
        <v>176</v>
      </c>
      <c r="AZ229" s="48" t="s">
        <v>177</v>
      </c>
      <c r="BA229" s="49" t="s">
        <v>178</v>
      </c>
    </row>
    <row r="230" spans="1:53" s="42" customFormat="1" x14ac:dyDescent="0.25">
      <c r="A230" s="42" t="s">
        <v>171</v>
      </c>
      <c r="B230" s="42" t="s">
        <v>172</v>
      </c>
      <c r="C230" s="42" t="s">
        <v>173</v>
      </c>
      <c r="D230" s="42" t="s">
        <v>11</v>
      </c>
      <c r="E230" s="42">
        <v>1</v>
      </c>
      <c r="F230" s="42" t="s">
        <v>174</v>
      </c>
      <c r="G230" s="42">
        <v>12</v>
      </c>
      <c r="H230" s="51">
        <v>300</v>
      </c>
      <c r="I230" s="42">
        <v>12.75</v>
      </c>
      <c r="J230" s="39"/>
      <c r="K230" s="39"/>
      <c r="L230" s="39"/>
      <c r="M230" s="39"/>
      <c r="N230" s="40"/>
      <c r="O230" s="41">
        <v>0.438</v>
      </c>
      <c r="Q230" s="41"/>
      <c r="R230" s="41"/>
      <c r="S230" s="41"/>
      <c r="T230" s="41"/>
      <c r="U230" s="39"/>
      <c r="V230" s="39"/>
      <c r="W230" s="39"/>
      <c r="X230" s="41">
        <f t="shared" si="151"/>
        <v>11.874000000000001</v>
      </c>
      <c r="Y230" s="52">
        <f t="shared" si="143"/>
        <v>110.73476046436078</v>
      </c>
      <c r="Z230" s="52">
        <f t="shared" si="144"/>
        <v>0.98950000000000005</v>
      </c>
      <c r="AA230" s="53">
        <f t="shared" si="145"/>
        <v>0.76899139211361645</v>
      </c>
      <c r="AB230" s="54">
        <f t="shared" si="146"/>
        <v>1.5159171298635671E-4</v>
      </c>
      <c r="AC230" s="54">
        <v>1.4999999999999999E-4</v>
      </c>
      <c r="AD230" s="54"/>
      <c r="AE230" s="54"/>
      <c r="AF230" s="54"/>
      <c r="AG230" s="54"/>
      <c r="AH230" s="54"/>
      <c r="AI230" s="57">
        <v>57.65</v>
      </c>
      <c r="AJ230" s="54"/>
      <c r="AK230" s="54"/>
      <c r="AL230" s="54"/>
      <c r="AM230" s="54"/>
      <c r="AN230" s="54"/>
      <c r="AO230" s="54"/>
      <c r="AP230" s="54"/>
      <c r="AQ230" s="54"/>
      <c r="AR230" s="54"/>
      <c r="AY230" s="47" t="s">
        <v>176</v>
      </c>
      <c r="AZ230" s="48" t="s">
        <v>177</v>
      </c>
      <c r="BA230" s="49" t="s">
        <v>178</v>
      </c>
    </row>
    <row r="231" spans="1:53" s="42" customFormat="1" x14ac:dyDescent="0.25">
      <c r="A231" s="42" t="s">
        <v>171</v>
      </c>
      <c r="B231" s="42" t="s">
        <v>172</v>
      </c>
      <c r="C231" s="42" t="s">
        <v>173</v>
      </c>
      <c r="D231" s="42" t="s">
        <v>11</v>
      </c>
      <c r="E231" s="42">
        <v>1</v>
      </c>
      <c r="F231" s="42" t="s">
        <v>174</v>
      </c>
      <c r="G231" s="42">
        <v>12</v>
      </c>
      <c r="H231" s="51">
        <v>300</v>
      </c>
      <c r="I231" s="42">
        <v>12.75</v>
      </c>
      <c r="J231" s="39"/>
      <c r="K231" s="39"/>
      <c r="L231" s="39"/>
      <c r="M231" s="39" t="s">
        <v>182</v>
      </c>
      <c r="N231" s="40"/>
      <c r="O231" s="41">
        <v>0.5</v>
      </c>
      <c r="Q231" s="41"/>
      <c r="R231" s="41"/>
      <c r="S231" s="41"/>
      <c r="T231" s="41"/>
      <c r="U231" s="39"/>
      <c r="V231" s="39"/>
      <c r="W231" s="39"/>
      <c r="X231" s="41">
        <f t="shared" si="151"/>
        <v>11.75</v>
      </c>
      <c r="Y231" s="52">
        <f t="shared" si="143"/>
        <v>108.43403393406021</v>
      </c>
      <c r="Z231" s="52">
        <f t="shared" si="144"/>
        <v>0.97916666666666663</v>
      </c>
      <c r="AA231" s="53">
        <f t="shared" si="145"/>
        <v>0.75301412454208472</v>
      </c>
      <c r="AB231" s="54">
        <f t="shared" si="146"/>
        <v>1.5319148936170213E-4</v>
      </c>
      <c r="AC231" s="54">
        <v>1.4999999999999999E-4</v>
      </c>
      <c r="AD231" s="54"/>
      <c r="AE231" s="54"/>
      <c r="AF231" s="54"/>
      <c r="AG231" s="54"/>
      <c r="AH231" s="54"/>
      <c r="AI231" s="57">
        <v>65.48</v>
      </c>
      <c r="AJ231" s="54"/>
      <c r="AK231" s="54"/>
      <c r="AL231" s="54"/>
      <c r="AM231" s="54"/>
      <c r="AN231" s="54"/>
      <c r="AO231" s="54"/>
      <c r="AP231" s="54"/>
      <c r="AQ231" s="54"/>
      <c r="AR231" s="54"/>
      <c r="AY231" s="47" t="s">
        <v>176</v>
      </c>
      <c r="AZ231" s="48" t="s">
        <v>177</v>
      </c>
      <c r="BA231" s="49" t="s">
        <v>178</v>
      </c>
    </row>
    <row r="232" spans="1:53" s="42" customFormat="1" x14ac:dyDescent="0.25">
      <c r="A232" s="42" t="s">
        <v>171</v>
      </c>
      <c r="B232" s="42" t="s">
        <v>172</v>
      </c>
      <c r="C232" s="42" t="s">
        <v>173</v>
      </c>
      <c r="D232" s="42" t="s">
        <v>11</v>
      </c>
      <c r="E232" s="42">
        <v>1</v>
      </c>
      <c r="F232" s="42" t="s">
        <v>174</v>
      </c>
      <c r="G232" s="42">
        <v>12</v>
      </c>
      <c r="H232" s="51">
        <v>300</v>
      </c>
      <c r="I232" s="42">
        <v>12.75</v>
      </c>
      <c r="J232" s="39"/>
      <c r="K232" s="39"/>
      <c r="L232" s="39"/>
      <c r="M232" s="39"/>
      <c r="N232" s="40">
        <v>60</v>
      </c>
      <c r="O232" s="41">
        <v>0.56200000000000006</v>
      </c>
      <c r="Q232" s="41"/>
      <c r="R232" s="41"/>
      <c r="S232" s="41"/>
      <c r="T232" s="41"/>
      <c r="U232" s="39"/>
      <c r="V232" s="39"/>
      <c r="W232" s="39"/>
      <c r="X232" s="41">
        <f t="shared" si="151"/>
        <v>11.625999999999999</v>
      </c>
      <c r="Y232" s="52">
        <f t="shared" si="143"/>
        <v>106.15745996808043</v>
      </c>
      <c r="Z232" s="52">
        <f t="shared" si="144"/>
        <v>0.96883333333333332</v>
      </c>
      <c r="AA232" s="53">
        <f t="shared" si="145"/>
        <v>0.7372045831116697</v>
      </c>
      <c r="AB232" s="54">
        <f t="shared" si="146"/>
        <v>1.5482539136418372E-4</v>
      </c>
      <c r="AC232" s="54">
        <v>1.4999999999999999E-4</v>
      </c>
      <c r="AD232" s="54"/>
      <c r="AE232" s="54"/>
      <c r="AF232" s="54"/>
      <c r="AG232" s="54"/>
      <c r="AH232" s="54"/>
      <c r="AI232" s="57">
        <v>73.22</v>
      </c>
      <c r="AJ232" s="54"/>
      <c r="AK232" s="54"/>
      <c r="AL232" s="54"/>
      <c r="AM232" s="54"/>
      <c r="AN232" s="54"/>
      <c r="AO232" s="54"/>
      <c r="AP232" s="54"/>
      <c r="AQ232" s="54"/>
      <c r="AR232" s="54"/>
      <c r="AY232" s="47" t="s">
        <v>176</v>
      </c>
      <c r="AZ232" s="48" t="s">
        <v>177</v>
      </c>
      <c r="BA232" s="49" t="s">
        <v>178</v>
      </c>
    </row>
    <row r="233" spans="1:53" s="38" customFormat="1" x14ac:dyDescent="0.25">
      <c r="A233" s="38" t="s">
        <v>171</v>
      </c>
      <c r="B233" s="38" t="s">
        <v>172</v>
      </c>
      <c r="C233" s="38" t="s">
        <v>173</v>
      </c>
      <c r="D233" s="38" t="s">
        <v>11</v>
      </c>
      <c r="E233" s="38">
        <v>1</v>
      </c>
      <c r="F233" s="38" t="s">
        <v>174</v>
      </c>
      <c r="G233" s="43">
        <v>12</v>
      </c>
      <c r="H233" s="43">
        <v>300</v>
      </c>
      <c r="I233" s="38">
        <v>12.75</v>
      </c>
      <c r="J233" s="35"/>
      <c r="K233" s="35"/>
      <c r="L233" s="35"/>
      <c r="M233" s="35"/>
      <c r="N233" s="36"/>
      <c r="O233" s="37">
        <v>0.625</v>
      </c>
      <c r="Q233" s="37"/>
      <c r="R233" s="37"/>
      <c r="S233" s="37"/>
      <c r="T233" s="37"/>
      <c r="U233" s="35"/>
      <c r="V233" s="35"/>
      <c r="W233" s="35"/>
      <c r="X233" s="37">
        <f t="shared" si="151"/>
        <v>11.5</v>
      </c>
      <c r="Y233" s="44">
        <f t="shared" ref="Y233" si="184">PI()*X233^2/4</f>
        <v>103.86890710931253</v>
      </c>
      <c r="Z233" s="44">
        <f t="shared" ref="Z233" si="185">X233/12</f>
        <v>0.95833333333333337</v>
      </c>
      <c r="AA233" s="45">
        <f t="shared" ref="AA233" si="186">PI()*Z233^2/4</f>
        <v>0.72131185492578154</v>
      </c>
      <c r="AB233" s="46">
        <f t="shared" ref="AB233" si="187">AC233/Z233</f>
        <v>1.5652173913043477E-4</v>
      </c>
      <c r="AC233" s="46">
        <v>1.4999999999999999E-4</v>
      </c>
      <c r="AD233" s="46"/>
      <c r="AE233" s="46"/>
      <c r="AF233" s="46"/>
      <c r="AH233" s="46"/>
      <c r="AI233" s="56">
        <v>81.010000000000005</v>
      </c>
      <c r="AJ233" s="46"/>
      <c r="AK233" s="46"/>
      <c r="AL233" s="46"/>
      <c r="AM233" s="46"/>
      <c r="AN233" s="46"/>
      <c r="AO233" s="46"/>
      <c r="AP233" s="46"/>
      <c r="AQ233" s="46"/>
      <c r="AR233" s="46"/>
      <c r="AY233" s="47" t="s">
        <v>176</v>
      </c>
      <c r="AZ233" s="48" t="s">
        <v>177</v>
      </c>
      <c r="BA233" s="49" t="s">
        <v>178</v>
      </c>
    </row>
    <row r="234" spans="1:53" s="42" customFormat="1" x14ac:dyDescent="0.25">
      <c r="A234" s="42" t="s">
        <v>171</v>
      </c>
      <c r="B234" s="42" t="s">
        <v>172</v>
      </c>
      <c r="C234" s="42" t="s">
        <v>173</v>
      </c>
      <c r="D234" s="42" t="s">
        <v>11</v>
      </c>
      <c r="E234" s="42">
        <v>1</v>
      </c>
      <c r="F234" s="42" t="s">
        <v>174</v>
      </c>
      <c r="G234" s="42">
        <v>12</v>
      </c>
      <c r="H234" s="51">
        <v>300</v>
      </c>
      <c r="I234" s="42">
        <v>12.75</v>
      </c>
      <c r="J234" s="39"/>
      <c r="K234" s="39"/>
      <c r="L234" s="39"/>
      <c r="M234" s="39"/>
      <c r="N234" s="40">
        <v>80</v>
      </c>
      <c r="O234" s="41">
        <v>0.68799999999999994</v>
      </c>
      <c r="Q234" s="41"/>
      <c r="R234" s="41"/>
      <c r="S234" s="41"/>
      <c r="T234" s="41"/>
      <c r="U234" s="39"/>
      <c r="V234" s="39"/>
      <c r="W234" s="39"/>
      <c r="X234" s="41">
        <f t="shared" si="151"/>
        <v>11.374000000000001</v>
      </c>
      <c r="Y234" s="52">
        <f t="shared" si="143"/>
        <v>101.60529221302885</v>
      </c>
      <c r="Z234" s="52">
        <f t="shared" si="144"/>
        <v>0.94783333333333342</v>
      </c>
      <c r="AA234" s="53">
        <f t="shared" si="145"/>
        <v>0.70559230703492248</v>
      </c>
      <c r="AB234" s="54">
        <f t="shared" si="146"/>
        <v>1.5825567082820464E-4</v>
      </c>
      <c r="AC234" s="54">
        <v>1.4999999999999999E-4</v>
      </c>
      <c r="AD234" s="54"/>
      <c r="AE234" s="54"/>
      <c r="AF234" s="54"/>
      <c r="AG234" s="54"/>
      <c r="AH234" s="54"/>
      <c r="AI234" s="57">
        <v>88.71</v>
      </c>
      <c r="AJ234" s="54"/>
      <c r="AK234" s="54"/>
      <c r="AL234" s="54"/>
      <c r="AM234" s="54"/>
      <c r="AN234" s="54"/>
      <c r="AO234" s="54"/>
      <c r="AP234" s="54"/>
      <c r="AQ234" s="54"/>
      <c r="AR234" s="54"/>
      <c r="AY234" s="47" t="s">
        <v>176</v>
      </c>
      <c r="AZ234" s="48" t="s">
        <v>177</v>
      </c>
      <c r="BA234" s="49" t="s">
        <v>178</v>
      </c>
    </row>
    <row r="235" spans="1:53" s="38" customFormat="1" x14ac:dyDescent="0.25">
      <c r="A235" s="38" t="s">
        <v>171</v>
      </c>
      <c r="B235" s="38" t="s">
        <v>172</v>
      </c>
      <c r="C235" s="38" t="s">
        <v>173</v>
      </c>
      <c r="D235" s="38" t="s">
        <v>11</v>
      </c>
      <c r="E235" s="38">
        <v>1</v>
      </c>
      <c r="F235" s="38" t="s">
        <v>174</v>
      </c>
      <c r="G235" s="43">
        <v>12</v>
      </c>
      <c r="H235" s="43">
        <v>300</v>
      </c>
      <c r="I235" s="38">
        <v>12.75</v>
      </c>
      <c r="J235" s="35"/>
      <c r="K235" s="35"/>
      <c r="L235" s="35"/>
      <c r="M235" s="35"/>
      <c r="N235" s="36"/>
      <c r="O235" s="37">
        <v>0.75</v>
      </c>
      <c r="Q235" s="37"/>
      <c r="R235" s="37"/>
      <c r="S235" s="37"/>
      <c r="T235" s="37"/>
      <c r="U235" s="35"/>
      <c r="V235" s="35"/>
      <c r="W235" s="35"/>
      <c r="X235" s="37">
        <f t="shared" si="151"/>
        <v>11.25</v>
      </c>
      <c r="Y235" s="44">
        <f t="shared" ref="Y235:Y236" si="188">PI()*X235^2/4</f>
        <v>99.401955054989543</v>
      </c>
      <c r="Z235" s="44">
        <f t="shared" ref="Z235:Z236" si="189">X235/12</f>
        <v>0.9375</v>
      </c>
      <c r="AA235" s="45">
        <f t="shared" ref="AA235:AA236" si="190">PI()*Z235^2/4</f>
        <v>0.69029135454853852</v>
      </c>
      <c r="AB235" s="46">
        <f t="shared" ref="AB235:AB236" si="191">AC235/Z235</f>
        <v>1.5999999999999999E-4</v>
      </c>
      <c r="AC235" s="46">
        <v>1.4999999999999999E-4</v>
      </c>
      <c r="AD235" s="46"/>
      <c r="AE235" s="46"/>
      <c r="AF235" s="46"/>
      <c r="AH235" s="46"/>
      <c r="AI235" s="56">
        <v>96.21</v>
      </c>
      <c r="AJ235" s="46"/>
      <c r="AK235" s="46"/>
      <c r="AL235" s="46"/>
      <c r="AM235" s="46"/>
      <c r="AN235" s="46"/>
      <c r="AO235" s="46"/>
      <c r="AP235" s="46"/>
      <c r="AQ235" s="46"/>
      <c r="AR235" s="46"/>
      <c r="AY235" s="47" t="s">
        <v>176</v>
      </c>
      <c r="AZ235" s="48" t="s">
        <v>177</v>
      </c>
      <c r="BA235" s="49" t="s">
        <v>178</v>
      </c>
    </row>
    <row r="236" spans="1:53" s="38" customFormat="1" x14ac:dyDescent="0.25">
      <c r="A236" s="38" t="s">
        <v>171</v>
      </c>
      <c r="B236" s="38" t="s">
        <v>172</v>
      </c>
      <c r="C236" s="38" t="s">
        <v>173</v>
      </c>
      <c r="D236" s="38" t="s">
        <v>11</v>
      </c>
      <c r="E236" s="38">
        <v>1</v>
      </c>
      <c r="F236" s="38" t="s">
        <v>174</v>
      </c>
      <c r="G236" s="43">
        <v>12</v>
      </c>
      <c r="H236" s="43">
        <v>300</v>
      </c>
      <c r="I236" s="38">
        <v>12.75</v>
      </c>
      <c r="J236" s="35"/>
      <c r="K236" s="35"/>
      <c r="L236" s="35"/>
      <c r="M236" s="35"/>
      <c r="N236" s="36"/>
      <c r="O236" s="37">
        <v>0.81200000000000006</v>
      </c>
      <c r="Q236" s="37"/>
      <c r="R236" s="37"/>
      <c r="S236" s="37"/>
      <c r="T236" s="37"/>
      <c r="U236" s="35"/>
      <c r="V236" s="35"/>
      <c r="W236" s="35"/>
      <c r="X236" s="37">
        <f t="shared" si="151"/>
        <v>11.125999999999999</v>
      </c>
      <c r="Y236" s="44">
        <f t="shared" si="188"/>
        <v>97.222770461271054</v>
      </c>
      <c r="Z236" s="44">
        <f t="shared" si="189"/>
        <v>0.92716666666666658</v>
      </c>
      <c r="AA236" s="45">
        <f t="shared" si="190"/>
        <v>0.67515812820327115</v>
      </c>
      <c r="AB236" s="46">
        <f t="shared" si="191"/>
        <v>1.6178321049793278E-4</v>
      </c>
      <c r="AC236" s="46">
        <v>1.4999999999999999E-4</v>
      </c>
      <c r="AD236" s="46"/>
      <c r="AE236" s="46"/>
      <c r="AF236" s="46"/>
      <c r="AH236" s="46"/>
      <c r="AI236" s="56">
        <v>103.63</v>
      </c>
      <c r="AJ236" s="46"/>
      <c r="AK236" s="46"/>
      <c r="AL236" s="46"/>
      <c r="AM236" s="46"/>
      <c r="AN236" s="46"/>
      <c r="AO236" s="46"/>
      <c r="AP236" s="46"/>
      <c r="AQ236" s="46"/>
      <c r="AR236" s="46"/>
      <c r="AY236" s="47" t="s">
        <v>176</v>
      </c>
      <c r="AZ236" s="48" t="s">
        <v>177</v>
      </c>
      <c r="BA236" s="49" t="s">
        <v>178</v>
      </c>
    </row>
    <row r="237" spans="1:53" s="42" customFormat="1" x14ac:dyDescent="0.25">
      <c r="A237" s="42" t="s">
        <v>171</v>
      </c>
      <c r="B237" s="42" t="s">
        <v>172</v>
      </c>
      <c r="C237" s="42" t="s">
        <v>173</v>
      </c>
      <c r="D237" s="42" t="s">
        <v>11</v>
      </c>
      <c r="E237" s="42">
        <v>1</v>
      </c>
      <c r="F237" s="42" t="s">
        <v>174</v>
      </c>
      <c r="G237" s="42">
        <v>12</v>
      </c>
      <c r="H237" s="51">
        <v>300</v>
      </c>
      <c r="I237" s="42">
        <v>12.75</v>
      </c>
      <c r="J237" s="39"/>
      <c r="K237" s="39"/>
      <c r="L237" s="39"/>
      <c r="M237" s="39"/>
      <c r="N237" s="40">
        <v>100</v>
      </c>
      <c r="O237" s="41">
        <v>0.84399999999999997</v>
      </c>
      <c r="Q237" s="41"/>
      <c r="R237" s="41"/>
      <c r="S237" s="41"/>
      <c r="T237" s="41"/>
      <c r="U237" s="39"/>
      <c r="V237" s="39"/>
      <c r="W237" s="39"/>
      <c r="X237" s="41">
        <f t="shared" si="151"/>
        <v>11.061999999999999</v>
      </c>
      <c r="Y237" s="52">
        <f t="shared" si="143"/>
        <v>96.107479936505456</v>
      </c>
      <c r="Z237" s="52">
        <f t="shared" si="144"/>
        <v>0.92183333333333328</v>
      </c>
      <c r="AA237" s="53">
        <f t="shared" si="145"/>
        <v>0.66741305511462123</v>
      </c>
      <c r="AB237" s="54">
        <f t="shared" si="146"/>
        <v>1.6271921894774904E-4</v>
      </c>
      <c r="AC237" s="54">
        <v>1.4999999999999999E-4</v>
      </c>
      <c r="AD237" s="54"/>
      <c r="AE237" s="54"/>
      <c r="AF237" s="54"/>
      <c r="AG237" s="54"/>
      <c r="AH237" s="54"/>
      <c r="AI237" s="57">
        <v>107.42</v>
      </c>
      <c r="AJ237" s="54"/>
      <c r="AK237" s="54"/>
      <c r="AL237" s="54"/>
      <c r="AM237" s="54"/>
      <c r="AN237" s="54"/>
      <c r="AO237" s="54"/>
      <c r="AP237" s="54"/>
      <c r="AQ237" s="54"/>
      <c r="AR237" s="54"/>
      <c r="AY237" s="47" t="s">
        <v>176</v>
      </c>
      <c r="AZ237" s="48" t="s">
        <v>177</v>
      </c>
      <c r="BA237" s="49" t="s">
        <v>178</v>
      </c>
    </row>
    <row r="238" spans="1:53" s="38" customFormat="1" x14ac:dyDescent="0.25">
      <c r="A238" s="38" t="s">
        <v>171</v>
      </c>
      <c r="B238" s="38" t="s">
        <v>172</v>
      </c>
      <c r="C238" s="38" t="s">
        <v>173</v>
      </c>
      <c r="D238" s="38" t="s">
        <v>11</v>
      </c>
      <c r="E238" s="38">
        <v>1</v>
      </c>
      <c r="F238" s="38" t="s">
        <v>174</v>
      </c>
      <c r="G238" s="43">
        <v>12</v>
      </c>
      <c r="H238" s="43">
        <v>300</v>
      </c>
      <c r="I238" s="38">
        <v>12.75</v>
      </c>
      <c r="J238" s="35"/>
      <c r="K238" s="35"/>
      <c r="L238" s="35"/>
      <c r="M238" s="35"/>
      <c r="N238" s="36"/>
      <c r="O238" s="37">
        <v>0.875</v>
      </c>
      <c r="Q238" s="37"/>
      <c r="R238" s="37"/>
      <c r="S238" s="37"/>
      <c r="T238" s="37"/>
      <c r="U238" s="35"/>
      <c r="V238" s="35"/>
      <c r="W238" s="35"/>
      <c r="X238" s="37">
        <f t="shared" si="151"/>
        <v>11</v>
      </c>
      <c r="Y238" s="44">
        <f t="shared" ref="Y238:Y239" si="192">PI()*X238^2/4</f>
        <v>95.033177771091246</v>
      </c>
      <c r="Z238" s="44">
        <f t="shared" ref="Z238:Z239" si="193">X238/12</f>
        <v>0.91666666666666663</v>
      </c>
      <c r="AA238" s="45">
        <f t="shared" ref="AA238:AA239" si="194">PI()*Z238^2/4</f>
        <v>0.65995262341035577</v>
      </c>
      <c r="AB238" s="46">
        <f t="shared" ref="AB238:AB239" si="195">AC238/Z238</f>
        <v>1.6363636363636363E-4</v>
      </c>
      <c r="AC238" s="46">
        <v>1.4999999999999999E-4</v>
      </c>
      <c r="AD238" s="46"/>
      <c r="AE238" s="46"/>
      <c r="AF238" s="46"/>
      <c r="AH238" s="46"/>
      <c r="AI238" s="56">
        <v>111.08</v>
      </c>
      <c r="AJ238" s="46"/>
      <c r="AK238" s="46"/>
      <c r="AL238" s="46"/>
      <c r="AM238" s="46"/>
      <c r="AN238" s="46"/>
      <c r="AO238" s="46"/>
      <c r="AP238" s="46"/>
      <c r="AQ238" s="46"/>
      <c r="AR238" s="46"/>
      <c r="AY238" s="47" t="s">
        <v>176</v>
      </c>
      <c r="AZ238" s="48" t="s">
        <v>177</v>
      </c>
      <c r="BA238" s="49" t="s">
        <v>178</v>
      </c>
    </row>
    <row r="239" spans="1:53" s="38" customFormat="1" x14ac:dyDescent="0.25">
      <c r="A239" s="38" t="s">
        <v>171</v>
      </c>
      <c r="B239" s="38" t="s">
        <v>172</v>
      </c>
      <c r="C239" s="38" t="s">
        <v>173</v>
      </c>
      <c r="D239" s="38" t="s">
        <v>11</v>
      </c>
      <c r="E239" s="38">
        <v>1</v>
      </c>
      <c r="F239" s="38" t="s">
        <v>174</v>
      </c>
      <c r="G239" s="43">
        <v>12</v>
      </c>
      <c r="H239" s="43">
        <v>300</v>
      </c>
      <c r="I239" s="38">
        <v>12.75</v>
      </c>
      <c r="J239" s="35"/>
      <c r="K239" s="35"/>
      <c r="L239" s="35"/>
      <c r="M239" s="35"/>
      <c r="N239" s="36"/>
      <c r="O239" s="37">
        <v>0.93799999999999994</v>
      </c>
      <c r="Q239" s="37"/>
      <c r="R239" s="37"/>
      <c r="S239" s="37"/>
      <c r="T239" s="37"/>
      <c r="U239" s="35"/>
      <c r="V239" s="35"/>
      <c r="W239" s="35"/>
      <c r="X239" s="37">
        <f t="shared" si="151"/>
        <v>10.874000000000001</v>
      </c>
      <c r="Y239" s="44">
        <f t="shared" si="192"/>
        <v>92.868523043395626</v>
      </c>
      <c r="Z239" s="44">
        <f t="shared" si="193"/>
        <v>0.90616666666666668</v>
      </c>
      <c r="AA239" s="45">
        <f t="shared" si="194"/>
        <v>0.64492029891246949</v>
      </c>
      <c r="AB239" s="46">
        <f t="shared" si="195"/>
        <v>1.6553246275519587E-4</v>
      </c>
      <c r="AC239" s="46">
        <v>1.4999999999999999E-4</v>
      </c>
      <c r="AD239" s="46"/>
      <c r="AE239" s="46"/>
      <c r="AF239" s="46"/>
      <c r="AH239" s="46"/>
      <c r="AI239" s="56">
        <v>118.44</v>
      </c>
      <c r="AJ239" s="46"/>
      <c r="AK239" s="46"/>
      <c r="AL239" s="46"/>
      <c r="AM239" s="46"/>
      <c r="AN239" s="46"/>
      <c r="AO239" s="46"/>
      <c r="AP239" s="46"/>
      <c r="AQ239" s="46"/>
      <c r="AR239" s="46"/>
      <c r="AY239" s="47" t="s">
        <v>176</v>
      </c>
      <c r="AZ239" s="48" t="s">
        <v>177</v>
      </c>
      <c r="BA239" s="49" t="s">
        <v>178</v>
      </c>
    </row>
    <row r="240" spans="1:53" s="42" customFormat="1" x14ac:dyDescent="0.25">
      <c r="A240" s="42" t="s">
        <v>171</v>
      </c>
      <c r="B240" s="42" t="s">
        <v>172</v>
      </c>
      <c r="C240" s="42" t="s">
        <v>173</v>
      </c>
      <c r="D240" s="42" t="s">
        <v>11</v>
      </c>
      <c r="E240" s="42">
        <v>1</v>
      </c>
      <c r="F240" s="42" t="s">
        <v>174</v>
      </c>
      <c r="G240" s="42">
        <v>12</v>
      </c>
      <c r="H240" s="51">
        <v>300</v>
      </c>
      <c r="I240" s="42">
        <v>12.75</v>
      </c>
      <c r="J240" s="39"/>
      <c r="K240" s="39"/>
      <c r="L240" s="39"/>
      <c r="M240" s="39" t="s">
        <v>183</v>
      </c>
      <c r="N240" s="40">
        <v>120</v>
      </c>
      <c r="O240" s="41">
        <v>1</v>
      </c>
      <c r="Q240" s="41"/>
      <c r="R240" s="41"/>
      <c r="S240" s="41"/>
      <c r="T240" s="41"/>
      <c r="U240" s="39"/>
      <c r="V240" s="39"/>
      <c r="W240" s="39"/>
      <c r="X240" s="41">
        <f t="shared" si="151"/>
        <v>10.75</v>
      </c>
      <c r="Y240" s="52">
        <f t="shared" si="143"/>
        <v>90.762575257617613</v>
      </c>
      <c r="Z240" s="52">
        <f t="shared" si="144"/>
        <v>0.89583333333333337</v>
      </c>
      <c r="AA240" s="53">
        <f t="shared" si="145"/>
        <v>0.63029566151123351</v>
      </c>
      <c r="AB240" s="54">
        <f t="shared" si="146"/>
        <v>1.6744186046511626E-4</v>
      </c>
      <c r="AC240" s="54">
        <v>1.4999999999999999E-4</v>
      </c>
      <c r="AD240" s="54"/>
      <c r="AE240" s="54"/>
      <c r="AF240" s="54"/>
      <c r="AG240" s="54"/>
      <c r="AH240" s="54"/>
      <c r="AI240" s="57">
        <v>125.61</v>
      </c>
      <c r="AJ240" s="54"/>
      <c r="AK240" s="54"/>
      <c r="AL240" s="54"/>
      <c r="AM240" s="54"/>
      <c r="AN240" s="54"/>
      <c r="AO240" s="54"/>
      <c r="AP240" s="54"/>
      <c r="AQ240" s="54"/>
      <c r="AR240" s="54"/>
      <c r="AY240" s="47" t="s">
        <v>176</v>
      </c>
      <c r="AZ240" s="48" t="s">
        <v>177</v>
      </c>
      <c r="BA240" s="49" t="s">
        <v>178</v>
      </c>
    </row>
    <row r="241" spans="1:53" s="38" customFormat="1" x14ac:dyDescent="0.25">
      <c r="A241" s="38" t="s">
        <v>171</v>
      </c>
      <c r="B241" s="38" t="s">
        <v>172</v>
      </c>
      <c r="C241" s="38" t="s">
        <v>173</v>
      </c>
      <c r="D241" s="38" t="s">
        <v>11</v>
      </c>
      <c r="E241" s="38">
        <v>1</v>
      </c>
      <c r="F241" s="38" t="s">
        <v>174</v>
      </c>
      <c r="G241" s="43">
        <v>12</v>
      </c>
      <c r="H241" s="43">
        <v>300</v>
      </c>
      <c r="I241" s="38">
        <v>12.75</v>
      </c>
      <c r="J241" s="35"/>
      <c r="K241" s="35"/>
      <c r="L241" s="35"/>
      <c r="M241" s="35"/>
      <c r="N241" s="36"/>
      <c r="O241" s="37">
        <v>1.0620000000000001</v>
      </c>
      <c r="Q241" s="37"/>
      <c r="R241" s="37"/>
      <c r="S241" s="37"/>
      <c r="T241" s="37"/>
      <c r="U241" s="35"/>
      <c r="V241" s="35"/>
      <c r="W241" s="35"/>
      <c r="X241" s="37">
        <f t="shared" si="151"/>
        <v>10.625999999999999</v>
      </c>
      <c r="Y241" s="44">
        <f t="shared" ref="Y241" si="196">PI()*X241^2/4</f>
        <v>88.680780036160414</v>
      </c>
      <c r="Z241" s="44">
        <f t="shared" ref="Z241" si="197">X241/12</f>
        <v>0.88549999999999995</v>
      </c>
      <c r="AA241" s="45">
        <f t="shared" ref="AA241" si="198">PI()*Z241^2/4</f>
        <v>0.6158387502511139</v>
      </c>
      <c r="AB241" s="46">
        <f t="shared" ref="AB241" si="199">AC241/Z241</f>
        <v>1.6939582156973461E-4</v>
      </c>
      <c r="AC241" s="46">
        <v>1.4999999999999999E-4</v>
      </c>
      <c r="AD241" s="46"/>
      <c r="AE241" s="46"/>
      <c r="AF241" s="46"/>
      <c r="AH241" s="46"/>
      <c r="AI241" s="56">
        <v>132.69</v>
      </c>
      <c r="AJ241" s="46"/>
      <c r="AK241" s="46"/>
      <c r="AL241" s="46"/>
      <c r="AM241" s="46"/>
      <c r="AN241" s="46"/>
      <c r="AO241" s="46"/>
      <c r="AP241" s="46"/>
      <c r="AQ241" s="46"/>
      <c r="AR241" s="46"/>
      <c r="AY241" s="47" t="s">
        <v>176</v>
      </c>
      <c r="AZ241" s="48" t="s">
        <v>177</v>
      </c>
      <c r="BA241" s="49" t="s">
        <v>178</v>
      </c>
    </row>
    <row r="242" spans="1:53" s="42" customFormat="1" x14ac:dyDescent="0.25">
      <c r="A242" s="42" t="s">
        <v>171</v>
      </c>
      <c r="B242" s="42" t="s">
        <v>172</v>
      </c>
      <c r="C242" s="42" t="s">
        <v>173</v>
      </c>
      <c r="D242" s="42" t="s">
        <v>11</v>
      </c>
      <c r="E242" s="42">
        <v>1</v>
      </c>
      <c r="F242" s="42" t="s">
        <v>174</v>
      </c>
      <c r="G242" s="42">
        <v>12</v>
      </c>
      <c r="H242" s="51">
        <v>300</v>
      </c>
      <c r="I242" s="42">
        <v>12.75</v>
      </c>
      <c r="J242" s="39"/>
      <c r="K242" s="39"/>
      <c r="L242" s="39"/>
      <c r="M242" s="39"/>
      <c r="N242" s="40">
        <v>140</v>
      </c>
      <c r="O242" s="41">
        <v>1.125</v>
      </c>
      <c r="Q242" s="41"/>
      <c r="R242" s="41"/>
      <c r="S242" s="41"/>
      <c r="T242" s="41"/>
      <c r="U242" s="39"/>
      <c r="V242" s="39"/>
      <c r="W242" s="39"/>
      <c r="X242" s="41">
        <f t="shared" si="151"/>
        <v>10.5</v>
      </c>
      <c r="Y242" s="52">
        <f t="shared" si="143"/>
        <v>86.59014751456867</v>
      </c>
      <c r="Z242" s="52">
        <f t="shared" si="144"/>
        <v>0.875</v>
      </c>
      <c r="AA242" s="53">
        <f t="shared" si="145"/>
        <v>0.6013204688511713</v>
      </c>
      <c r="AB242" s="54">
        <f t="shared" si="146"/>
        <v>1.7142857142857143E-4</v>
      </c>
      <c r="AC242" s="54">
        <v>1.4999999999999999E-4</v>
      </c>
      <c r="AD242" s="54"/>
      <c r="AE242" s="54"/>
      <c r="AF242" s="54"/>
      <c r="AG242" s="54"/>
      <c r="AH242" s="54"/>
      <c r="AI242" s="57">
        <v>139.81</v>
      </c>
      <c r="AJ242" s="54"/>
      <c r="AK242" s="54"/>
      <c r="AL242" s="54"/>
      <c r="AM242" s="54"/>
      <c r="AN242" s="54"/>
      <c r="AO242" s="54"/>
      <c r="AP242" s="54"/>
      <c r="AQ242" s="54"/>
      <c r="AR242" s="54"/>
      <c r="AY242" s="47" t="s">
        <v>176</v>
      </c>
      <c r="AZ242" s="48" t="s">
        <v>177</v>
      </c>
      <c r="BA242" s="49" t="s">
        <v>178</v>
      </c>
    </row>
    <row r="243" spans="1:53" s="38" customFormat="1" x14ac:dyDescent="0.25">
      <c r="A243" s="38" t="s">
        <v>171</v>
      </c>
      <c r="B243" s="38" t="s">
        <v>172</v>
      </c>
      <c r="C243" s="38" t="s">
        <v>173</v>
      </c>
      <c r="D243" s="38" t="s">
        <v>11</v>
      </c>
      <c r="E243" s="38">
        <v>1</v>
      </c>
      <c r="F243" s="38" t="s">
        <v>174</v>
      </c>
      <c r="G243" s="43">
        <v>12</v>
      </c>
      <c r="H243" s="43">
        <v>300</v>
      </c>
      <c r="I243" s="38">
        <v>12.75</v>
      </c>
      <c r="J243" s="35"/>
      <c r="K243" s="35"/>
      <c r="L243" s="35"/>
      <c r="M243" s="35"/>
      <c r="N243" s="36"/>
      <c r="O243" s="37">
        <v>1.25</v>
      </c>
      <c r="Q243" s="37"/>
      <c r="R243" s="37"/>
      <c r="S243" s="37"/>
      <c r="T243" s="37"/>
      <c r="U243" s="35"/>
      <c r="V243" s="35"/>
      <c r="W243" s="35"/>
      <c r="X243" s="37">
        <f t="shared" si="151"/>
        <v>10.25</v>
      </c>
      <c r="Y243" s="44">
        <f t="shared" ref="Y243" si="200">PI()*X243^2/4</f>
        <v>82.515894541944405</v>
      </c>
      <c r="Z243" s="44">
        <f t="shared" ref="Z243" si="201">X243/12</f>
        <v>0.85416666666666663</v>
      </c>
      <c r="AA243" s="45">
        <f t="shared" ref="AA243" si="202">PI()*Z243^2/4</f>
        <v>0.57302704543016947</v>
      </c>
      <c r="AB243" s="46">
        <f t="shared" ref="AB243" si="203">AC243/Z243</f>
        <v>1.7560975609756096E-4</v>
      </c>
      <c r="AC243" s="46">
        <v>1.4999999999999999E-4</v>
      </c>
      <c r="AD243" s="46"/>
      <c r="AE243" s="46"/>
      <c r="AF243" s="46"/>
      <c r="AH243" s="46"/>
      <c r="AI243" s="56">
        <v>153.66999999999999</v>
      </c>
      <c r="AJ243" s="46"/>
      <c r="AK243" s="46"/>
      <c r="AL243" s="46"/>
      <c r="AM243" s="46"/>
      <c r="AN243" s="46"/>
      <c r="AO243" s="46"/>
      <c r="AP243" s="46"/>
      <c r="AQ243" s="46"/>
      <c r="AR243" s="46"/>
      <c r="AY243" s="47" t="s">
        <v>176</v>
      </c>
      <c r="AZ243" s="48" t="s">
        <v>177</v>
      </c>
      <c r="BA243" s="49" t="s">
        <v>178</v>
      </c>
    </row>
    <row r="244" spans="1:53" s="42" customFormat="1" x14ac:dyDescent="0.25">
      <c r="A244" s="42" t="s">
        <v>171</v>
      </c>
      <c r="B244" s="42" t="s">
        <v>172</v>
      </c>
      <c r="C244" s="42" t="s">
        <v>173</v>
      </c>
      <c r="D244" s="42" t="s">
        <v>11</v>
      </c>
      <c r="E244" s="42">
        <v>1</v>
      </c>
      <c r="F244" s="42" t="s">
        <v>174</v>
      </c>
      <c r="G244" s="42">
        <v>12</v>
      </c>
      <c r="H244" s="51">
        <v>300</v>
      </c>
      <c r="I244" s="42">
        <v>12.75</v>
      </c>
      <c r="J244" s="39"/>
      <c r="K244" s="39"/>
      <c r="L244" s="39"/>
      <c r="M244" s="39"/>
      <c r="N244" s="40">
        <v>160</v>
      </c>
      <c r="O244" s="41">
        <v>1.3120000000000001</v>
      </c>
      <c r="Q244" s="41"/>
      <c r="R244" s="41"/>
      <c r="S244" s="41"/>
      <c r="T244" s="41"/>
      <c r="U244" s="39"/>
      <c r="V244" s="39"/>
      <c r="W244" s="39"/>
      <c r="X244" s="41">
        <f t="shared" si="151"/>
        <v>10.125999999999999</v>
      </c>
      <c r="Y244" s="52">
        <f t="shared" si="143"/>
        <v>80.531488692748482</v>
      </c>
      <c r="Z244" s="52">
        <f t="shared" si="144"/>
        <v>0.84383333333333332</v>
      </c>
      <c r="AA244" s="53">
        <f t="shared" si="145"/>
        <v>0.55924644925519795</v>
      </c>
      <c r="AB244" s="54">
        <f t="shared" si="146"/>
        <v>1.7776022121271972E-4</v>
      </c>
      <c r="AC244" s="54">
        <v>1.4999999999999999E-4</v>
      </c>
      <c r="AD244" s="54"/>
      <c r="AE244" s="54"/>
      <c r="AF244" s="54"/>
      <c r="AG244" s="54"/>
      <c r="AH244" s="54"/>
      <c r="AI244" s="57">
        <v>160.41999999999999</v>
      </c>
      <c r="AJ244" s="54"/>
      <c r="AK244" s="54"/>
      <c r="AL244" s="54"/>
      <c r="AM244" s="54"/>
      <c r="AN244" s="54"/>
      <c r="AO244" s="54"/>
      <c r="AP244" s="54"/>
      <c r="AQ244" s="54"/>
      <c r="AR244" s="54"/>
      <c r="AY244" s="47" t="s">
        <v>176</v>
      </c>
      <c r="AZ244" s="48" t="s">
        <v>177</v>
      </c>
      <c r="BA244" s="49" t="s">
        <v>178</v>
      </c>
    </row>
    <row r="245" spans="1:53" s="27" customFormat="1" x14ac:dyDescent="0.25">
      <c r="A245" s="27" t="s">
        <v>171</v>
      </c>
      <c r="B245" s="27" t="s">
        <v>172</v>
      </c>
      <c r="C245" s="27" t="s">
        <v>173</v>
      </c>
      <c r="D245" s="27" t="s">
        <v>11</v>
      </c>
      <c r="E245" s="27">
        <v>1</v>
      </c>
      <c r="F245" s="27" t="s">
        <v>174</v>
      </c>
      <c r="G245" s="28">
        <v>14</v>
      </c>
      <c r="H245" s="28">
        <v>350</v>
      </c>
      <c r="I245" s="27">
        <v>14</v>
      </c>
      <c r="J245" s="24"/>
      <c r="K245" s="24"/>
      <c r="L245" s="24"/>
      <c r="M245" s="24"/>
      <c r="N245" s="25">
        <v>5</v>
      </c>
      <c r="O245" s="26">
        <v>0.156</v>
      </c>
      <c r="Q245" s="26"/>
      <c r="R245" s="26"/>
      <c r="S245" s="26"/>
      <c r="T245" s="26"/>
      <c r="U245" s="24"/>
      <c r="V245" s="24"/>
      <c r="W245" s="24"/>
      <c r="X245" s="26">
        <f t="shared" si="151"/>
        <v>13.688000000000001</v>
      </c>
      <c r="Y245" s="29">
        <f t="shared" si="143"/>
        <v>147.15325546927752</v>
      </c>
      <c r="Z245" s="29">
        <f t="shared" si="144"/>
        <v>1.1406666666666667</v>
      </c>
      <c r="AA245" s="30">
        <f t="shared" si="145"/>
        <v>1.0218976074255384</v>
      </c>
      <c r="AB245" s="31">
        <f t="shared" si="146"/>
        <v>1.3150204558737578E-4</v>
      </c>
      <c r="AC245" s="31">
        <v>1.4999999999999999E-4</v>
      </c>
      <c r="AD245" s="31"/>
      <c r="AE245" s="31"/>
      <c r="AF245" s="31"/>
      <c r="AH245" s="31"/>
      <c r="AI245" s="55">
        <v>23.09</v>
      </c>
      <c r="AJ245" s="31"/>
      <c r="AK245" s="31"/>
      <c r="AL245" s="31"/>
      <c r="AM245" s="31"/>
      <c r="AN245" s="31"/>
      <c r="AO245" s="31"/>
      <c r="AP245" s="31"/>
      <c r="AQ245" s="31"/>
      <c r="AR245" s="31"/>
      <c r="AY245" s="32" t="s">
        <v>176</v>
      </c>
      <c r="AZ245" s="33" t="s">
        <v>177</v>
      </c>
      <c r="BA245" s="27" t="s">
        <v>178</v>
      </c>
    </row>
    <row r="246" spans="1:53" s="27" customFormat="1" x14ac:dyDescent="0.25">
      <c r="A246" s="27" t="s">
        <v>171</v>
      </c>
      <c r="B246" s="27" t="s">
        <v>172</v>
      </c>
      <c r="C246" s="27" t="s">
        <v>173</v>
      </c>
      <c r="D246" s="27" t="s">
        <v>11</v>
      </c>
      <c r="E246" s="27">
        <v>1</v>
      </c>
      <c r="F246" s="27" t="s">
        <v>174</v>
      </c>
      <c r="G246" s="28">
        <v>14</v>
      </c>
      <c r="H246" s="28">
        <v>350</v>
      </c>
      <c r="I246" s="27">
        <v>14</v>
      </c>
      <c r="J246" s="24"/>
      <c r="K246" s="24"/>
      <c r="L246" s="24"/>
      <c r="M246" s="24"/>
      <c r="N246" s="25"/>
      <c r="O246" s="26">
        <v>0.188</v>
      </c>
      <c r="Q246" s="26"/>
      <c r="R246" s="26"/>
      <c r="S246" s="26"/>
      <c r="T246" s="26"/>
      <c r="U246" s="24"/>
      <c r="V246" s="24"/>
      <c r="W246" s="24"/>
      <c r="X246" s="26">
        <f t="shared" si="151"/>
        <v>13.624000000000001</v>
      </c>
      <c r="Y246" s="29">
        <f t="shared" si="143"/>
        <v>145.78040461240002</v>
      </c>
      <c r="Z246" s="29">
        <f t="shared" si="144"/>
        <v>1.1353333333333333</v>
      </c>
      <c r="AA246" s="30">
        <f t="shared" si="145"/>
        <v>1.0123639209194444</v>
      </c>
      <c r="AB246" s="31">
        <f t="shared" si="146"/>
        <v>1.3211978860833823E-4</v>
      </c>
      <c r="AC246" s="31">
        <v>1.4999999999999999E-4</v>
      </c>
      <c r="AD246" s="31"/>
      <c r="AE246" s="31"/>
      <c r="AF246" s="31"/>
      <c r="AH246" s="31"/>
      <c r="AI246" s="55">
        <v>27.76</v>
      </c>
      <c r="AJ246" s="31"/>
      <c r="AK246" s="31"/>
      <c r="AL246" s="31"/>
      <c r="AM246" s="31"/>
      <c r="AN246" s="31"/>
      <c r="AO246" s="31"/>
      <c r="AP246" s="31"/>
      <c r="AQ246" s="31"/>
      <c r="AR246" s="31"/>
      <c r="AY246" s="32" t="s">
        <v>176</v>
      </c>
      <c r="AZ246" s="33" t="s">
        <v>177</v>
      </c>
      <c r="BA246" s="27" t="s">
        <v>178</v>
      </c>
    </row>
    <row r="247" spans="1:53" s="27" customFormat="1" x14ac:dyDescent="0.25">
      <c r="A247" s="27" t="s">
        <v>171</v>
      </c>
      <c r="B247" s="27" t="s">
        <v>172</v>
      </c>
      <c r="C247" s="27" t="s">
        <v>173</v>
      </c>
      <c r="D247" s="27" t="s">
        <v>11</v>
      </c>
      <c r="E247" s="27">
        <v>1</v>
      </c>
      <c r="F247" s="27" t="s">
        <v>174</v>
      </c>
      <c r="G247" s="28">
        <v>14</v>
      </c>
      <c r="H247" s="28">
        <v>350</v>
      </c>
      <c r="I247" s="27">
        <v>14</v>
      </c>
      <c r="J247" s="24"/>
      <c r="K247" s="24"/>
      <c r="L247" s="24"/>
      <c r="M247" s="24"/>
      <c r="N247" s="25"/>
      <c r="O247" s="26">
        <v>0.20300000000000001</v>
      </c>
      <c r="Q247" s="26"/>
      <c r="R247" s="26"/>
      <c r="S247" s="26"/>
      <c r="T247" s="26"/>
      <c r="U247" s="24"/>
      <c r="V247" s="24"/>
      <c r="W247" s="24"/>
      <c r="X247" s="26">
        <f t="shared" si="151"/>
        <v>13.593999999999999</v>
      </c>
      <c r="Y247" s="29">
        <f t="shared" ref="Y247" si="204">PI()*X247^2/4</f>
        <v>145.13909559605943</v>
      </c>
      <c r="Z247" s="29">
        <f t="shared" ref="Z247" si="205">X247/12</f>
        <v>1.1328333333333334</v>
      </c>
      <c r="AA247" s="30">
        <f t="shared" ref="AA247" si="206">PI()*Z247^2/4</f>
        <v>1.0079103860837462</v>
      </c>
      <c r="AB247" s="31">
        <f t="shared" ref="AB247" si="207">AC247/Z247</f>
        <v>1.3241135795203764E-4</v>
      </c>
      <c r="AC247" s="31">
        <v>1.4999999999999999E-4</v>
      </c>
      <c r="AD247" s="31"/>
      <c r="AE247" s="31"/>
      <c r="AF247" s="31"/>
      <c r="AH247" s="31"/>
      <c r="AI247" s="55">
        <v>29.94</v>
      </c>
      <c r="AJ247" s="31"/>
      <c r="AK247" s="31"/>
      <c r="AL247" s="31"/>
      <c r="AM247" s="31"/>
      <c r="AN247" s="31"/>
      <c r="AO247" s="31"/>
      <c r="AP247" s="31"/>
      <c r="AQ247" s="31"/>
      <c r="AR247" s="31"/>
      <c r="AY247" s="32" t="s">
        <v>176</v>
      </c>
      <c r="AZ247" s="33" t="s">
        <v>177</v>
      </c>
      <c r="BA247" s="27" t="s">
        <v>178</v>
      </c>
    </row>
    <row r="248" spans="1:53" s="27" customFormat="1" x14ac:dyDescent="0.25">
      <c r="A248" s="27" t="s">
        <v>171</v>
      </c>
      <c r="B248" s="27" t="s">
        <v>172</v>
      </c>
      <c r="C248" s="27" t="s">
        <v>173</v>
      </c>
      <c r="D248" s="27" t="s">
        <v>11</v>
      </c>
      <c r="E248" s="27">
        <v>1</v>
      </c>
      <c r="F248" s="27" t="s">
        <v>174</v>
      </c>
      <c r="G248" s="28">
        <v>14</v>
      </c>
      <c r="H248" s="28">
        <v>350</v>
      </c>
      <c r="I248" s="27">
        <v>14</v>
      </c>
      <c r="J248" s="24"/>
      <c r="K248" s="24"/>
      <c r="L248" s="24"/>
      <c r="M248" s="24"/>
      <c r="N248" s="25"/>
      <c r="O248" s="26">
        <v>0.21</v>
      </c>
      <c r="Q248" s="26"/>
      <c r="R248" s="26"/>
      <c r="S248" s="26"/>
      <c r="T248" s="26"/>
      <c r="U248" s="24"/>
      <c r="V248" s="24"/>
      <c r="W248" s="24"/>
      <c r="X248" s="26">
        <f t="shared" si="151"/>
        <v>13.58</v>
      </c>
      <c r="Y248" s="29">
        <f t="shared" ref="Y248" si="208">PI()*X248^2/4</f>
        <v>144.84030186036918</v>
      </c>
      <c r="Z248" s="29">
        <f t="shared" ref="Z248" si="209">X248/12</f>
        <v>1.1316666666666666</v>
      </c>
      <c r="AA248" s="30">
        <f t="shared" ref="AA248" si="210">PI()*Z248^2/4</f>
        <v>1.0058354295858969</v>
      </c>
      <c r="AB248" s="31">
        <f t="shared" ref="AB248" si="211">AC248/Z248</f>
        <v>1.3254786450662739E-4</v>
      </c>
      <c r="AC248" s="31">
        <v>1.4999999999999999E-4</v>
      </c>
      <c r="AD248" s="31"/>
      <c r="AE248" s="31"/>
      <c r="AF248" s="31"/>
      <c r="AH248" s="31"/>
      <c r="AI248" s="55">
        <v>30.96</v>
      </c>
      <c r="AJ248" s="31"/>
      <c r="AK248" s="31"/>
      <c r="AL248" s="31"/>
      <c r="AM248" s="31"/>
      <c r="AN248" s="31"/>
      <c r="AO248" s="31"/>
      <c r="AP248" s="31"/>
      <c r="AQ248" s="31"/>
      <c r="AR248" s="31"/>
      <c r="AY248" s="32" t="s">
        <v>176</v>
      </c>
      <c r="AZ248" s="33" t="s">
        <v>177</v>
      </c>
      <c r="BA248" s="27" t="s">
        <v>178</v>
      </c>
    </row>
    <row r="249" spans="1:53" s="27" customFormat="1" x14ac:dyDescent="0.25">
      <c r="A249" s="27" t="s">
        <v>171</v>
      </c>
      <c r="B249" s="27" t="s">
        <v>172</v>
      </c>
      <c r="C249" s="27" t="s">
        <v>173</v>
      </c>
      <c r="D249" s="27" t="s">
        <v>11</v>
      </c>
      <c r="E249" s="27">
        <v>1</v>
      </c>
      <c r="F249" s="27" t="s">
        <v>174</v>
      </c>
      <c r="G249" s="27">
        <v>14</v>
      </c>
      <c r="H249" s="34">
        <v>350</v>
      </c>
      <c r="I249" s="27">
        <v>14</v>
      </c>
      <c r="J249" s="24"/>
      <c r="K249" s="24"/>
      <c r="L249" s="24"/>
      <c r="M249" s="24"/>
      <c r="N249" s="25"/>
      <c r="O249" s="26">
        <v>0.219</v>
      </c>
      <c r="Q249" s="26"/>
      <c r="R249" s="26"/>
      <c r="S249" s="26"/>
      <c r="T249" s="26"/>
      <c r="U249" s="24"/>
      <c r="V249" s="24"/>
      <c r="W249" s="24"/>
      <c r="X249" s="26">
        <f t="shared" si="151"/>
        <v>13.561999999999999</v>
      </c>
      <c r="Y249" s="29">
        <f t="shared" si="143"/>
        <v>144.45659087525237</v>
      </c>
      <c r="Z249" s="29">
        <f t="shared" si="144"/>
        <v>1.1301666666666665</v>
      </c>
      <c r="AA249" s="30">
        <f t="shared" si="145"/>
        <v>1.0031707699670303</v>
      </c>
      <c r="AB249" s="31">
        <f t="shared" si="146"/>
        <v>1.3272378705205722E-4</v>
      </c>
      <c r="AC249" s="31">
        <v>1.4999999999999999E-4</v>
      </c>
      <c r="AD249" s="31"/>
      <c r="AE249" s="31"/>
      <c r="AF249" s="31"/>
      <c r="AG249" s="31"/>
      <c r="AH249" s="31"/>
      <c r="AI249" s="55">
        <v>32.26</v>
      </c>
      <c r="AJ249" s="31"/>
      <c r="AK249" s="31"/>
      <c r="AL249" s="31"/>
      <c r="AM249" s="31"/>
      <c r="AN249" s="31"/>
      <c r="AO249" s="31"/>
      <c r="AP249" s="31"/>
      <c r="AQ249" s="31"/>
      <c r="AR249" s="31"/>
      <c r="AY249" s="32" t="s">
        <v>176</v>
      </c>
      <c r="AZ249" s="33" t="s">
        <v>177</v>
      </c>
      <c r="BA249" s="27" t="s">
        <v>178</v>
      </c>
    </row>
    <row r="250" spans="1:53" s="27" customFormat="1" x14ac:dyDescent="0.25">
      <c r="A250" s="27" t="s">
        <v>171</v>
      </c>
      <c r="B250" s="27" t="s">
        <v>172</v>
      </c>
      <c r="C250" s="27" t="s">
        <v>173</v>
      </c>
      <c r="D250" s="27" t="s">
        <v>11</v>
      </c>
      <c r="E250" s="27">
        <v>1</v>
      </c>
      <c r="F250" s="27" t="s">
        <v>174</v>
      </c>
      <c r="G250" s="27">
        <v>14</v>
      </c>
      <c r="H250" s="34">
        <v>350</v>
      </c>
      <c r="I250" s="27">
        <v>14</v>
      </c>
      <c r="J250" s="24"/>
      <c r="K250" s="24"/>
      <c r="L250" s="24"/>
      <c r="M250" s="24"/>
      <c r="N250" s="25">
        <v>10</v>
      </c>
      <c r="O250" s="26">
        <v>0.25</v>
      </c>
      <c r="Q250" s="26"/>
      <c r="R250" s="26"/>
      <c r="S250" s="26"/>
      <c r="T250" s="26"/>
      <c r="U250" s="24"/>
      <c r="V250" s="24"/>
      <c r="W250" s="24"/>
      <c r="X250" s="26">
        <f t="shared" si="151"/>
        <v>13.5</v>
      </c>
      <c r="Y250" s="29">
        <f t="shared" si="143"/>
        <v>143.13881527918494</v>
      </c>
      <c r="Z250" s="29">
        <f t="shared" si="144"/>
        <v>1.125</v>
      </c>
      <c r="AA250" s="30">
        <f t="shared" si="145"/>
        <v>0.99401955054989544</v>
      </c>
      <c r="AB250" s="31">
        <f t="shared" si="146"/>
        <v>1.3333333333333331E-4</v>
      </c>
      <c r="AC250" s="31">
        <v>1.4999999999999999E-4</v>
      </c>
      <c r="AD250" s="31"/>
      <c r="AE250" s="31"/>
      <c r="AF250" s="31"/>
      <c r="AG250" s="31"/>
      <c r="AH250" s="31"/>
      <c r="AI250" s="55">
        <v>36.75</v>
      </c>
      <c r="AJ250" s="31"/>
      <c r="AK250" s="31"/>
      <c r="AL250" s="31"/>
      <c r="AM250" s="31"/>
      <c r="AN250" s="31"/>
      <c r="AO250" s="31"/>
      <c r="AP250" s="31"/>
      <c r="AQ250" s="31"/>
      <c r="AR250" s="31"/>
      <c r="AY250" s="32" t="s">
        <v>176</v>
      </c>
      <c r="AZ250" s="33" t="s">
        <v>177</v>
      </c>
      <c r="BA250" s="27" t="s">
        <v>178</v>
      </c>
    </row>
    <row r="251" spans="1:53" s="27" customFormat="1" x14ac:dyDescent="0.25">
      <c r="A251" s="27" t="s">
        <v>171</v>
      </c>
      <c r="B251" s="27" t="s">
        <v>172</v>
      </c>
      <c r="C251" s="27" t="s">
        <v>173</v>
      </c>
      <c r="D251" s="27" t="s">
        <v>11</v>
      </c>
      <c r="E251" s="27">
        <v>1</v>
      </c>
      <c r="F251" s="27" t="s">
        <v>174</v>
      </c>
      <c r="G251" s="27">
        <v>14</v>
      </c>
      <c r="H251" s="34">
        <v>350</v>
      </c>
      <c r="I251" s="27">
        <v>14</v>
      </c>
      <c r="J251" s="24"/>
      <c r="K251" s="24"/>
      <c r="L251" s="24"/>
      <c r="M251" s="24"/>
      <c r="N251" s="25"/>
      <c r="O251" s="26">
        <v>0.28100000000000003</v>
      </c>
      <c r="Q251" s="26"/>
      <c r="R251" s="26"/>
      <c r="S251" s="26"/>
      <c r="T251" s="26"/>
      <c r="U251" s="24"/>
      <c r="V251" s="24"/>
      <c r="W251" s="24"/>
      <c r="X251" s="26">
        <f t="shared" si="151"/>
        <v>13.438000000000001</v>
      </c>
      <c r="Y251" s="29">
        <f t="shared" si="143"/>
        <v>141.82707782419772</v>
      </c>
      <c r="Z251" s="29">
        <f t="shared" si="144"/>
        <v>1.1198333333333335</v>
      </c>
      <c r="AA251" s="30">
        <f t="shared" si="145"/>
        <v>0.98491026266803994</v>
      </c>
      <c r="AB251" s="31">
        <f t="shared" si="146"/>
        <v>1.3394850424170262E-4</v>
      </c>
      <c r="AC251" s="31">
        <v>1.4999999999999999E-4</v>
      </c>
      <c r="AD251" s="31"/>
      <c r="AE251" s="31"/>
      <c r="AF251" s="31"/>
      <c r="AG251" s="31"/>
      <c r="AH251" s="31"/>
      <c r="AI251" s="55">
        <v>41.21</v>
      </c>
      <c r="AJ251" s="31"/>
      <c r="AK251" s="31"/>
      <c r="AL251" s="31"/>
      <c r="AM251" s="31"/>
      <c r="AN251" s="31"/>
      <c r="AO251" s="31"/>
      <c r="AP251" s="31"/>
      <c r="AQ251" s="31"/>
      <c r="AR251" s="31"/>
      <c r="AY251" s="32" t="s">
        <v>176</v>
      </c>
      <c r="AZ251" s="33" t="s">
        <v>177</v>
      </c>
      <c r="BA251" s="27" t="s">
        <v>178</v>
      </c>
    </row>
    <row r="252" spans="1:53" s="27" customFormat="1" x14ac:dyDescent="0.25">
      <c r="A252" s="27" t="s">
        <v>171</v>
      </c>
      <c r="B252" s="27" t="s">
        <v>172</v>
      </c>
      <c r="C252" s="27" t="s">
        <v>173</v>
      </c>
      <c r="D252" s="27" t="s">
        <v>11</v>
      </c>
      <c r="E252" s="27">
        <v>1</v>
      </c>
      <c r="F252" s="27" t="s">
        <v>174</v>
      </c>
      <c r="G252" s="27">
        <v>14</v>
      </c>
      <c r="H252" s="34">
        <v>350</v>
      </c>
      <c r="I252" s="27">
        <v>14</v>
      </c>
      <c r="J252" s="24"/>
      <c r="K252" s="24"/>
      <c r="L252" s="24"/>
      <c r="M252" s="24"/>
      <c r="N252" s="25">
        <v>20</v>
      </c>
      <c r="O252" s="26">
        <v>0.312</v>
      </c>
      <c r="Q252" s="26"/>
      <c r="R252" s="26"/>
      <c r="S252" s="26"/>
      <c r="T252" s="26"/>
      <c r="U252" s="24"/>
      <c r="V252" s="24"/>
      <c r="W252" s="24"/>
      <c r="X252" s="26">
        <f t="shared" si="151"/>
        <v>13.375999999999999</v>
      </c>
      <c r="Y252" s="29">
        <f t="shared" si="143"/>
        <v>140.52137851029067</v>
      </c>
      <c r="Z252" s="29">
        <f t="shared" si="144"/>
        <v>1.1146666666666667</v>
      </c>
      <c r="AA252" s="30">
        <f t="shared" si="145"/>
        <v>0.9758429063214632</v>
      </c>
      <c r="AB252" s="31">
        <f t="shared" si="146"/>
        <v>1.3456937799043061E-4</v>
      </c>
      <c r="AC252" s="31">
        <v>1.4999999999999999E-4</v>
      </c>
      <c r="AD252" s="31"/>
      <c r="AE252" s="31"/>
      <c r="AF252" s="31"/>
      <c r="AG252" s="31"/>
      <c r="AH252" s="31"/>
      <c r="AI252" s="55">
        <v>45.65</v>
      </c>
      <c r="AJ252" s="31"/>
      <c r="AK252" s="31"/>
      <c r="AL252" s="31"/>
      <c r="AM252" s="31"/>
      <c r="AN252" s="31"/>
      <c r="AO252" s="31"/>
      <c r="AP252" s="31"/>
      <c r="AQ252" s="31"/>
      <c r="AR252" s="31"/>
      <c r="AY252" s="32" t="s">
        <v>176</v>
      </c>
      <c r="AZ252" s="33" t="s">
        <v>177</v>
      </c>
      <c r="BA252" s="27" t="s">
        <v>178</v>
      </c>
    </row>
    <row r="253" spans="1:53" s="27" customFormat="1" x14ac:dyDescent="0.25">
      <c r="A253" s="27" t="s">
        <v>171</v>
      </c>
      <c r="B253" s="27" t="s">
        <v>172</v>
      </c>
      <c r="C253" s="27" t="s">
        <v>173</v>
      </c>
      <c r="D253" s="27" t="s">
        <v>11</v>
      </c>
      <c r="E253" s="27">
        <v>1</v>
      </c>
      <c r="F253" s="27" t="s">
        <v>174</v>
      </c>
      <c r="G253" s="27">
        <v>14</v>
      </c>
      <c r="H253" s="34">
        <v>350</v>
      </c>
      <c r="I253" s="27">
        <v>14</v>
      </c>
      <c r="J253" s="24"/>
      <c r="K253" s="24"/>
      <c r="L253" s="24"/>
      <c r="M253" s="24"/>
      <c r="N253" s="25"/>
      <c r="O253" s="26">
        <v>0.34399999999999997</v>
      </c>
      <c r="Q253" s="26"/>
      <c r="R253" s="26"/>
      <c r="S253" s="26"/>
      <c r="T253" s="26"/>
      <c r="U253" s="24"/>
      <c r="V253" s="24"/>
      <c r="W253" s="24"/>
      <c r="X253" s="26">
        <f t="shared" si="151"/>
        <v>13.311999999999999</v>
      </c>
      <c r="Y253" s="29">
        <f t="shared" si="143"/>
        <v>139.1798933144666</v>
      </c>
      <c r="Z253" s="29">
        <f t="shared" si="144"/>
        <v>1.1093333333333333</v>
      </c>
      <c r="AA253" s="30">
        <f t="shared" si="145"/>
        <v>0.96652703690601816</v>
      </c>
      <c r="AB253" s="31">
        <f t="shared" si="146"/>
        <v>1.3521634615384616E-4</v>
      </c>
      <c r="AC253" s="31">
        <v>1.4999999999999999E-4</v>
      </c>
      <c r="AD253" s="31"/>
      <c r="AE253" s="31"/>
      <c r="AF253" s="31"/>
      <c r="AG253" s="31"/>
      <c r="AH253" s="31"/>
      <c r="AI253" s="55">
        <v>50.22</v>
      </c>
      <c r="AJ253" s="31"/>
      <c r="AK253" s="31"/>
      <c r="AL253" s="31"/>
      <c r="AM253" s="31"/>
      <c r="AN253" s="31"/>
      <c r="AO253" s="31"/>
      <c r="AP253" s="31"/>
      <c r="AQ253" s="31"/>
      <c r="AR253" s="31"/>
      <c r="AY253" s="32" t="s">
        <v>176</v>
      </c>
      <c r="AZ253" s="33" t="s">
        <v>177</v>
      </c>
      <c r="BA253" s="27" t="s">
        <v>178</v>
      </c>
    </row>
    <row r="254" spans="1:53" s="27" customFormat="1" x14ac:dyDescent="0.25">
      <c r="A254" s="27" t="s">
        <v>171</v>
      </c>
      <c r="B254" s="27" t="s">
        <v>172</v>
      </c>
      <c r="C254" s="27" t="s">
        <v>173</v>
      </c>
      <c r="D254" s="27" t="s">
        <v>11</v>
      </c>
      <c r="E254" s="27">
        <v>1</v>
      </c>
      <c r="F254" s="27" t="s">
        <v>174</v>
      </c>
      <c r="G254" s="27">
        <v>14</v>
      </c>
      <c r="H254" s="34">
        <v>350</v>
      </c>
      <c r="I254" s="27">
        <v>14</v>
      </c>
      <c r="J254" s="24"/>
      <c r="K254" s="24"/>
      <c r="L254" s="24"/>
      <c r="M254" s="24" t="s">
        <v>180</v>
      </c>
      <c r="N254" s="25">
        <v>30</v>
      </c>
      <c r="O254" s="26">
        <v>0.375</v>
      </c>
      <c r="Q254" s="26"/>
      <c r="R254" s="26"/>
      <c r="S254" s="26"/>
      <c r="T254" s="26"/>
      <c r="U254" s="24"/>
      <c r="V254" s="24"/>
      <c r="W254" s="24"/>
      <c r="X254" s="26">
        <f t="shared" si="151"/>
        <v>13.25</v>
      </c>
      <c r="Y254" s="29">
        <f t="shared" si="143"/>
        <v>137.88646506146452</v>
      </c>
      <c r="Z254" s="29">
        <f t="shared" si="144"/>
        <v>1.1041666666666667</v>
      </c>
      <c r="AA254" s="30">
        <f t="shared" si="145"/>
        <v>0.95754489626017036</v>
      </c>
      <c r="AB254" s="31">
        <f t="shared" si="146"/>
        <v>1.3584905660377357E-4</v>
      </c>
      <c r="AC254" s="31">
        <v>1.4999999999999999E-4</v>
      </c>
      <c r="AD254" s="31"/>
      <c r="AE254" s="31"/>
      <c r="AF254" s="31"/>
      <c r="AG254" s="31"/>
      <c r="AH254" s="31"/>
      <c r="AI254" s="55">
        <v>54.62</v>
      </c>
      <c r="AJ254" s="31"/>
      <c r="AK254" s="31"/>
      <c r="AL254" s="31"/>
      <c r="AM254" s="31"/>
      <c r="AN254" s="31"/>
      <c r="AO254" s="31"/>
      <c r="AP254" s="31"/>
      <c r="AQ254" s="31"/>
      <c r="AR254" s="31"/>
      <c r="AY254" s="32" t="s">
        <v>176</v>
      </c>
      <c r="AZ254" s="33" t="s">
        <v>177</v>
      </c>
      <c r="BA254" s="27" t="s">
        <v>178</v>
      </c>
    </row>
    <row r="255" spans="1:53" s="27" customFormat="1" x14ac:dyDescent="0.25">
      <c r="A255" s="27" t="s">
        <v>171</v>
      </c>
      <c r="B255" s="27" t="s">
        <v>172</v>
      </c>
      <c r="C255" s="27" t="s">
        <v>173</v>
      </c>
      <c r="D255" s="27" t="s">
        <v>11</v>
      </c>
      <c r="E255" s="27">
        <v>1</v>
      </c>
      <c r="F255" s="27" t="s">
        <v>174</v>
      </c>
      <c r="G255" s="28">
        <v>14</v>
      </c>
      <c r="H255" s="28">
        <v>350</v>
      </c>
      <c r="I255" s="27">
        <v>14</v>
      </c>
      <c r="J255" s="24"/>
      <c r="K255" s="24"/>
      <c r="L255" s="24"/>
      <c r="M255" s="24"/>
      <c r="N255" s="25"/>
      <c r="O255" s="26">
        <v>0.40600000000000003</v>
      </c>
      <c r="Q255" s="26"/>
      <c r="R255" s="26"/>
      <c r="S255" s="26"/>
      <c r="T255" s="26"/>
      <c r="U255" s="24"/>
      <c r="V255" s="24"/>
      <c r="W255" s="24"/>
      <c r="X255" s="26">
        <f t="shared" si="151"/>
        <v>13.188000000000001</v>
      </c>
      <c r="Y255" s="29">
        <f t="shared" si="143"/>
        <v>136.59907494954263</v>
      </c>
      <c r="Z255" s="29">
        <f t="shared" si="144"/>
        <v>1.099</v>
      </c>
      <c r="AA255" s="30">
        <f t="shared" si="145"/>
        <v>0.94860468714960133</v>
      </c>
      <c r="AB255" s="31">
        <f t="shared" si="146"/>
        <v>1.3648771610555048E-4</v>
      </c>
      <c r="AC255" s="31">
        <v>1.4999999999999999E-4</v>
      </c>
      <c r="AD255" s="31"/>
      <c r="AE255" s="31"/>
      <c r="AF255" s="31"/>
      <c r="AH255" s="31"/>
      <c r="AI255" s="55">
        <v>59</v>
      </c>
      <c r="AJ255" s="31"/>
      <c r="AK255" s="31"/>
      <c r="AL255" s="31"/>
      <c r="AM255" s="31"/>
      <c r="AN255" s="31"/>
      <c r="AO255" s="31"/>
      <c r="AP255" s="31"/>
      <c r="AQ255" s="31"/>
      <c r="AR255" s="31"/>
      <c r="AY255" s="32" t="s">
        <v>176</v>
      </c>
      <c r="AZ255" s="33" t="s">
        <v>177</v>
      </c>
      <c r="BA255" s="27" t="s">
        <v>178</v>
      </c>
    </row>
    <row r="256" spans="1:53" s="27" customFormat="1" x14ac:dyDescent="0.25">
      <c r="A256" s="27" t="s">
        <v>171</v>
      </c>
      <c r="B256" s="27" t="s">
        <v>172</v>
      </c>
      <c r="C256" s="27" t="s">
        <v>173</v>
      </c>
      <c r="D256" s="27" t="s">
        <v>11</v>
      </c>
      <c r="E256" s="27">
        <v>1</v>
      </c>
      <c r="F256" s="27" t="s">
        <v>174</v>
      </c>
      <c r="G256" s="27">
        <v>14</v>
      </c>
      <c r="H256" s="34">
        <v>350</v>
      </c>
      <c r="I256" s="27">
        <v>14</v>
      </c>
      <c r="J256" s="24"/>
      <c r="K256" s="24"/>
      <c r="L256" s="24"/>
      <c r="M256" s="24"/>
      <c r="N256" s="25">
        <v>40</v>
      </c>
      <c r="O256" s="26">
        <v>0.438</v>
      </c>
      <c r="Q256" s="26"/>
      <c r="R256" s="26"/>
      <c r="S256" s="26"/>
      <c r="T256" s="26"/>
      <c r="U256" s="24"/>
      <c r="V256" s="24"/>
      <c r="W256" s="24"/>
      <c r="X256" s="26">
        <f t="shared" si="151"/>
        <v>13.124000000000001</v>
      </c>
      <c r="Y256" s="29">
        <f t="shared" si="143"/>
        <v>135.27648957512255</v>
      </c>
      <c r="Z256" s="29">
        <f t="shared" si="144"/>
        <v>1.0936666666666668</v>
      </c>
      <c r="AA256" s="30">
        <f t="shared" si="145"/>
        <v>0.93942006649390675</v>
      </c>
      <c r="AB256" s="31">
        <f t="shared" si="146"/>
        <v>1.3715330691862235E-4</v>
      </c>
      <c r="AC256" s="31">
        <v>1.4999999999999999E-4</v>
      </c>
      <c r="AD256" s="31"/>
      <c r="AE256" s="31"/>
      <c r="AF256" s="31"/>
      <c r="AG256" s="31"/>
      <c r="AH256" s="31"/>
      <c r="AI256" s="55">
        <v>63.5</v>
      </c>
      <c r="AJ256" s="31"/>
      <c r="AK256" s="31"/>
      <c r="AL256" s="31"/>
      <c r="AM256" s="31"/>
      <c r="AN256" s="31"/>
      <c r="AO256" s="31"/>
      <c r="AP256" s="31"/>
      <c r="AQ256" s="31"/>
      <c r="AR256" s="31"/>
      <c r="AY256" s="32" t="s">
        <v>176</v>
      </c>
      <c r="AZ256" s="33" t="s">
        <v>177</v>
      </c>
      <c r="BA256" s="27" t="s">
        <v>178</v>
      </c>
    </row>
    <row r="257" spans="1:53" s="27" customFormat="1" x14ac:dyDescent="0.25">
      <c r="A257" s="27" t="s">
        <v>171</v>
      </c>
      <c r="B257" s="27" t="s">
        <v>172</v>
      </c>
      <c r="C257" s="27" t="s">
        <v>173</v>
      </c>
      <c r="D257" s="27" t="s">
        <v>11</v>
      </c>
      <c r="E257" s="27">
        <v>1</v>
      </c>
      <c r="F257" s="27" t="s">
        <v>174</v>
      </c>
      <c r="G257" s="27">
        <v>14</v>
      </c>
      <c r="H257" s="34">
        <v>350</v>
      </c>
      <c r="I257" s="27">
        <v>14</v>
      </c>
      <c r="J257" s="24"/>
      <c r="K257" s="24"/>
      <c r="L257" s="24"/>
      <c r="M257" s="24"/>
      <c r="N257" s="25"/>
      <c r="O257" s="26">
        <v>0.46899999999999997</v>
      </c>
      <c r="Q257" s="26"/>
      <c r="R257" s="26"/>
      <c r="S257" s="26"/>
      <c r="T257" s="26"/>
      <c r="U257" s="24"/>
      <c r="V257" s="24"/>
      <c r="W257" s="24"/>
      <c r="X257" s="26">
        <f t="shared" si="151"/>
        <v>13.061999999999999</v>
      </c>
      <c r="Y257" s="29">
        <f t="shared" si="143"/>
        <v>134.00137052410554</v>
      </c>
      <c r="Z257" s="29">
        <f t="shared" si="144"/>
        <v>1.0885</v>
      </c>
      <c r="AA257" s="30">
        <f t="shared" si="145"/>
        <v>0.93056507308406644</v>
      </c>
      <c r="AB257" s="31">
        <f t="shared" si="146"/>
        <v>1.3780431786862655E-4</v>
      </c>
      <c r="AC257" s="31">
        <v>1.4999999999999999E-4</v>
      </c>
      <c r="AD257" s="31"/>
      <c r="AE257" s="31"/>
      <c r="AF257" s="31"/>
      <c r="AG257" s="31"/>
      <c r="AH257" s="31"/>
      <c r="AI257" s="55">
        <v>67.84</v>
      </c>
      <c r="AJ257" s="31"/>
      <c r="AK257" s="31"/>
      <c r="AL257" s="31"/>
      <c r="AM257" s="31"/>
      <c r="AN257" s="31"/>
      <c r="AO257" s="31"/>
      <c r="AP257" s="31"/>
      <c r="AQ257" s="31"/>
      <c r="AR257" s="31"/>
      <c r="AY257" s="32" t="s">
        <v>176</v>
      </c>
      <c r="AZ257" s="33" t="s">
        <v>177</v>
      </c>
      <c r="BA257" s="27" t="s">
        <v>178</v>
      </c>
    </row>
    <row r="258" spans="1:53" s="27" customFormat="1" x14ac:dyDescent="0.25">
      <c r="A258" s="27" t="s">
        <v>171</v>
      </c>
      <c r="B258" s="27" t="s">
        <v>172</v>
      </c>
      <c r="C258" s="27" t="s">
        <v>173</v>
      </c>
      <c r="D258" s="27" t="s">
        <v>11</v>
      </c>
      <c r="E258" s="27">
        <v>1</v>
      </c>
      <c r="F258" s="27" t="s">
        <v>174</v>
      </c>
      <c r="G258" s="27">
        <v>14</v>
      </c>
      <c r="H258" s="34">
        <v>350</v>
      </c>
      <c r="I258" s="27">
        <v>14</v>
      </c>
      <c r="J258" s="24"/>
      <c r="K258" s="24"/>
      <c r="L258" s="24"/>
      <c r="M258" s="24" t="s">
        <v>182</v>
      </c>
      <c r="N258" s="25"/>
      <c r="O258" s="26">
        <v>0.5</v>
      </c>
      <c r="Q258" s="26"/>
      <c r="R258" s="26"/>
      <c r="S258" s="26"/>
      <c r="T258" s="26"/>
      <c r="U258" s="24"/>
      <c r="V258" s="24"/>
      <c r="W258" s="24"/>
      <c r="X258" s="26">
        <f t="shared" si="151"/>
        <v>13</v>
      </c>
      <c r="Y258" s="29">
        <f t="shared" si="143"/>
        <v>132.73228961416876</v>
      </c>
      <c r="Z258" s="29">
        <f t="shared" si="144"/>
        <v>1.0833333333333333</v>
      </c>
      <c r="AA258" s="30">
        <f t="shared" si="145"/>
        <v>0.92175201120950512</v>
      </c>
      <c r="AB258" s="31">
        <f t="shared" si="146"/>
        <v>1.3846153846153845E-4</v>
      </c>
      <c r="AC258" s="31">
        <v>1.4999999999999999E-4</v>
      </c>
      <c r="AD258" s="31"/>
      <c r="AE258" s="31"/>
      <c r="AF258" s="31"/>
      <c r="AG258" s="31"/>
      <c r="AH258" s="31"/>
      <c r="AI258" s="55">
        <v>72.16</v>
      </c>
      <c r="AJ258" s="31"/>
      <c r="AK258" s="31"/>
      <c r="AL258" s="31"/>
      <c r="AM258" s="31"/>
      <c r="AN258" s="31"/>
      <c r="AO258" s="31"/>
      <c r="AP258" s="31"/>
      <c r="AQ258" s="31"/>
      <c r="AR258" s="31"/>
      <c r="AY258" s="32" t="s">
        <v>176</v>
      </c>
      <c r="AZ258" s="33" t="s">
        <v>177</v>
      </c>
      <c r="BA258" s="27" t="s">
        <v>178</v>
      </c>
    </row>
    <row r="259" spans="1:53" s="27" customFormat="1" x14ac:dyDescent="0.25">
      <c r="A259" s="27" t="s">
        <v>171</v>
      </c>
      <c r="B259" s="27" t="s">
        <v>172</v>
      </c>
      <c r="C259" s="27" t="s">
        <v>173</v>
      </c>
      <c r="D259" s="27" t="s">
        <v>11</v>
      </c>
      <c r="E259" s="27">
        <v>1</v>
      </c>
      <c r="F259" s="27" t="s">
        <v>174</v>
      </c>
      <c r="G259" s="28">
        <v>14</v>
      </c>
      <c r="H259" s="28">
        <v>350</v>
      </c>
      <c r="I259" s="27">
        <v>14</v>
      </c>
      <c r="J259" s="24"/>
      <c r="K259" s="24"/>
      <c r="L259" s="24"/>
      <c r="M259" s="24"/>
      <c r="N259" s="25"/>
      <c r="O259" s="26">
        <v>0.56200000000000006</v>
      </c>
      <c r="Q259" s="26"/>
      <c r="R259" s="26"/>
      <c r="S259" s="26"/>
      <c r="T259" s="26"/>
      <c r="U259" s="24"/>
      <c r="V259" s="24"/>
      <c r="W259" s="24"/>
      <c r="X259" s="26">
        <f t="shared" si="151"/>
        <v>12.875999999999999</v>
      </c>
      <c r="Y259" s="29">
        <f t="shared" ref="Y259" si="212">PI()*X259^2/4</f>
        <v>130.21224221753576</v>
      </c>
      <c r="Z259" s="29">
        <f t="shared" ref="Z259" si="213">X259/12</f>
        <v>1.073</v>
      </c>
      <c r="AA259" s="30">
        <f t="shared" ref="AA259" si="214">PI()*Z259^2/4</f>
        <v>0.90425168206622064</v>
      </c>
      <c r="AB259" s="31">
        <f t="shared" ref="AB259" si="215">AC259/Z259</f>
        <v>1.3979496738117427E-4</v>
      </c>
      <c r="AC259" s="31">
        <v>1.4999999999999999E-4</v>
      </c>
      <c r="AD259" s="31"/>
      <c r="AE259" s="31"/>
      <c r="AF259" s="31"/>
      <c r="AH259" s="31"/>
      <c r="AI259" s="55">
        <v>80.73</v>
      </c>
      <c r="AJ259" s="31"/>
      <c r="AK259" s="31"/>
      <c r="AL259" s="31"/>
      <c r="AM259" s="31"/>
      <c r="AN259" s="31"/>
      <c r="AO259" s="31"/>
      <c r="AP259" s="31"/>
      <c r="AQ259" s="31"/>
      <c r="AR259" s="31"/>
      <c r="AY259" s="32" t="s">
        <v>176</v>
      </c>
      <c r="AZ259" s="33" t="s">
        <v>177</v>
      </c>
      <c r="BA259" s="27" t="s">
        <v>178</v>
      </c>
    </row>
    <row r="260" spans="1:53" s="27" customFormat="1" x14ac:dyDescent="0.25">
      <c r="A260" s="27" t="s">
        <v>171</v>
      </c>
      <c r="B260" s="27" t="s">
        <v>172</v>
      </c>
      <c r="C260" s="27" t="s">
        <v>173</v>
      </c>
      <c r="D260" s="27" t="s">
        <v>11</v>
      </c>
      <c r="E260" s="27">
        <v>1</v>
      </c>
      <c r="F260" s="27" t="s">
        <v>174</v>
      </c>
      <c r="G260" s="27">
        <v>14</v>
      </c>
      <c r="H260" s="34">
        <v>350</v>
      </c>
      <c r="I260" s="27">
        <v>14</v>
      </c>
      <c r="J260" s="24"/>
      <c r="K260" s="24"/>
      <c r="L260" s="24"/>
      <c r="M260" s="24"/>
      <c r="N260" s="25">
        <v>60</v>
      </c>
      <c r="O260" s="26">
        <v>0.59399999999999997</v>
      </c>
      <c r="Q260" s="26"/>
      <c r="R260" s="26"/>
      <c r="S260" s="26"/>
      <c r="T260" s="26"/>
      <c r="U260" s="24"/>
      <c r="V260" s="24"/>
      <c r="W260" s="24"/>
      <c r="X260" s="26">
        <f t="shared" si="151"/>
        <v>12.811999999999999</v>
      </c>
      <c r="Y260" s="29">
        <f t="shared" si="143"/>
        <v>128.92102250416914</v>
      </c>
      <c r="Z260" s="29">
        <f t="shared" si="144"/>
        <v>1.0676666666666665</v>
      </c>
      <c r="AA260" s="30">
        <f t="shared" si="145"/>
        <v>0.89528487850117444</v>
      </c>
      <c r="AB260" s="31">
        <f t="shared" si="146"/>
        <v>1.4049328754292851E-4</v>
      </c>
      <c r="AC260" s="31">
        <v>1.4999999999999999E-4</v>
      </c>
      <c r="AD260" s="31"/>
      <c r="AE260" s="31"/>
      <c r="AF260" s="31"/>
      <c r="AG260" s="31"/>
      <c r="AH260" s="31"/>
      <c r="AI260" s="55">
        <v>85.13</v>
      </c>
      <c r="AJ260" s="31"/>
      <c r="AK260" s="31"/>
      <c r="AL260" s="31"/>
      <c r="AM260" s="31"/>
      <c r="AN260" s="31"/>
      <c r="AO260" s="31"/>
      <c r="AP260" s="31"/>
      <c r="AQ260" s="31"/>
      <c r="AR260" s="31"/>
      <c r="AY260" s="32" t="s">
        <v>176</v>
      </c>
      <c r="AZ260" s="33" t="s">
        <v>177</v>
      </c>
      <c r="BA260" s="27" t="s">
        <v>178</v>
      </c>
    </row>
    <row r="261" spans="1:53" s="27" customFormat="1" x14ac:dyDescent="0.25">
      <c r="A261" s="27" t="s">
        <v>171</v>
      </c>
      <c r="B261" s="27" t="s">
        <v>172</v>
      </c>
      <c r="C261" s="27" t="s">
        <v>173</v>
      </c>
      <c r="D261" s="27" t="s">
        <v>11</v>
      </c>
      <c r="E261" s="27">
        <v>1</v>
      </c>
      <c r="F261" s="27" t="s">
        <v>174</v>
      </c>
      <c r="G261" s="28">
        <v>14</v>
      </c>
      <c r="H261" s="28">
        <v>350</v>
      </c>
      <c r="I261" s="27">
        <v>14</v>
      </c>
      <c r="J261" s="24"/>
      <c r="K261" s="24"/>
      <c r="L261" s="24"/>
      <c r="M261" s="24"/>
      <c r="N261" s="25"/>
      <c r="O261" s="26">
        <v>0.625</v>
      </c>
      <c r="Q261" s="26"/>
      <c r="R261" s="26"/>
      <c r="S261" s="26"/>
      <c r="T261" s="26"/>
      <c r="U261" s="24"/>
      <c r="V261" s="24"/>
      <c r="W261" s="24"/>
      <c r="X261" s="26">
        <f t="shared" ref="X261:X324" si="216">(I261-O261*2)</f>
        <v>12.75</v>
      </c>
      <c r="Y261" s="29">
        <f t="shared" si="143"/>
        <v>127.67628893729768</v>
      </c>
      <c r="Z261" s="29">
        <f t="shared" si="144"/>
        <v>1.0625</v>
      </c>
      <c r="AA261" s="30">
        <f t="shared" si="145"/>
        <v>0.88664089539790059</v>
      </c>
      <c r="AB261" s="31">
        <f t="shared" si="146"/>
        <v>1.4117647058823528E-4</v>
      </c>
      <c r="AC261" s="31">
        <v>1.4999999999999999E-4</v>
      </c>
      <c r="AD261" s="31"/>
      <c r="AE261" s="31"/>
      <c r="AF261" s="31"/>
      <c r="AH261" s="31"/>
      <c r="AI261" s="55">
        <v>89.36</v>
      </c>
      <c r="AJ261" s="31"/>
      <c r="AK261" s="31"/>
      <c r="AL261" s="31"/>
      <c r="AM261" s="31"/>
      <c r="AN261" s="31"/>
      <c r="AO261" s="31"/>
      <c r="AP261" s="31"/>
      <c r="AQ261" s="31"/>
      <c r="AR261" s="31"/>
      <c r="AY261" s="32" t="s">
        <v>176</v>
      </c>
      <c r="AZ261" s="33" t="s">
        <v>177</v>
      </c>
      <c r="BA261" s="27" t="s">
        <v>178</v>
      </c>
    </row>
    <row r="262" spans="1:53" s="27" customFormat="1" x14ac:dyDescent="0.25">
      <c r="A262" s="27" t="s">
        <v>171</v>
      </c>
      <c r="B262" s="27" t="s">
        <v>172</v>
      </c>
      <c r="C262" s="27" t="s">
        <v>173</v>
      </c>
      <c r="D262" s="27" t="s">
        <v>11</v>
      </c>
      <c r="E262" s="27">
        <v>1</v>
      </c>
      <c r="F262" s="27" t="s">
        <v>174</v>
      </c>
      <c r="G262" s="28">
        <v>14</v>
      </c>
      <c r="H262" s="28">
        <v>350</v>
      </c>
      <c r="I262" s="27">
        <v>14</v>
      </c>
      <c r="J262" s="24"/>
      <c r="K262" s="24"/>
      <c r="L262" s="24"/>
      <c r="M262" s="24"/>
      <c r="N262" s="25"/>
      <c r="O262" s="26">
        <v>0.68799999999999994</v>
      </c>
      <c r="Q262" s="26"/>
      <c r="R262" s="26"/>
      <c r="S262" s="26"/>
      <c r="T262" s="26"/>
      <c r="U262" s="24"/>
      <c r="V262" s="24"/>
      <c r="W262" s="24"/>
      <c r="X262" s="26">
        <f t="shared" si="216"/>
        <v>12.624000000000001</v>
      </c>
      <c r="Y262" s="29">
        <f t="shared" si="143"/>
        <v>125.1652736195438</v>
      </c>
      <c r="Z262" s="29">
        <f t="shared" si="144"/>
        <v>1.052</v>
      </c>
      <c r="AA262" s="30">
        <f t="shared" si="145"/>
        <v>0.86920328902460975</v>
      </c>
      <c r="AB262" s="31">
        <f t="shared" si="146"/>
        <v>1.4258555133079846E-4</v>
      </c>
      <c r="AC262" s="31">
        <v>1.4999999999999999E-4</v>
      </c>
      <c r="AD262" s="31"/>
      <c r="AE262" s="31"/>
      <c r="AF262" s="31"/>
      <c r="AH262" s="31"/>
      <c r="AI262" s="55">
        <v>97.91</v>
      </c>
      <c r="AJ262" s="31"/>
      <c r="AK262" s="31"/>
      <c r="AL262" s="31"/>
      <c r="AM262" s="31"/>
      <c r="AN262" s="31"/>
      <c r="AO262" s="31"/>
      <c r="AP262" s="31"/>
      <c r="AQ262" s="31"/>
      <c r="AR262" s="31"/>
      <c r="AY262" s="32" t="s">
        <v>176</v>
      </c>
      <c r="AZ262" s="33" t="s">
        <v>177</v>
      </c>
      <c r="BA262" s="27" t="s">
        <v>178</v>
      </c>
    </row>
    <row r="263" spans="1:53" s="27" customFormat="1" x14ac:dyDescent="0.25">
      <c r="A263" s="27" t="s">
        <v>171</v>
      </c>
      <c r="B263" s="27" t="s">
        <v>172</v>
      </c>
      <c r="C263" s="27" t="s">
        <v>173</v>
      </c>
      <c r="D263" s="27" t="s">
        <v>11</v>
      </c>
      <c r="E263" s="27">
        <v>1</v>
      </c>
      <c r="F263" s="27" t="s">
        <v>174</v>
      </c>
      <c r="G263" s="27">
        <v>14</v>
      </c>
      <c r="H263" s="34">
        <v>350</v>
      </c>
      <c r="I263" s="27">
        <v>14</v>
      </c>
      <c r="J263" s="24"/>
      <c r="K263" s="24"/>
      <c r="L263" s="24"/>
      <c r="M263" s="24"/>
      <c r="N263" s="25">
        <v>80</v>
      </c>
      <c r="O263" s="26">
        <v>0.75</v>
      </c>
      <c r="Q263" s="26"/>
      <c r="R263" s="26"/>
      <c r="S263" s="26"/>
      <c r="T263" s="26"/>
      <c r="U263" s="24"/>
      <c r="V263" s="24"/>
      <c r="W263" s="24"/>
      <c r="X263" s="26">
        <f t="shared" si="216"/>
        <v>12.5</v>
      </c>
      <c r="Y263" s="29">
        <f t="shared" si="143"/>
        <v>122.7184630308513</v>
      </c>
      <c r="Z263" s="29">
        <f t="shared" si="144"/>
        <v>1.0416666666666667</v>
      </c>
      <c r="AA263" s="30">
        <f t="shared" si="145"/>
        <v>0.85221154882535632</v>
      </c>
      <c r="AB263" s="31">
        <f t="shared" si="146"/>
        <v>1.4399999999999998E-4</v>
      </c>
      <c r="AC263" s="31">
        <v>1.4999999999999999E-4</v>
      </c>
      <c r="AD263" s="31"/>
      <c r="AE263" s="31"/>
      <c r="AF263" s="31"/>
      <c r="AG263" s="31"/>
      <c r="AH263" s="31"/>
      <c r="AI263" s="55">
        <v>106.23</v>
      </c>
      <c r="AJ263" s="31"/>
      <c r="AK263" s="31"/>
      <c r="AL263" s="31"/>
      <c r="AM263" s="31"/>
      <c r="AN263" s="31"/>
      <c r="AO263" s="31"/>
      <c r="AP263" s="31"/>
      <c r="AQ263" s="31"/>
      <c r="AR263" s="31"/>
      <c r="AY263" s="32" t="s">
        <v>176</v>
      </c>
      <c r="AZ263" s="33" t="s">
        <v>177</v>
      </c>
      <c r="BA263" s="27" t="s">
        <v>178</v>
      </c>
    </row>
    <row r="264" spans="1:53" s="27" customFormat="1" x14ac:dyDescent="0.25">
      <c r="A264" s="27" t="s">
        <v>171</v>
      </c>
      <c r="B264" s="27" t="s">
        <v>172</v>
      </c>
      <c r="C264" s="27" t="s">
        <v>173</v>
      </c>
      <c r="D264" s="27" t="s">
        <v>11</v>
      </c>
      <c r="E264" s="27">
        <v>1</v>
      </c>
      <c r="F264" s="27" t="s">
        <v>174</v>
      </c>
      <c r="G264" s="28">
        <v>14</v>
      </c>
      <c r="H264" s="28">
        <v>350</v>
      </c>
      <c r="I264" s="27">
        <v>14</v>
      </c>
      <c r="J264" s="24"/>
      <c r="K264" s="24"/>
      <c r="L264" s="24"/>
      <c r="M264" s="24"/>
      <c r="N264" s="25"/>
      <c r="O264" s="26">
        <v>0.81200000000000006</v>
      </c>
      <c r="Q264" s="26"/>
      <c r="R264" s="26"/>
      <c r="S264" s="26"/>
      <c r="T264" s="26"/>
      <c r="U264" s="24"/>
      <c r="V264" s="24"/>
      <c r="W264" s="24"/>
      <c r="X264" s="26">
        <f t="shared" si="216"/>
        <v>12.375999999999999</v>
      </c>
      <c r="Y264" s="29">
        <f t="shared" ref="Y264:Y265" si="217">PI()*X264^2/4</f>
        <v>120.29580500647958</v>
      </c>
      <c r="Z264" s="29">
        <f t="shared" ref="Z264:Z265" si="218">X264/12</f>
        <v>1.0313333333333332</v>
      </c>
      <c r="AA264" s="30">
        <f t="shared" ref="AA264:AA265" si="219">PI()*Z264^2/4</f>
        <v>0.83538753476721939</v>
      </c>
      <c r="AB264" s="31">
        <f t="shared" ref="AB264:AB265" si="220">AC264/Z264</f>
        <v>1.4544279250161603E-4</v>
      </c>
      <c r="AC264" s="31">
        <v>1.4999999999999999E-4</v>
      </c>
      <c r="AD264" s="31"/>
      <c r="AE264" s="31"/>
      <c r="AF264" s="31"/>
      <c r="AH264" s="31"/>
      <c r="AI264" s="55">
        <v>114.48</v>
      </c>
      <c r="AJ264" s="31"/>
      <c r="AK264" s="31"/>
      <c r="AL264" s="31"/>
      <c r="AM264" s="31"/>
      <c r="AN264" s="31"/>
      <c r="AO264" s="31"/>
      <c r="AP264" s="31"/>
      <c r="AQ264" s="31"/>
      <c r="AR264" s="31"/>
      <c r="AY264" s="32" t="s">
        <v>176</v>
      </c>
      <c r="AZ264" s="33" t="s">
        <v>177</v>
      </c>
      <c r="BA264" s="27" t="s">
        <v>178</v>
      </c>
    </row>
    <row r="265" spans="1:53" s="27" customFormat="1" x14ac:dyDescent="0.25">
      <c r="A265" s="27" t="s">
        <v>171</v>
      </c>
      <c r="B265" s="27" t="s">
        <v>172</v>
      </c>
      <c r="C265" s="27" t="s">
        <v>173</v>
      </c>
      <c r="D265" s="27" t="s">
        <v>11</v>
      </c>
      <c r="E265" s="27">
        <v>1</v>
      </c>
      <c r="F265" s="27" t="s">
        <v>174</v>
      </c>
      <c r="G265" s="28">
        <v>14</v>
      </c>
      <c r="H265" s="28">
        <v>350</v>
      </c>
      <c r="I265" s="27">
        <v>14</v>
      </c>
      <c r="J265" s="24"/>
      <c r="K265" s="24"/>
      <c r="L265" s="24"/>
      <c r="M265" s="24"/>
      <c r="N265" s="25"/>
      <c r="O265" s="26">
        <v>0.875</v>
      </c>
      <c r="Q265" s="26"/>
      <c r="R265" s="26"/>
      <c r="S265" s="26"/>
      <c r="T265" s="26"/>
      <c r="U265" s="24"/>
      <c r="V265" s="24"/>
      <c r="W265" s="24"/>
      <c r="X265" s="26">
        <f t="shared" si="216"/>
        <v>12.25</v>
      </c>
      <c r="Y265" s="29">
        <f t="shared" si="217"/>
        <v>117.85881189482959</v>
      </c>
      <c r="Z265" s="29">
        <f t="shared" si="218"/>
        <v>1.0208333333333333</v>
      </c>
      <c r="AA265" s="30">
        <f t="shared" si="219"/>
        <v>0.81846397149187189</v>
      </c>
      <c r="AB265" s="31">
        <f t="shared" si="220"/>
        <v>1.4693877551020409E-4</v>
      </c>
      <c r="AC265" s="31">
        <v>1.4999999999999999E-4</v>
      </c>
      <c r="AD265" s="31"/>
      <c r="AE265" s="31"/>
      <c r="AF265" s="31"/>
      <c r="AH265" s="31"/>
      <c r="AI265" s="55">
        <v>122.77</v>
      </c>
      <c r="AJ265" s="31"/>
      <c r="AK265" s="31"/>
      <c r="AL265" s="31"/>
      <c r="AM265" s="31"/>
      <c r="AN265" s="31"/>
      <c r="AO265" s="31"/>
      <c r="AP265" s="31"/>
      <c r="AQ265" s="31"/>
      <c r="AR265" s="31"/>
      <c r="AY265" s="32" t="s">
        <v>176</v>
      </c>
      <c r="AZ265" s="33" t="s">
        <v>177</v>
      </c>
      <c r="BA265" s="27" t="s">
        <v>178</v>
      </c>
    </row>
    <row r="266" spans="1:53" s="27" customFormat="1" x14ac:dyDescent="0.25">
      <c r="A266" s="27" t="s">
        <v>171</v>
      </c>
      <c r="B266" s="27" t="s">
        <v>172</v>
      </c>
      <c r="C266" s="27" t="s">
        <v>173</v>
      </c>
      <c r="D266" s="27" t="s">
        <v>11</v>
      </c>
      <c r="E266" s="27">
        <v>1</v>
      </c>
      <c r="F266" s="27" t="s">
        <v>174</v>
      </c>
      <c r="G266" s="27">
        <v>14</v>
      </c>
      <c r="H266" s="34">
        <v>350</v>
      </c>
      <c r="I266" s="27">
        <v>14</v>
      </c>
      <c r="J266" s="24"/>
      <c r="K266" s="24"/>
      <c r="L266" s="24"/>
      <c r="M266" s="24"/>
      <c r="N266" s="25">
        <v>100</v>
      </c>
      <c r="O266" s="26">
        <v>0.93799999999999994</v>
      </c>
      <c r="Q266" s="26"/>
      <c r="R266" s="26"/>
      <c r="S266" s="26"/>
      <c r="T266" s="26"/>
      <c r="U266" s="24"/>
      <c r="V266" s="24"/>
      <c r="W266" s="24"/>
      <c r="X266" s="26">
        <f t="shared" si="216"/>
        <v>12.124000000000001</v>
      </c>
      <c r="Y266" s="29">
        <f t="shared" si="143"/>
        <v>115.44675674566376</v>
      </c>
      <c r="Z266" s="29">
        <f t="shared" si="144"/>
        <v>1.0103333333333333</v>
      </c>
      <c r="AA266" s="30">
        <f t="shared" si="145"/>
        <v>0.80171358851155372</v>
      </c>
      <c r="AB266" s="31">
        <f t="shared" si="146"/>
        <v>1.4846585285384361E-4</v>
      </c>
      <c r="AC266" s="31">
        <v>1.4999999999999999E-4</v>
      </c>
      <c r="AD266" s="31"/>
      <c r="AE266" s="31"/>
      <c r="AF266" s="31"/>
      <c r="AG266" s="31"/>
      <c r="AH266" s="31"/>
      <c r="AI266" s="55">
        <v>130.97999999999999</v>
      </c>
      <c r="AJ266" s="31"/>
      <c r="AK266" s="31"/>
      <c r="AL266" s="31"/>
      <c r="AM266" s="31"/>
      <c r="AN266" s="31"/>
      <c r="AO266" s="31"/>
      <c r="AP266" s="31"/>
      <c r="AQ266" s="31"/>
      <c r="AR266" s="31"/>
      <c r="AY266" s="32" t="s">
        <v>176</v>
      </c>
      <c r="AZ266" s="33" t="s">
        <v>177</v>
      </c>
      <c r="BA266" s="27" t="s">
        <v>178</v>
      </c>
    </row>
    <row r="267" spans="1:53" s="27" customFormat="1" x14ac:dyDescent="0.25">
      <c r="A267" s="27" t="s">
        <v>171</v>
      </c>
      <c r="B267" s="27" t="s">
        <v>172</v>
      </c>
      <c r="C267" s="27" t="s">
        <v>173</v>
      </c>
      <c r="D267" s="27" t="s">
        <v>11</v>
      </c>
      <c r="E267" s="27">
        <v>1</v>
      </c>
      <c r="F267" s="27" t="s">
        <v>174</v>
      </c>
      <c r="G267" s="28">
        <v>14</v>
      </c>
      <c r="H267" s="28">
        <v>350</v>
      </c>
      <c r="I267" s="27">
        <v>14</v>
      </c>
      <c r="J267" s="24"/>
      <c r="K267" s="24"/>
      <c r="L267" s="24"/>
      <c r="M267" s="24"/>
      <c r="N267" s="25"/>
      <c r="O267" s="26">
        <v>1</v>
      </c>
      <c r="Q267" s="26"/>
      <c r="R267" s="26"/>
      <c r="S267" s="26"/>
      <c r="T267" s="26"/>
      <c r="U267" s="24"/>
      <c r="V267" s="24"/>
      <c r="W267" s="24"/>
      <c r="X267" s="26">
        <f t="shared" si="216"/>
        <v>12</v>
      </c>
      <c r="Y267" s="29">
        <f t="shared" ref="Y267:Y268" si="221">PI()*X267^2/4</f>
        <v>113.09733552923255</v>
      </c>
      <c r="Z267" s="29">
        <f t="shared" ref="Z267:Z268" si="222">X267/12</f>
        <v>1</v>
      </c>
      <c r="AA267" s="30">
        <f t="shared" ref="AA267:AA268" si="223">PI()*Z267^2/4</f>
        <v>0.78539816339744828</v>
      </c>
      <c r="AB267" s="31">
        <f t="shared" ref="AB267:AB268" si="224">AC267/Z267</f>
        <v>1.4999999999999999E-4</v>
      </c>
      <c r="AC267" s="31">
        <v>1.4999999999999999E-4</v>
      </c>
      <c r="AD267" s="31"/>
      <c r="AE267" s="31"/>
      <c r="AF267" s="31"/>
      <c r="AH267" s="31"/>
      <c r="AI267" s="55">
        <v>138.97</v>
      </c>
      <c r="AJ267" s="31"/>
      <c r="AK267" s="31"/>
      <c r="AL267" s="31"/>
      <c r="AM267" s="31"/>
      <c r="AN267" s="31"/>
      <c r="AO267" s="31"/>
      <c r="AP267" s="31"/>
      <c r="AQ267" s="31"/>
      <c r="AR267" s="31"/>
      <c r="AY267" s="32" t="s">
        <v>176</v>
      </c>
      <c r="AZ267" s="33" t="s">
        <v>177</v>
      </c>
      <c r="BA267" s="27" t="s">
        <v>178</v>
      </c>
    </row>
    <row r="268" spans="1:53" s="27" customFormat="1" x14ac:dyDescent="0.25">
      <c r="A268" s="27" t="s">
        <v>171</v>
      </c>
      <c r="B268" s="27" t="s">
        <v>172</v>
      </c>
      <c r="C268" s="27" t="s">
        <v>173</v>
      </c>
      <c r="D268" s="27" t="s">
        <v>11</v>
      </c>
      <c r="E268" s="27">
        <v>1</v>
      </c>
      <c r="F268" s="27" t="s">
        <v>174</v>
      </c>
      <c r="G268" s="28">
        <v>14</v>
      </c>
      <c r="H268" s="28">
        <v>350</v>
      </c>
      <c r="I268" s="27">
        <v>14</v>
      </c>
      <c r="J268" s="24"/>
      <c r="K268" s="24"/>
      <c r="L268" s="24"/>
      <c r="M268" s="24"/>
      <c r="N268" s="25"/>
      <c r="O268" s="26">
        <v>1.0620000000000001</v>
      </c>
      <c r="Q268" s="26"/>
      <c r="R268" s="26"/>
      <c r="S268" s="26"/>
      <c r="T268" s="26"/>
      <c r="U268" s="24"/>
      <c r="V268" s="24"/>
      <c r="W268" s="24"/>
      <c r="X268" s="26">
        <f t="shared" si="216"/>
        <v>11.875999999999999</v>
      </c>
      <c r="Y268" s="29">
        <f t="shared" si="221"/>
        <v>110.77206687712213</v>
      </c>
      <c r="Z268" s="29">
        <f t="shared" si="222"/>
        <v>0.98966666666666658</v>
      </c>
      <c r="AA268" s="30">
        <f t="shared" si="223"/>
        <v>0.76925046442445921</v>
      </c>
      <c r="AB268" s="31">
        <f t="shared" si="224"/>
        <v>1.5156618390030314E-4</v>
      </c>
      <c r="AC268" s="31">
        <v>1.4999999999999999E-4</v>
      </c>
      <c r="AD268" s="31"/>
      <c r="AE268" s="31"/>
      <c r="AF268" s="31"/>
      <c r="AH268" s="31"/>
      <c r="AI268" s="55">
        <v>146.88</v>
      </c>
      <c r="AJ268" s="31"/>
      <c r="AK268" s="31"/>
      <c r="AL268" s="31"/>
      <c r="AM268" s="31"/>
      <c r="AN268" s="31"/>
      <c r="AO268" s="31"/>
      <c r="AP268" s="31"/>
      <c r="AQ268" s="31"/>
      <c r="AR268" s="31"/>
      <c r="AY268" s="32" t="s">
        <v>176</v>
      </c>
      <c r="AZ268" s="33" t="s">
        <v>177</v>
      </c>
      <c r="BA268" s="27" t="s">
        <v>178</v>
      </c>
    </row>
    <row r="269" spans="1:53" s="27" customFormat="1" x14ac:dyDescent="0.25">
      <c r="A269" s="27" t="s">
        <v>171</v>
      </c>
      <c r="B269" s="27" t="s">
        <v>172</v>
      </c>
      <c r="C269" s="27" t="s">
        <v>173</v>
      </c>
      <c r="D269" s="27" t="s">
        <v>11</v>
      </c>
      <c r="E269" s="27">
        <v>1</v>
      </c>
      <c r="F269" s="27" t="s">
        <v>174</v>
      </c>
      <c r="G269" s="27">
        <v>14</v>
      </c>
      <c r="H269" s="34">
        <v>350</v>
      </c>
      <c r="I269" s="27">
        <v>14</v>
      </c>
      <c r="J269" s="24"/>
      <c r="K269" s="24"/>
      <c r="L269" s="24"/>
      <c r="M269" s="24"/>
      <c r="N269" s="25">
        <v>120</v>
      </c>
      <c r="O269" s="26">
        <v>1.0940000000000001</v>
      </c>
      <c r="Q269" s="26"/>
      <c r="R269" s="26"/>
      <c r="S269" s="26"/>
      <c r="T269" s="26"/>
      <c r="U269" s="24"/>
      <c r="V269" s="24"/>
      <c r="W269" s="24"/>
      <c r="X269" s="26">
        <f t="shared" si="216"/>
        <v>11.811999999999999</v>
      </c>
      <c r="Y269" s="29">
        <f t="shared" si="143"/>
        <v>109.58137812867037</v>
      </c>
      <c r="Z269" s="29">
        <f t="shared" si="144"/>
        <v>0.98433333333333328</v>
      </c>
      <c r="AA269" s="30">
        <f t="shared" si="145"/>
        <v>0.76098179256021092</v>
      </c>
      <c r="AB269" s="31">
        <f t="shared" si="146"/>
        <v>1.5238740264138164E-4</v>
      </c>
      <c r="AC269" s="31">
        <v>1.4999999999999999E-4</v>
      </c>
      <c r="AD269" s="31"/>
      <c r="AE269" s="31"/>
      <c r="AF269" s="31"/>
      <c r="AG269" s="31"/>
      <c r="AH269" s="31"/>
      <c r="AI269" s="55">
        <v>150.93</v>
      </c>
      <c r="AJ269" s="31"/>
      <c r="AK269" s="31"/>
      <c r="AL269" s="31"/>
      <c r="AM269" s="31"/>
      <c r="AN269" s="31"/>
      <c r="AO269" s="31"/>
      <c r="AP269" s="31"/>
      <c r="AQ269" s="31"/>
      <c r="AR269" s="31"/>
      <c r="AY269" s="32" t="s">
        <v>176</v>
      </c>
      <c r="AZ269" s="33" t="s">
        <v>177</v>
      </c>
      <c r="BA269" s="27" t="s">
        <v>178</v>
      </c>
    </row>
    <row r="270" spans="1:53" s="27" customFormat="1" x14ac:dyDescent="0.25">
      <c r="A270" s="27" t="s">
        <v>171</v>
      </c>
      <c r="B270" s="27" t="s">
        <v>172</v>
      </c>
      <c r="C270" s="27" t="s">
        <v>173</v>
      </c>
      <c r="D270" s="27" t="s">
        <v>11</v>
      </c>
      <c r="E270" s="27">
        <v>1</v>
      </c>
      <c r="F270" s="27" t="s">
        <v>174</v>
      </c>
      <c r="G270" s="28">
        <v>14</v>
      </c>
      <c r="H270" s="28">
        <v>350</v>
      </c>
      <c r="I270" s="27">
        <v>14</v>
      </c>
      <c r="J270" s="24"/>
      <c r="K270" s="24"/>
      <c r="L270" s="24"/>
      <c r="M270" s="24"/>
      <c r="N270" s="25"/>
      <c r="O270" s="26">
        <v>1.125</v>
      </c>
      <c r="Q270" s="26"/>
      <c r="R270" s="26"/>
      <c r="S270" s="26"/>
      <c r="T270" s="26"/>
      <c r="U270" s="24"/>
      <c r="V270" s="24"/>
      <c r="W270" s="24"/>
      <c r="X270" s="26">
        <f t="shared" si="216"/>
        <v>11.75</v>
      </c>
      <c r="Y270" s="29">
        <f t="shared" si="143"/>
        <v>108.43403393406021</v>
      </c>
      <c r="Z270" s="29">
        <f t="shared" si="144"/>
        <v>0.97916666666666663</v>
      </c>
      <c r="AA270" s="30">
        <f t="shared" si="145"/>
        <v>0.75301412454208472</v>
      </c>
      <c r="AB270" s="31">
        <f t="shared" si="146"/>
        <v>1.5319148936170213E-4</v>
      </c>
      <c r="AC270" s="31">
        <v>1.4999999999999999E-4</v>
      </c>
      <c r="AD270" s="31"/>
      <c r="AE270" s="31"/>
      <c r="AF270" s="31"/>
      <c r="AH270" s="31"/>
      <c r="AI270" s="55">
        <v>154.84</v>
      </c>
      <c r="AJ270" s="31"/>
      <c r="AK270" s="31"/>
      <c r="AL270" s="31"/>
      <c r="AM270" s="31"/>
      <c r="AN270" s="31"/>
      <c r="AO270" s="31"/>
      <c r="AP270" s="31"/>
      <c r="AQ270" s="31"/>
      <c r="AR270" s="31"/>
      <c r="AY270" s="32" t="s">
        <v>176</v>
      </c>
      <c r="AZ270" s="33" t="s">
        <v>177</v>
      </c>
      <c r="BA270" s="27" t="s">
        <v>178</v>
      </c>
    </row>
    <row r="271" spans="1:53" s="27" customFormat="1" x14ac:dyDescent="0.25">
      <c r="A271" s="27" t="s">
        <v>171</v>
      </c>
      <c r="B271" s="27" t="s">
        <v>172</v>
      </c>
      <c r="C271" s="27" t="s">
        <v>173</v>
      </c>
      <c r="D271" s="27" t="s">
        <v>11</v>
      </c>
      <c r="E271" s="27">
        <v>1</v>
      </c>
      <c r="F271" s="27" t="s">
        <v>174</v>
      </c>
      <c r="G271" s="27">
        <v>14</v>
      </c>
      <c r="H271" s="34">
        <v>350</v>
      </c>
      <c r="I271" s="27">
        <v>14</v>
      </c>
      <c r="J271" s="24"/>
      <c r="K271" s="24"/>
      <c r="L271" s="24"/>
      <c r="M271" s="24"/>
      <c r="N271" s="25">
        <v>140</v>
      </c>
      <c r="O271" s="26">
        <v>1.25</v>
      </c>
      <c r="Q271" s="26"/>
      <c r="R271" s="26"/>
      <c r="S271" s="26"/>
      <c r="T271" s="26"/>
      <c r="U271" s="24"/>
      <c r="V271" s="24"/>
      <c r="W271" s="24"/>
      <c r="X271" s="26">
        <f t="shared" si="216"/>
        <v>11.5</v>
      </c>
      <c r="Y271" s="29">
        <f t="shared" si="143"/>
        <v>103.86890710931253</v>
      </c>
      <c r="Z271" s="29">
        <f t="shared" si="144"/>
        <v>0.95833333333333337</v>
      </c>
      <c r="AA271" s="30">
        <f t="shared" si="145"/>
        <v>0.72131185492578154</v>
      </c>
      <c r="AB271" s="31">
        <f t="shared" si="146"/>
        <v>1.5652173913043477E-4</v>
      </c>
      <c r="AC271" s="31">
        <v>1.4999999999999999E-4</v>
      </c>
      <c r="AD271" s="31"/>
      <c r="AE271" s="31"/>
      <c r="AF271" s="31"/>
      <c r="AG271" s="31"/>
      <c r="AH271" s="31"/>
      <c r="AI271" s="55">
        <v>170.37</v>
      </c>
      <c r="AJ271" s="31"/>
      <c r="AK271" s="31"/>
      <c r="AL271" s="31"/>
      <c r="AM271" s="31"/>
      <c r="AN271" s="31"/>
      <c r="AO271" s="31"/>
      <c r="AP271" s="31"/>
      <c r="AQ271" s="31"/>
      <c r="AR271" s="31"/>
      <c r="AY271" s="32" t="s">
        <v>176</v>
      </c>
      <c r="AZ271" s="33" t="s">
        <v>177</v>
      </c>
      <c r="BA271" s="27" t="s">
        <v>178</v>
      </c>
    </row>
    <row r="272" spans="1:53" s="27" customFormat="1" x14ac:dyDescent="0.25">
      <c r="A272" s="27" t="s">
        <v>171</v>
      </c>
      <c r="B272" s="27" t="s">
        <v>172</v>
      </c>
      <c r="C272" s="27" t="s">
        <v>173</v>
      </c>
      <c r="D272" s="27" t="s">
        <v>11</v>
      </c>
      <c r="E272" s="27">
        <v>1</v>
      </c>
      <c r="F272" s="27" t="s">
        <v>174</v>
      </c>
      <c r="G272" s="27">
        <v>14</v>
      </c>
      <c r="H272" s="34">
        <v>350</v>
      </c>
      <c r="I272" s="27">
        <v>14</v>
      </c>
      <c r="J272" s="24"/>
      <c r="K272" s="24"/>
      <c r="L272" s="24"/>
      <c r="M272" s="24"/>
      <c r="N272" s="25">
        <v>160</v>
      </c>
      <c r="O272" s="26">
        <v>1.4059999999999999</v>
      </c>
      <c r="Q272" s="26"/>
      <c r="R272" s="26"/>
      <c r="S272" s="26"/>
      <c r="T272" s="26"/>
      <c r="U272" s="24"/>
      <c r="V272" s="24"/>
      <c r="W272" s="24"/>
      <c r="X272" s="26">
        <f t="shared" si="216"/>
        <v>11.188000000000001</v>
      </c>
      <c r="Y272" s="29">
        <f t="shared" si="143"/>
        <v>98.309343687590228</v>
      </c>
      <c r="Z272" s="29">
        <f t="shared" si="144"/>
        <v>0.93233333333333335</v>
      </c>
      <c r="AA272" s="30">
        <f t="shared" si="145"/>
        <v>0.68270377560826534</v>
      </c>
      <c r="AB272" s="31">
        <f t="shared" si="146"/>
        <v>1.6088666428316052E-4</v>
      </c>
      <c r="AC272" s="31">
        <v>1.4999999999999999E-4</v>
      </c>
      <c r="AD272" s="31"/>
      <c r="AE272" s="31"/>
      <c r="AF272" s="31"/>
      <c r="AG272" s="31"/>
      <c r="AH272" s="31"/>
      <c r="AI272" s="55">
        <v>189.29</v>
      </c>
      <c r="AJ272" s="31"/>
      <c r="AK272" s="31"/>
      <c r="AL272" s="31"/>
      <c r="AM272" s="31"/>
      <c r="AN272" s="31"/>
      <c r="AO272" s="31"/>
      <c r="AP272" s="31"/>
      <c r="AQ272" s="31"/>
      <c r="AR272" s="31"/>
      <c r="AY272" s="32" t="s">
        <v>176</v>
      </c>
      <c r="AZ272" s="33" t="s">
        <v>177</v>
      </c>
      <c r="BA272" s="27" t="s">
        <v>178</v>
      </c>
    </row>
    <row r="273" spans="1:53" s="27" customFormat="1" x14ac:dyDescent="0.25">
      <c r="A273" s="27" t="s">
        <v>171</v>
      </c>
      <c r="B273" s="27" t="s">
        <v>172</v>
      </c>
      <c r="C273" s="27" t="s">
        <v>173</v>
      </c>
      <c r="D273" s="27" t="s">
        <v>11</v>
      </c>
      <c r="E273" s="27">
        <v>1</v>
      </c>
      <c r="F273" s="27" t="s">
        <v>174</v>
      </c>
      <c r="G273" s="27">
        <v>14</v>
      </c>
      <c r="H273" s="34">
        <v>350</v>
      </c>
      <c r="I273" s="27">
        <v>14</v>
      </c>
      <c r="J273" s="24"/>
      <c r="K273" s="24"/>
      <c r="L273" s="24"/>
      <c r="M273" s="24"/>
      <c r="N273" s="25"/>
      <c r="O273" s="26">
        <v>2</v>
      </c>
      <c r="Q273" s="26"/>
      <c r="R273" s="26"/>
      <c r="S273" s="26"/>
      <c r="T273" s="26"/>
      <c r="U273" s="24"/>
      <c r="V273" s="24"/>
      <c r="W273" s="24"/>
      <c r="X273" s="26">
        <f t="shared" si="216"/>
        <v>10</v>
      </c>
      <c r="Y273" s="29">
        <f t="shared" si="143"/>
        <v>78.539816339744831</v>
      </c>
      <c r="Z273" s="29">
        <f t="shared" si="144"/>
        <v>0.83333333333333337</v>
      </c>
      <c r="AA273" s="30">
        <f t="shared" si="145"/>
        <v>0.54541539124822802</v>
      </c>
      <c r="AB273" s="31">
        <f t="shared" si="146"/>
        <v>1.7999999999999998E-4</v>
      </c>
      <c r="AC273" s="31">
        <v>1.4999999999999999E-4</v>
      </c>
      <c r="AD273" s="31"/>
      <c r="AE273" s="31"/>
      <c r="AF273" s="31"/>
      <c r="AG273" s="31"/>
      <c r="AH273" s="31"/>
      <c r="AI273" s="55">
        <v>256.56</v>
      </c>
      <c r="AJ273" s="31"/>
      <c r="AK273" s="31"/>
      <c r="AL273" s="31"/>
      <c r="AM273" s="31"/>
      <c r="AN273" s="31"/>
      <c r="AO273" s="31"/>
      <c r="AP273" s="31"/>
      <c r="AQ273" s="31"/>
      <c r="AR273" s="31"/>
      <c r="AY273" s="32" t="s">
        <v>176</v>
      </c>
      <c r="AZ273" s="33" t="s">
        <v>177</v>
      </c>
      <c r="BA273" s="27" t="s">
        <v>178</v>
      </c>
    </row>
    <row r="274" spans="1:53" s="27" customFormat="1" x14ac:dyDescent="0.25">
      <c r="A274" s="27" t="s">
        <v>171</v>
      </c>
      <c r="B274" s="27" t="s">
        <v>172</v>
      </c>
      <c r="C274" s="27" t="s">
        <v>173</v>
      </c>
      <c r="D274" s="27" t="s">
        <v>11</v>
      </c>
      <c r="E274" s="27">
        <v>1</v>
      </c>
      <c r="F274" s="27" t="s">
        <v>174</v>
      </c>
      <c r="G274" s="27">
        <v>14</v>
      </c>
      <c r="H274" s="34">
        <v>350</v>
      </c>
      <c r="I274" s="27">
        <v>14</v>
      </c>
      <c r="J274" s="24"/>
      <c r="K274" s="24"/>
      <c r="L274" s="24"/>
      <c r="M274" s="24"/>
      <c r="N274" s="25"/>
      <c r="O274" s="26">
        <v>2.125</v>
      </c>
      <c r="Q274" s="26"/>
      <c r="R274" s="26"/>
      <c r="S274" s="26"/>
      <c r="T274" s="26"/>
      <c r="U274" s="24"/>
      <c r="V274" s="24"/>
      <c r="W274" s="24"/>
      <c r="X274" s="26">
        <f t="shared" si="216"/>
        <v>9.75</v>
      </c>
      <c r="Y274" s="29">
        <f t="shared" si="143"/>
        <v>74.661912907969921</v>
      </c>
      <c r="Z274" s="29">
        <f t="shared" si="144"/>
        <v>0.8125</v>
      </c>
      <c r="AA274" s="30">
        <f t="shared" si="145"/>
        <v>0.51848550630534673</v>
      </c>
      <c r="AB274" s="31">
        <f t="shared" si="146"/>
        <v>1.8461538461538461E-4</v>
      </c>
      <c r="AC274" s="31">
        <v>1.4999999999999999E-4</v>
      </c>
      <c r="AD274" s="31"/>
      <c r="AE274" s="31"/>
      <c r="AF274" s="31"/>
      <c r="AG274" s="31"/>
      <c r="AH274" s="31"/>
      <c r="AI274" s="55">
        <v>269.76</v>
      </c>
      <c r="AJ274" s="31"/>
      <c r="AK274" s="31"/>
      <c r="AL274" s="31"/>
      <c r="AM274" s="31"/>
      <c r="AN274" s="31"/>
      <c r="AO274" s="31"/>
      <c r="AP274" s="31"/>
      <c r="AQ274" s="31"/>
      <c r="AR274" s="31"/>
      <c r="AY274" s="32" t="s">
        <v>176</v>
      </c>
      <c r="AZ274" s="33" t="s">
        <v>177</v>
      </c>
      <c r="BA274" s="27" t="s">
        <v>178</v>
      </c>
    </row>
    <row r="275" spans="1:53" s="27" customFormat="1" x14ac:dyDescent="0.25">
      <c r="A275" s="27" t="s">
        <v>171</v>
      </c>
      <c r="B275" s="27" t="s">
        <v>172</v>
      </c>
      <c r="C275" s="27" t="s">
        <v>173</v>
      </c>
      <c r="D275" s="27" t="s">
        <v>11</v>
      </c>
      <c r="E275" s="27">
        <v>1</v>
      </c>
      <c r="F275" s="27" t="s">
        <v>174</v>
      </c>
      <c r="G275" s="27">
        <v>14</v>
      </c>
      <c r="H275" s="34">
        <v>350</v>
      </c>
      <c r="I275" s="27">
        <v>14</v>
      </c>
      <c r="J275" s="24"/>
      <c r="K275" s="24"/>
      <c r="L275" s="24"/>
      <c r="M275" s="24"/>
      <c r="N275" s="25"/>
      <c r="O275" s="26">
        <v>2.2000000000000002</v>
      </c>
      <c r="Q275" s="26"/>
      <c r="R275" s="26"/>
      <c r="S275" s="26"/>
      <c r="T275" s="26"/>
      <c r="U275" s="24"/>
      <c r="V275" s="24"/>
      <c r="W275" s="24"/>
      <c r="X275" s="26">
        <f t="shared" si="216"/>
        <v>9.6</v>
      </c>
      <c r="Y275" s="29">
        <f t="shared" si="143"/>
        <v>72.382294738708836</v>
      </c>
      <c r="Z275" s="29">
        <f t="shared" si="144"/>
        <v>0.79999999999999993</v>
      </c>
      <c r="AA275" s="30">
        <f t="shared" si="145"/>
        <v>0.50265482457436683</v>
      </c>
      <c r="AB275" s="31">
        <f t="shared" si="146"/>
        <v>1.875E-4</v>
      </c>
      <c r="AC275" s="31">
        <v>1.4999999999999999E-4</v>
      </c>
      <c r="AD275" s="31"/>
      <c r="AE275" s="31"/>
      <c r="AF275" s="31"/>
      <c r="AG275" s="31"/>
      <c r="AH275" s="31"/>
      <c r="AI275" s="55">
        <v>277.51</v>
      </c>
      <c r="AJ275" s="31"/>
      <c r="AK275" s="31"/>
      <c r="AL275" s="31"/>
      <c r="AM275" s="31"/>
      <c r="AN275" s="31"/>
      <c r="AO275" s="31"/>
      <c r="AP275" s="31"/>
      <c r="AQ275" s="31"/>
      <c r="AR275" s="31"/>
      <c r="AY275" s="32" t="s">
        <v>176</v>
      </c>
      <c r="AZ275" s="33" t="s">
        <v>177</v>
      </c>
      <c r="BA275" s="27" t="s">
        <v>178</v>
      </c>
    </row>
    <row r="276" spans="1:53" s="27" customFormat="1" x14ac:dyDescent="0.25">
      <c r="A276" s="27" t="s">
        <v>171</v>
      </c>
      <c r="B276" s="27" t="s">
        <v>172</v>
      </c>
      <c r="C276" s="27" t="s">
        <v>173</v>
      </c>
      <c r="D276" s="27" t="s">
        <v>11</v>
      </c>
      <c r="E276" s="27">
        <v>1</v>
      </c>
      <c r="F276" s="27" t="s">
        <v>174</v>
      </c>
      <c r="G276" s="27">
        <v>14</v>
      </c>
      <c r="H276" s="34">
        <v>350</v>
      </c>
      <c r="I276" s="27">
        <v>14</v>
      </c>
      <c r="J276" s="24"/>
      <c r="K276" s="24"/>
      <c r="L276" s="24"/>
      <c r="M276" s="24"/>
      <c r="N276" s="25"/>
      <c r="O276" s="26">
        <v>2.5</v>
      </c>
      <c r="Q276" s="26"/>
      <c r="R276" s="26"/>
      <c r="S276" s="26"/>
      <c r="T276" s="26"/>
      <c r="U276" s="24"/>
      <c r="V276" s="24"/>
      <c r="W276" s="24"/>
      <c r="X276" s="26">
        <f t="shared" si="216"/>
        <v>9</v>
      </c>
      <c r="Y276" s="29">
        <f t="shared" si="143"/>
        <v>63.617251235193308</v>
      </c>
      <c r="Z276" s="29">
        <f t="shared" si="144"/>
        <v>0.75</v>
      </c>
      <c r="AA276" s="30">
        <f t="shared" si="145"/>
        <v>0.44178646691106466</v>
      </c>
      <c r="AB276" s="31">
        <f t="shared" si="146"/>
        <v>1.9999999999999998E-4</v>
      </c>
      <c r="AC276" s="31">
        <v>1.4999999999999999E-4</v>
      </c>
      <c r="AD276" s="31"/>
      <c r="AE276" s="31"/>
      <c r="AF276" s="31"/>
      <c r="AG276" s="31"/>
      <c r="AH276" s="31"/>
      <c r="AI276" s="55">
        <v>307.33999999999997</v>
      </c>
      <c r="AJ276" s="31"/>
      <c r="AK276" s="31"/>
      <c r="AL276" s="31"/>
      <c r="AM276" s="31"/>
      <c r="AN276" s="31"/>
      <c r="AO276" s="31"/>
      <c r="AP276" s="31"/>
      <c r="AQ276" s="31"/>
      <c r="AR276" s="31"/>
      <c r="AY276" s="32" t="s">
        <v>176</v>
      </c>
      <c r="AZ276" s="33" t="s">
        <v>177</v>
      </c>
      <c r="BA276" s="27" t="s">
        <v>178</v>
      </c>
    </row>
    <row r="277" spans="1:53" s="38" customFormat="1" x14ac:dyDescent="0.25">
      <c r="A277" s="38" t="s">
        <v>171</v>
      </c>
      <c r="B277" s="38" t="s">
        <v>172</v>
      </c>
      <c r="C277" s="38" t="s">
        <v>173</v>
      </c>
      <c r="D277" s="38" t="s">
        <v>11</v>
      </c>
      <c r="E277" s="38">
        <v>1</v>
      </c>
      <c r="F277" s="38" t="s">
        <v>174</v>
      </c>
      <c r="G277" s="43">
        <v>16</v>
      </c>
      <c r="H277" s="43">
        <v>400</v>
      </c>
      <c r="I277" s="38">
        <v>16</v>
      </c>
      <c r="J277" s="35"/>
      <c r="K277" s="35"/>
      <c r="L277" s="35"/>
      <c r="M277" s="35"/>
      <c r="N277" s="35">
        <v>5</v>
      </c>
      <c r="O277" s="37">
        <v>0.16500000000000001</v>
      </c>
      <c r="Q277" s="37"/>
      <c r="R277" s="37"/>
      <c r="S277" s="37"/>
      <c r="T277" s="37"/>
      <c r="U277" s="35"/>
      <c r="V277" s="35"/>
      <c r="W277" s="35"/>
      <c r="X277" s="37">
        <f t="shared" si="216"/>
        <v>15.67</v>
      </c>
      <c r="Y277" s="44">
        <f t="shared" si="143"/>
        <v>192.85365508426369</v>
      </c>
      <c r="Z277" s="44">
        <f t="shared" si="144"/>
        <v>1.3058333333333334</v>
      </c>
      <c r="AA277" s="45">
        <f t="shared" si="145"/>
        <v>1.3392614936407203</v>
      </c>
      <c r="AB277" s="46">
        <f t="shared" si="146"/>
        <v>1.148691767708998E-4</v>
      </c>
      <c r="AC277" s="46">
        <v>1.4999999999999999E-4</v>
      </c>
      <c r="AD277" s="46"/>
      <c r="AE277" s="46"/>
      <c r="AF277" s="46"/>
      <c r="AH277" s="46"/>
      <c r="AI277" s="56">
        <v>27.93</v>
      </c>
      <c r="AJ277" s="46"/>
      <c r="AK277" s="46"/>
      <c r="AL277" s="46"/>
      <c r="AM277" s="46"/>
      <c r="AN277" s="46"/>
      <c r="AO277" s="46"/>
      <c r="AP277" s="46"/>
      <c r="AQ277" s="46"/>
      <c r="AR277" s="46"/>
      <c r="AY277" s="47" t="s">
        <v>176</v>
      </c>
      <c r="AZ277" s="48" t="s">
        <v>177</v>
      </c>
      <c r="BA277" s="49" t="s">
        <v>178</v>
      </c>
    </row>
    <row r="278" spans="1:53" s="38" customFormat="1" x14ac:dyDescent="0.25">
      <c r="A278" s="38" t="s">
        <v>171</v>
      </c>
      <c r="B278" s="38" t="s">
        <v>172</v>
      </c>
      <c r="C278" s="38" t="s">
        <v>173</v>
      </c>
      <c r="D278" s="38" t="s">
        <v>11</v>
      </c>
      <c r="E278" s="38">
        <v>1</v>
      </c>
      <c r="F278" s="38" t="s">
        <v>174</v>
      </c>
      <c r="G278" s="43">
        <v>16</v>
      </c>
      <c r="H278" s="43">
        <v>400</v>
      </c>
      <c r="I278" s="38">
        <v>16</v>
      </c>
      <c r="J278" s="35"/>
      <c r="K278" s="35"/>
      <c r="L278" s="35"/>
      <c r="M278" s="35"/>
      <c r="N278" s="35"/>
      <c r="O278" s="37">
        <v>0.188</v>
      </c>
      <c r="Q278" s="37"/>
      <c r="R278" s="37"/>
      <c r="S278" s="37"/>
      <c r="T278" s="37"/>
      <c r="U278" s="35"/>
      <c r="V278" s="35"/>
      <c r="W278" s="35"/>
      <c r="X278" s="37">
        <f t="shared" si="216"/>
        <v>15.624000000000001</v>
      </c>
      <c r="Y278" s="44">
        <f t="shared" ref="Y278" si="225">PI()*X278^2/4</f>
        <v>191.72305557849717</v>
      </c>
      <c r="Z278" s="44">
        <f t="shared" ref="Z278" si="226">X278/12</f>
        <v>1.302</v>
      </c>
      <c r="AA278" s="45">
        <f t="shared" ref="AA278" si="227">PI()*Z278^2/4</f>
        <v>1.331410108184008</v>
      </c>
      <c r="AB278" s="46">
        <f t="shared" ref="AB278" si="228">AC278/Z278</f>
        <v>1.1520737327188939E-4</v>
      </c>
      <c r="AC278" s="46">
        <v>1.4999999999999999E-4</v>
      </c>
      <c r="AD278" s="46"/>
      <c r="AE278" s="46"/>
      <c r="AF278" s="46"/>
      <c r="AH278" s="46"/>
      <c r="AI278" s="56">
        <v>31.78</v>
      </c>
      <c r="AJ278" s="46"/>
      <c r="AK278" s="46"/>
      <c r="AL278" s="46"/>
      <c r="AM278" s="46"/>
      <c r="AN278" s="46"/>
      <c r="AO278" s="46"/>
      <c r="AP278" s="46"/>
      <c r="AQ278" s="46"/>
      <c r="AR278" s="46"/>
      <c r="AY278" s="47" t="s">
        <v>176</v>
      </c>
      <c r="AZ278" s="48" t="s">
        <v>177</v>
      </c>
      <c r="BA278" s="49" t="s">
        <v>178</v>
      </c>
    </row>
    <row r="279" spans="1:53" s="38" customFormat="1" x14ac:dyDescent="0.25">
      <c r="A279" s="38" t="s">
        <v>171</v>
      </c>
      <c r="B279" s="38" t="s">
        <v>172</v>
      </c>
      <c r="C279" s="38" t="s">
        <v>173</v>
      </c>
      <c r="D279" s="38" t="s">
        <v>11</v>
      </c>
      <c r="E279" s="38">
        <v>1</v>
      </c>
      <c r="F279" s="38" t="s">
        <v>174</v>
      </c>
      <c r="G279" s="43">
        <v>16</v>
      </c>
      <c r="H279" s="43">
        <v>400</v>
      </c>
      <c r="I279" s="38">
        <v>16</v>
      </c>
      <c r="J279" s="35"/>
      <c r="K279" s="35"/>
      <c r="L279" s="35"/>
      <c r="M279" s="35"/>
      <c r="N279" s="35"/>
      <c r="O279" s="37">
        <v>0.20300000000000001</v>
      </c>
      <c r="Q279" s="37"/>
      <c r="R279" s="37"/>
      <c r="S279" s="37"/>
      <c r="T279" s="37"/>
      <c r="U279" s="35"/>
      <c r="V279" s="35"/>
      <c r="W279" s="35"/>
      <c r="X279" s="37">
        <f t="shared" si="216"/>
        <v>15.593999999999999</v>
      </c>
      <c r="Y279" s="44">
        <f t="shared" ref="Y279" si="229">PI()*X279^2/4</f>
        <v>190.9874987825489</v>
      </c>
      <c r="Z279" s="44">
        <f t="shared" ref="Z279" si="230">X279/12</f>
        <v>1.2994999999999999</v>
      </c>
      <c r="AA279" s="45">
        <f t="shared" ref="AA279" si="231">PI()*Z279^2/4</f>
        <v>1.3263020748788115</v>
      </c>
      <c r="AB279" s="46">
        <f t="shared" ref="AB279" si="232">AC279/Z279</f>
        <v>1.1542901115813775E-4</v>
      </c>
      <c r="AC279" s="46">
        <v>1.4999999999999999E-4</v>
      </c>
      <c r="AD279" s="46"/>
      <c r="AE279" s="46"/>
      <c r="AF279" s="46"/>
      <c r="AH279" s="46"/>
      <c r="AI279" s="56">
        <v>34.28</v>
      </c>
      <c r="AJ279" s="46"/>
      <c r="AK279" s="46"/>
      <c r="AL279" s="46"/>
      <c r="AM279" s="46"/>
      <c r="AN279" s="46"/>
      <c r="AO279" s="46"/>
      <c r="AP279" s="46"/>
      <c r="AQ279" s="46"/>
      <c r="AR279" s="46"/>
      <c r="AY279" s="47" t="s">
        <v>176</v>
      </c>
      <c r="AZ279" s="48" t="s">
        <v>177</v>
      </c>
      <c r="BA279" s="49" t="s">
        <v>178</v>
      </c>
    </row>
    <row r="280" spans="1:53" s="42" customFormat="1" x14ac:dyDescent="0.25">
      <c r="A280" s="42" t="s">
        <v>171</v>
      </c>
      <c r="B280" s="42" t="s">
        <v>172</v>
      </c>
      <c r="C280" s="42" t="s">
        <v>173</v>
      </c>
      <c r="D280" s="42" t="s">
        <v>11</v>
      </c>
      <c r="E280" s="42">
        <v>1</v>
      </c>
      <c r="F280" s="42" t="s">
        <v>174</v>
      </c>
      <c r="G280" s="42">
        <v>16</v>
      </c>
      <c r="H280" s="42">
        <v>400</v>
      </c>
      <c r="I280" s="42">
        <v>16</v>
      </c>
      <c r="J280" s="39"/>
      <c r="K280" s="39"/>
      <c r="L280" s="39"/>
      <c r="M280" s="39"/>
      <c r="N280" s="39"/>
      <c r="O280" s="41">
        <v>0.219</v>
      </c>
      <c r="Q280" s="41"/>
      <c r="R280" s="41"/>
      <c r="S280" s="41"/>
      <c r="T280" s="41"/>
      <c r="U280" s="39"/>
      <c r="V280" s="39"/>
      <c r="W280" s="39"/>
      <c r="X280" s="41">
        <f t="shared" si="216"/>
        <v>15.561999999999999</v>
      </c>
      <c r="Y280" s="52">
        <f t="shared" ref="Y280:Y383" si="233">PI()*X280^2/4</f>
        <v>190.20446309682694</v>
      </c>
      <c r="Z280" s="52">
        <f t="shared" ref="Z280:Z383" si="234">X280/12</f>
        <v>1.2968333333333333</v>
      </c>
      <c r="AA280" s="53">
        <f t="shared" ref="AA280:AA383" si="235">PI()*Z280^2/4</f>
        <v>1.3208643270612981</v>
      </c>
      <c r="AB280" s="54">
        <f t="shared" ref="AB280:AB383" si="236">AC280/Z280</f>
        <v>1.156663667909009E-4</v>
      </c>
      <c r="AC280" s="54">
        <v>1.4999999999999999E-4</v>
      </c>
      <c r="AD280" s="54"/>
      <c r="AE280" s="54"/>
      <c r="AF280" s="54"/>
      <c r="AG280" s="54"/>
      <c r="AH280" s="54"/>
      <c r="AI280" s="57">
        <v>36.950000000000003</v>
      </c>
      <c r="AJ280" s="54"/>
      <c r="AK280" s="54"/>
      <c r="AL280" s="54"/>
      <c r="AM280" s="54"/>
      <c r="AN280" s="54"/>
      <c r="AO280" s="54"/>
      <c r="AP280" s="54"/>
      <c r="AQ280" s="54"/>
      <c r="AR280" s="54"/>
      <c r="AY280" s="47" t="s">
        <v>176</v>
      </c>
      <c r="AZ280" s="48" t="s">
        <v>177</v>
      </c>
      <c r="BA280" s="49" t="s">
        <v>178</v>
      </c>
    </row>
    <row r="281" spans="1:53" s="42" customFormat="1" x14ac:dyDescent="0.25">
      <c r="A281" s="42" t="s">
        <v>171</v>
      </c>
      <c r="B281" s="42" t="s">
        <v>172</v>
      </c>
      <c r="C281" s="42" t="s">
        <v>173</v>
      </c>
      <c r="D281" s="42" t="s">
        <v>11</v>
      </c>
      <c r="E281" s="42">
        <v>1</v>
      </c>
      <c r="F281" s="42" t="s">
        <v>174</v>
      </c>
      <c r="G281" s="42">
        <v>16</v>
      </c>
      <c r="H281" s="51">
        <v>400</v>
      </c>
      <c r="I281" s="42">
        <v>16</v>
      </c>
      <c r="J281" s="39"/>
      <c r="K281" s="39"/>
      <c r="L281" s="39"/>
      <c r="M281" s="39"/>
      <c r="N281" s="39">
        <v>10</v>
      </c>
      <c r="O281" s="41">
        <v>0.25</v>
      </c>
      <c r="Q281" s="41"/>
      <c r="R281" s="41"/>
      <c r="S281" s="41"/>
      <c r="T281" s="41"/>
      <c r="U281" s="39"/>
      <c r="V281" s="39"/>
      <c r="W281" s="39"/>
      <c r="X281" s="41">
        <f t="shared" si="216"/>
        <v>15.5</v>
      </c>
      <c r="Y281" s="52">
        <f t="shared" si="233"/>
        <v>188.69190875623696</v>
      </c>
      <c r="Z281" s="52">
        <f t="shared" si="234"/>
        <v>1.2916666666666667</v>
      </c>
      <c r="AA281" s="53">
        <f t="shared" si="235"/>
        <v>1.3103604774738677</v>
      </c>
      <c r="AB281" s="54">
        <f t="shared" si="236"/>
        <v>1.161290322580645E-4</v>
      </c>
      <c r="AC281" s="54">
        <v>1.4999999999999999E-4</v>
      </c>
      <c r="AD281" s="54"/>
      <c r="AE281" s="54"/>
      <c r="AF281" s="54"/>
      <c r="AG281" s="54"/>
      <c r="AH281" s="54"/>
      <c r="AI281" s="57">
        <v>42.09</v>
      </c>
      <c r="AJ281" s="54"/>
      <c r="AK281" s="54"/>
      <c r="AL281" s="54"/>
      <c r="AM281" s="54"/>
      <c r="AN281" s="54"/>
      <c r="AO281" s="54"/>
      <c r="AP281" s="54"/>
      <c r="AQ281" s="54"/>
      <c r="AR281" s="54"/>
      <c r="AY281" s="47" t="s">
        <v>176</v>
      </c>
      <c r="AZ281" s="48" t="s">
        <v>177</v>
      </c>
      <c r="BA281" s="49" t="s">
        <v>178</v>
      </c>
    </row>
    <row r="282" spans="1:53" s="42" customFormat="1" x14ac:dyDescent="0.25">
      <c r="A282" s="42" t="s">
        <v>171</v>
      </c>
      <c r="B282" s="42" t="s">
        <v>172</v>
      </c>
      <c r="C282" s="42" t="s">
        <v>173</v>
      </c>
      <c r="D282" s="42" t="s">
        <v>11</v>
      </c>
      <c r="E282" s="42">
        <v>1</v>
      </c>
      <c r="F282" s="42" t="s">
        <v>174</v>
      </c>
      <c r="G282" s="42">
        <v>16</v>
      </c>
      <c r="H282" s="51">
        <v>400</v>
      </c>
      <c r="I282" s="42">
        <v>16</v>
      </c>
      <c r="J282" s="39"/>
      <c r="K282" s="39"/>
      <c r="L282" s="39"/>
      <c r="M282" s="39"/>
      <c r="N282" s="39"/>
      <c r="O282" s="41">
        <v>0.28100000000000003</v>
      </c>
      <c r="Q282" s="41"/>
      <c r="R282" s="41"/>
      <c r="S282" s="41"/>
      <c r="T282" s="41"/>
      <c r="U282" s="39"/>
      <c r="V282" s="39"/>
      <c r="W282" s="39"/>
      <c r="X282" s="41">
        <f t="shared" si="216"/>
        <v>15.438000000000001</v>
      </c>
      <c r="Y282" s="52">
        <f t="shared" si="233"/>
        <v>187.18539255672718</v>
      </c>
      <c r="Z282" s="52">
        <f t="shared" si="234"/>
        <v>1.2865</v>
      </c>
      <c r="AA282" s="53">
        <f t="shared" si="235"/>
        <v>1.2998985594217163</v>
      </c>
      <c r="AB282" s="54">
        <f t="shared" si="236"/>
        <v>1.1659541391371938E-4</v>
      </c>
      <c r="AC282" s="54">
        <v>1.4999999999999999E-4</v>
      </c>
      <c r="AD282" s="54"/>
      <c r="AE282" s="54"/>
      <c r="AF282" s="54"/>
      <c r="AG282" s="54"/>
      <c r="AH282" s="54"/>
      <c r="AI282" s="57">
        <v>47.22</v>
      </c>
      <c r="AJ282" s="54"/>
      <c r="AK282" s="54"/>
      <c r="AL282" s="54"/>
      <c r="AM282" s="54"/>
      <c r="AN282" s="54"/>
      <c r="AO282" s="54"/>
      <c r="AP282" s="54"/>
      <c r="AQ282" s="54"/>
      <c r="AR282" s="54"/>
      <c r="AY282" s="47" t="s">
        <v>176</v>
      </c>
      <c r="AZ282" s="48" t="s">
        <v>177</v>
      </c>
      <c r="BA282" s="49" t="s">
        <v>178</v>
      </c>
    </row>
    <row r="283" spans="1:53" s="42" customFormat="1" x14ac:dyDescent="0.25">
      <c r="A283" s="42" t="s">
        <v>171</v>
      </c>
      <c r="B283" s="42" t="s">
        <v>172</v>
      </c>
      <c r="C283" s="42" t="s">
        <v>173</v>
      </c>
      <c r="D283" s="42" t="s">
        <v>11</v>
      </c>
      <c r="E283" s="42">
        <v>1</v>
      </c>
      <c r="F283" s="42" t="s">
        <v>174</v>
      </c>
      <c r="G283" s="42">
        <v>16</v>
      </c>
      <c r="H283" s="42">
        <v>400</v>
      </c>
      <c r="I283" s="42">
        <v>16</v>
      </c>
      <c r="J283" s="39"/>
      <c r="K283" s="39"/>
      <c r="L283" s="39"/>
      <c r="M283" s="39"/>
      <c r="N283" s="39">
        <v>20</v>
      </c>
      <c r="O283" s="41">
        <v>0.312</v>
      </c>
      <c r="Q283" s="41"/>
      <c r="R283" s="41"/>
      <c r="S283" s="41"/>
      <c r="T283" s="41"/>
      <c r="U283" s="39"/>
      <c r="V283" s="39"/>
      <c r="W283" s="39"/>
      <c r="X283" s="41">
        <f t="shared" si="216"/>
        <v>15.375999999999999</v>
      </c>
      <c r="Y283" s="52">
        <f t="shared" si="233"/>
        <v>185.68491449829753</v>
      </c>
      <c r="Z283" s="52">
        <f t="shared" si="234"/>
        <v>1.2813333333333332</v>
      </c>
      <c r="AA283" s="53">
        <f t="shared" si="235"/>
        <v>1.2894785729048439</v>
      </c>
      <c r="AB283" s="54">
        <f t="shared" si="236"/>
        <v>1.1706555671175858E-4</v>
      </c>
      <c r="AC283" s="54">
        <v>1.4999999999999999E-4</v>
      </c>
      <c r="AD283" s="54"/>
      <c r="AE283" s="54"/>
      <c r="AF283" s="54"/>
      <c r="AG283" s="54"/>
      <c r="AH283" s="54"/>
      <c r="AI283" s="57">
        <v>52.32</v>
      </c>
      <c r="AJ283" s="54"/>
      <c r="AK283" s="54"/>
      <c r="AL283" s="54"/>
      <c r="AM283" s="54"/>
      <c r="AN283" s="54"/>
      <c r="AO283" s="54"/>
      <c r="AP283" s="54"/>
      <c r="AQ283" s="54"/>
      <c r="AR283" s="54"/>
      <c r="AY283" s="47" t="s">
        <v>176</v>
      </c>
      <c r="AZ283" s="48" t="s">
        <v>177</v>
      </c>
      <c r="BA283" s="49" t="s">
        <v>178</v>
      </c>
    </row>
    <row r="284" spans="1:53" s="42" customFormat="1" x14ac:dyDescent="0.25">
      <c r="A284" s="42" t="s">
        <v>171</v>
      </c>
      <c r="B284" s="42" t="s">
        <v>172</v>
      </c>
      <c r="C284" s="42" t="s">
        <v>173</v>
      </c>
      <c r="D284" s="42" t="s">
        <v>11</v>
      </c>
      <c r="E284" s="42">
        <v>1</v>
      </c>
      <c r="F284" s="42" t="s">
        <v>174</v>
      </c>
      <c r="G284" s="42">
        <v>16</v>
      </c>
      <c r="H284" s="51">
        <v>400</v>
      </c>
      <c r="I284" s="42">
        <v>16</v>
      </c>
      <c r="J284" s="39"/>
      <c r="K284" s="39"/>
      <c r="L284" s="39"/>
      <c r="M284" s="39"/>
      <c r="N284" s="39"/>
      <c r="O284" s="41">
        <v>0.34399999999999997</v>
      </c>
      <c r="Q284" s="41"/>
      <c r="R284" s="41"/>
      <c r="S284" s="41"/>
      <c r="T284" s="41"/>
      <c r="U284" s="39"/>
      <c r="V284" s="39"/>
      <c r="W284" s="39"/>
      <c r="X284" s="41">
        <f t="shared" si="216"/>
        <v>15.311999999999999</v>
      </c>
      <c r="Y284" s="52">
        <f t="shared" si="233"/>
        <v>184.14236737264372</v>
      </c>
      <c r="Z284" s="52">
        <f t="shared" si="234"/>
        <v>1.276</v>
      </c>
      <c r="AA284" s="53">
        <f t="shared" si="235"/>
        <v>1.2787664400878038</v>
      </c>
      <c r="AB284" s="54">
        <f t="shared" si="236"/>
        <v>1.1755485893416927E-4</v>
      </c>
      <c r="AC284" s="54">
        <v>1.4999999999999999E-4</v>
      </c>
      <c r="AD284" s="54"/>
      <c r="AE284" s="54"/>
      <c r="AF284" s="54"/>
      <c r="AG284" s="54"/>
      <c r="AH284" s="54"/>
      <c r="AI284" s="57">
        <v>57.57</v>
      </c>
      <c r="AJ284" s="54"/>
      <c r="AK284" s="54"/>
      <c r="AL284" s="54"/>
      <c r="AM284" s="54"/>
      <c r="AN284" s="54"/>
      <c r="AO284" s="54"/>
      <c r="AP284" s="54"/>
      <c r="AQ284" s="54"/>
      <c r="AR284" s="54"/>
      <c r="AY284" s="47" t="s">
        <v>176</v>
      </c>
      <c r="AZ284" s="48" t="s">
        <v>177</v>
      </c>
      <c r="BA284" s="49" t="s">
        <v>178</v>
      </c>
    </row>
    <row r="285" spans="1:53" s="42" customFormat="1" x14ac:dyDescent="0.25">
      <c r="A285" s="42" t="s">
        <v>171</v>
      </c>
      <c r="B285" s="42" t="s">
        <v>172</v>
      </c>
      <c r="C285" s="42" t="s">
        <v>173</v>
      </c>
      <c r="D285" s="42" t="s">
        <v>11</v>
      </c>
      <c r="E285" s="42">
        <v>1</v>
      </c>
      <c r="F285" s="42" t="s">
        <v>174</v>
      </c>
      <c r="G285" s="42">
        <v>16</v>
      </c>
      <c r="H285" s="51">
        <v>400</v>
      </c>
      <c r="I285" s="42">
        <v>16</v>
      </c>
      <c r="J285" s="39"/>
      <c r="K285" s="39"/>
      <c r="L285" s="39"/>
      <c r="M285" s="39"/>
      <c r="N285" s="39">
        <v>30</v>
      </c>
      <c r="O285" s="41">
        <v>0.375</v>
      </c>
      <c r="Q285" s="41"/>
      <c r="R285" s="41"/>
      <c r="S285" s="41"/>
      <c r="T285" s="41"/>
      <c r="U285" s="39"/>
      <c r="V285" s="39"/>
      <c r="W285" s="39"/>
      <c r="X285" s="41">
        <f t="shared" si="216"/>
        <v>15.25</v>
      </c>
      <c r="Y285" s="52">
        <f t="shared" si="233"/>
        <v>182.65416037511906</v>
      </c>
      <c r="Z285" s="52">
        <f t="shared" si="234"/>
        <v>1.2708333333333333</v>
      </c>
      <c r="AA285" s="53">
        <f t="shared" si="235"/>
        <v>1.26843166927166</v>
      </c>
      <c r="AB285" s="54">
        <f t="shared" si="236"/>
        <v>1.180327868852459E-4</v>
      </c>
      <c r="AC285" s="54">
        <v>1.4999999999999999E-4</v>
      </c>
      <c r="AD285" s="54"/>
      <c r="AE285" s="54"/>
      <c r="AF285" s="54"/>
      <c r="AG285" s="54"/>
      <c r="AH285" s="54"/>
      <c r="AI285" s="57">
        <v>62.64</v>
      </c>
      <c r="AJ285" s="54"/>
      <c r="AK285" s="54"/>
      <c r="AL285" s="54"/>
      <c r="AM285" s="54"/>
      <c r="AN285" s="54"/>
      <c r="AO285" s="54"/>
      <c r="AP285" s="54"/>
      <c r="AQ285" s="54"/>
      <c r="AR285" s="54"/>
      <c r="AY285" s="47" t="s">
        <v>176</v>
      </c>
      <c r="AZ285" s="48" t="s">
        <v>177</v>
      </c>
      <c r="BA285" s="49" t="s">
        <v>178</v>
      </c>
    </row>
    <row r="286" spans="1:53" s="38" customFormat="1" x14ac:dyDescent="0.25">
      <c r="A286" s="38" t="s">
        <v>171</v>
      </c>
      <c r="B286" s="38" t="s">
        <v>172</v>
      </c>
      <c r="C286" s="38" t="s">
        <v>173</v>
      </c>
      <c r="D286" s="38" t="s">
        <v>11</v>
      </c>
      <c r="E286" s="38">
        <v>1</v>
      </c>
      <c r="F286" s="38" t="s">
        <v>174</v>
      </c>
      <c r="G286" s="43">
        <v>16</v>
      </c>
      <c r="H286" s="38">
        <v>400</v>
      </c>
      <c r="I286" s="38">
        <v>16</v>
      </c>
      <c r="J286" s="35"/>
      <c r="K286" s="35"/>
      <c r="L286" s="35"/>
      <c r="M286" s="35"/>
      <c r="N286" s="35"/>
      <c r="O286" s="37">
        <v>0.40600000000000003</v>
      </c>
      <c r="Q286" s="37"/>
      <c r="R286" s="37"/>
      <c r="S286" s="37"/>
      <c r="T286" s="37"/>
      <c r="U286" s="35"/>
      <c r="V286" s="35"/>
      <c r="W286" s="35"/>
      <c r="X286" s="37">
        <f t="shared" si="216"/>
        <v>15.188000000000001</v>
      </c>
      <c r="Y286" s="44">
        <f t="shared" si="233"/>
        <v>181.17199151867462</v>
      </c>
      <c r="Z286" s="44">
        <f t="shared" si="234"/>
        <v>1.2656666666666667</v>
      </c>
      <c r="AA286" s="45">
        <f t="shared" si="235"/>
        <v>1.2581388299907958</v>
      </c>
      <c r="AB286" s="46">
        <f t="shared" si="236"/>
        <v>1.1851461680273899E-4</v>
      </c>
      <c r="AC286" s="46">
        <v>1.4999999999999999E-4</v>
      </c>
      <c r="AD286" s="46"/>
      <c r="AE286" s="46"/>
      <c r="AF286" s="46"/>
      <c r="AH286" s="46"/>
      <c r="AI286" s="56">
        <v>67.680000000000007</v>
      </c>
      <c r="AJ286" s="46"/>
      <c r="AK286" s="46"/>
      <c r="AL286" s="46"/>
      <c r="AM286" s="46"/>
      <c r="AN286" s="46"/>
      <c r="AO286" s="46"/>
      <c r="AP286" s="46"/>
      <c r="AQ286" s="46"/>
      <c r="AR286" s="46"/>
      <c r="AY286" s="47" t="s">
        <v>176</v>
      </c>
      <c r="AZ286" s="48" t="s">
        <v>177</v>
      </c>
      <c r="BA286" s="49" t="s">
        <v>178</v>
      </c>
    </row>
    <row r="287" spans="1:53" s="42" customFormat="1" x14ac:dyDescent="0.25">
      <c r="A287" s="42" t="s">
        <v>171</v>
      </c>
      <c r="B287" s="42" t="s">
        <v>172</v>
      </c>
      <c r="C287" s="42" t="s">
        <v>173</v>
      </c>
      <c r="D287" s="42" t="s">
        <v>11</v>
      </c>
      <c r="E287" s="42">
        <v>1</v>
      </c>
      <c r="F287" s="42" t="s">
        <v>174</v>
      </c>
      <c r="G287" s="42">
        <v>16</v>
      </c>
      <c r="H287" s="51">
        <v>400</v>
      </c>
      <c r="I287" s="42">
        <v>16</v>
      </c>
      <c r="J287" s="39"/>
      <c r="K287" s="39"/>
      <c r="L287" s="39"/>
      <c r="M287" s="39"/>
      <c r="N287" s="39"/>
      <c r="O287" s="41">
        <v>0.438</v>
      </c>
      <c r="Q287" s="41"/>
      <c r="R287" s="41"/>
      <c r="S287" s="41"/>
      <c r="T287" s="41"/>
      <c r="U287" s="39"/>
      <c r="V287" s="39"/>
      <c r="W287" s="39"/>
      <c r="X287" s="41">
        <f t="shared" si="216"/>
        <v>15.124000000000001</v>
      </c>
      <c r="Y287" s="52">
        <f t="shared" si="233"/>
        <v>179.64834421442478</v>
      </c>
      <c r="Z287" s="52">
        <f t="shared" si="234"/>
        <v>1.2603333333333333</v>
      </c>
      <c r="AA287" s="53">
        <f t="shared" si="235"/>
        <v>1.2475579459335053</v>
      </c>
      <c r="AB287" s="54">
        <f t="shared" si="236"/>
        <v>1.1901613329806929E-4</v>
      </c>
      <c r="AC287" s="54">
        <v>1.4999999999999999E-4</v>
      </c>
      <c r="AD287" s="54"/>
      <c r="AE287" s="54"/>
      <c r="AF287" s="54"/>
      <c r="AG287" s="54"/>
      <c r="AH287" s="54"/>
      <c r="AI287" s="57">
        <v>72.86</v>
      </c>
      <c r="AJ287" s="54"/>
      <c r="AK287" s="54"/>
      <c r="AL287" s="54"/>
      <c r="AM287" s="54"/>
      <c r="AN287" s="54"/>
      <c r="AO287" s="54"/>
      <c r="AP287" s="54"/>
      <c r="AQ287" s="54"/>
      <c r="AR287" s="54"/>
      <c r="AY287" s="47" t="s">
        <v>176</v>
      </c>
      <c r="AZ287" s="48" t="s">
        <v>177</v>
      </c>
      <c r="BA287" s="49" t="s">
        <v>178</v>
      </c>
    </row>
    <row r="288" spans="1:53" s="42" customFormat="1" x14ac:dyDescent="0.25">
      <c r="A288" s="42" t="s">
        <v>171</v>
      </c>
      <c r="B288" s="42" t="s">
        <v>172</v>
      </c>
      <c r="C288" s="42" t="s">
        <v>173</v>
      </c>
      <c r="D288" s="42" t="s">
        <v>11</v>
      </c>
      <c r="E288" s="42">
        <v>1</v>
      </c>
      <c r="F288" s="42" t="s">
        <v>174</v>
      </c>
      <c r="G288" s="42">
        <v>16</v>
      </c>
      <c r="H288" s="51">
        <v>400</v>
      </c>
      <c r="I288" s="42">
        <v>16</v>
      </c>
      <c r="J288" s="39"/>
      <c r="K288" s="39"/>
      <c r="L288" s="39"/>
      <c r="M288" s="39"/>
      <c r="N288" s="39"/>
      <c r="O288" s="41">
        <v>0.46899999999999997</v>
      </c>
      <c r="Q288" s="41"/>
      <c r="R288" s="41"/>
      <c r="S288" s="41"/>
      <c r="T288" s="41"/>
      <c r="U288" s="39"/>
      <c r="V288" s="39"/>
      <c r="W288" s="39"/>
      <c r="X288" s="41">
        <f t="shared" si="216"/>
        <v>15.061999999999999</v>
      </c>
      <c r="Y288" s="52">
        <f t="shared" si="233"/>
        <v>178.17844641888519</v>
      </c>
      <c r="Z288" s="52">
        <f t="shared" si="234"/>
        <v>1.2551666666666665</v>
      </c>
      <c r="AA288" s="53">
        <f t="shared" si="235"/>
        <v>1.2373503223533693</v>
      </c>
      <c r="AB288" s="54">
        <f t="shared" si="236"/>
        <v>1.1950604169433011E-4</v>
      </c>
      <c r="AC288" s="54">
        <v>1.4999999999999999E-4</v>
      </c>
      <c r="AD288" s="54"/>
      <c r="AE288" s="54"/>
      <c r="AF288" s="54"/>
      <c r="AG288" s="54"/>
      <c r="AH288" s="54"/>
      <c r="AI288" s="57">
        <v>77.87</v>
      </c>
      <c r="AJ288" s="54"/>
      <c r="AK288" s="54"/>
      <c r="AL288" s="54"/>
      <c r="AM288" s="54"/>
      <c r="AN288" s="54"/>
      <c r="AO288" s="54"/>
      <c r="AP288" s="54"/>
      <c r="AQ288" s="54"/>
      <c r="AR288" s="54"/>
      <c r="AY288" s="47" t="s">
        <v>176</v>
      </c>
      <c r="AZ288" s="48" t="s">
        <v>177</v>
      </c>
      <c r="BA288" s="49" t="s">
        <v>178</v>
      </c>
    </row>
    <row r="289" spans="1:53" s="42" customFormat="1" x14ac:dyDescent="0.25">
      <c r="A289" s="42" t="s">
        <v>171</v>
      </c>
      <c r="B289" s="42" t="s">
        <v>172</v>
      </c>
      <c r="C289" s="42" t="s">
        <v>173</v>
      </c>
      <c r="D289" s="42" t="s">
        <v>11</v>
      </c>
      <c r="E289" s="42">
        <v>1</v>
      </c>
      <c r="F289" s="42" t="s">
        <v>174</v>
      </c>
      <c r="G289" s="42">
        <v>16</v>
      </c>
      <c r="H289" s="42">
        <v>400</v>
      </c>
      <c r="I289" s="42">
        <v>16</v>
      </c>
      <c r="J289" s="39"/>
      <c r="K289" s="39"/>
      <c r="L289" s="39"/>
      <c r="M289" s="39"/>
      <c r="N289" s="39">
        <v>40</v>
      </c>
      <c r="O289" s="41">
        <v>0.5</v>
      </c>
      <c r="Q289" s="41"/>
      <c r="R289" s="41"/>
      <c r="S289" s="41"/>
      <c r="T289" s="41"/>
      <c r="U289" s="39"/>
      <c r="V289" s="39"/>
      <c r="W289" s="39"/>
      <c r="X289" s="41">
        <f t="shared" si="216"/>
        <v>15</v>
      </c>
      <c r="Y289" s="52">
        <f t="shared" si="233"/>
        <v>176.71458676442586</v>
      </c>
      <c r="Z289" s="52">
        <f t="shared" si="234"/>
        <v>1.25</v>
      </c>
      <c r="AA289" s="53">
        <f t="shared" si="235"/>
        <v>1.227184630308513</v>
      </c>
      <c r="AB289" s="54">
        <f t="shared" si="236"/>
        <v>1.1999999999999999E-4</v>
      </c>
      <c r="AC289" s="54">
        <v>1.4999999999999999E-4</v>
      </c>
      <c r="AD289" s="54"/>
      <c r="AE289" s="54"/>
      <c r="AF289" s="54"/>
      <c r="AG289" s="54"/>
      <c r="AH289" s="54"/>
      <c r="AI289" s="57">
        <v>82.85</v>
      </c>
      <c r="AJ289" s="54"/>
      <c r="AK289" s="54"/>
      <c r="AL289" s="54"/>
      <c r="AM289" s="54"/>
      <c r="AN289" s="54"/>
      <c r="AO289" s="54"/>
      <c r="AP289" s="54"/>
      <c r="AQ289" s="54"/>
      <c r="AR289" s="54"/>
      <c r="AY289" s="47" t="s">
        <v>176</v>
      </c>
      <c r="AZ289" s="48" t="s">
        <v>177</v>
      </c>
      <c r="BA289" s="49" t="s">
        <v>178</v>
      </c>
    </row>
    <row r="290" spans="1:53" s="38" customFormat="1" x14ac:dyDescent="0.25">
      <c r="A290" s="38" t="s">
        <v>171</v>
      </c>
      <c r="B290" s="38" t="s">
        <v>172</v>
      </c>
      <c r="C290" s="38" t="s">
        <v>173</v>
      </c>
      <c r="D290" s="38" t="s">
        <v>11</v>
      </c>
      <c r="E290" s="38">
        <v>1</v>
      </c>
      <c r="F290" s="38" t="s">
        <v>174</v>
      </c>
      <c r="G290" s="43">
        <v>16</v>
      </c>
      <c r="H290" s="43">
        <v>400</v>
      </c>
      <c r="I290" s="38">
        <v>16</v>
      </c>
      <c r="J290" s="35"/>
      <c r="K290" s="35"/>
      <c r="L290" s="35"/>
      <c r="M290" s="35"/>
      <c r="N290" s="35"/>
      <c r="O290" s="37">
        <v>0.56200000000000006</v>
      </c>
      <c r="Q290" s="37"/>
      <c r="R290" s="37"/>
      <c r="S290" s="37"/>
      <c r="T290" s="37"/>
      <c r="U290" s="35"/>
      <c r="V290" s="35"/>
      <c r="W290" s="35"/>
      <c r="X290" s="37">
        <f t="shared" si="216"/>
        <v>14.875999999999999</v>
      </c>
      <c r="Y290" s="44">
        <f t="shared" ref="Y290" si="237">PI()*X290^2/4</f>
        <v>173.80498187874772</v>
      </c>
      <c r="Z290" s="44">
        <f t="shared" ref="Z290" si="238">X290/12</f>
        <v>1.2396666666666667</v>
      </c>
      <c r="AA290" s="45">
        <f t="shared" ref="AA290" si="239">PI()*Z290^2/4</f>
        <v>1.2069790408246373</v>
      </c>
      <c r="AB290" s="46">
        <f t="shared" ref="AB290" si="240">AC290/Z290</f>
        <v>1.210002688894864E-4</v>
      </c>
      <c r="AC290" s="46">
        <v>1.4999999999999999E-4</v>
      </c>
      <c r="AD290" s="46"/>
      <c r="AE290" s="46"/>
      <c r="AF290" s="46"/>
      <c r="AH290" s="46"/>
      <c r="AI290" s="56">
        <v>92.75</v>
      </c>
      <c r="AJ290" s="46"/>
      <c r="AK290" s="46"/>
      <c r="AL290" s="46"/>
      <c r="AM290" s="46"/>
      <c r="AN290" s="46"/>
      <c r="AO290" s="46"/>
      <c r="AP290" s="46"/>
      <c r="AQ290" s="46"/>
      <c r="AR290" s="46"/>
      <c r="AY290" s="47" t="s">
        <v>176</v>
      </c>
      <c r="AZ290" s="48" t="s">
        <v>177</v>
      </c>
      <c r="BA290" s="49" t="s">
        <v>178</v>
      </c>
    </row>
    <row r="291" spans="1:53" s="38" customFormat="1" x14ac:dyDescent="0.25">
      <c r="A291" s="38" t="s">
        <v>171</v>
      </c>
      <c r="B291" s="38" t="s">
        <v>172</v>
      </c>
      <c r="C291" s="38" t="s">
        <v>173</v>
      </c>
      <c r="D291" s="38" t="s">
        <v>11</v>
      </c>
      <c r="E291" s="38">
        <v>1</v>
      </c>
      <c r="F291" s="38" t="s">
        <v>174</v>
      </c>
      <c r="G291" s="43">
        <v>16</v>
      </c>
      <c r="H291" s="43">
        <v>400</v>
      </c>
      <c r="I291" s="38">
        <v>16</v>
      </c>
      <c r="J291" s="35"/>
      <c r="K291" s="35"/>
      <c r="L291" s="35"/>
      <c r="M291" s="35"/>
      <c r="N291" s="35"/>
      <c r="O291" s="37">
        <v>0.625</v>
      </c>
      <c r="Q291" s="37"/>
      <c r="R291" s="37"/>
      <c r="S291" s="37"/>
      <c r="T291" s="37"/>
      <c r="U291" s="35"/>
      <c r="V291" s="35"/>
      <c r="W291" s="35"/>
      <c r="X291" s="37">
        <f t="shared" si="216"/>
        <v>14.75</v>
      </c>
      <c r="Y291" s="44">
        <f t="shared" ref="Y291" si="241">PI()*X291^2/4</f>
        <v>170.87318792415735</v>
      </c>
      <c r="Z291" s="44">
        <f t="shared" ref="Z291" si="242">X291/12</f>
        <v>1.2291666666666667</v>
      </c>
      <c r="AA291" s="45">
        <f t="shared" ref="AA291" si="243">PI()*Z291^2/4</f>
        <v>1.1866193605844262</v>
      </c>
      <c r="AB291" s="46">
        <f t="shared" ref="AB291" si="244">AC291/Z291</f>
        <v>1.2203389830508473E-4</v>
      </c>
      <c r="AC291" s="46">
        <v>1.4999999999999999E-4</v>
      </c>
      <c r="AD291" s="46"/>
      <c r="AE291" s="46"/>
      <c r="AF291" s="46"/>
      <c r="AH291" s="46"/>
      <c r="AI291" s="56">
        <v>102.72</v>
      </c>
      <c r="AJ291" s="46"/>
      <c r="AK291" s="46"/>
      <c r="AL291" s="46"/>
      <c r="AM291" s="46"/>
      <c r="AN291" s="46"/>
      <c r="AO291" s="46"/>
      <c r="AP291" s="46"/>
      <c r="AQ291" s="46"/>
      <c r="AR291" s="46"/>
      <c r="AY291" s="47" t="s">
        <v>176</v>
      </c>
      <c r="AZ291" s="48" t="s">
        <v>177</v>
      </c>
      <c r="BA291" s="49" t="s">
        <v>178</v>
      </c>
    </row>
    <row r="292" spans="1:53" s="42" customFormat="1" x14ac:dyDescent="0.25">
      <c r="A292" s="42" t="s">
        <v>171</v>
      </c>
      <c r="B292" s="42" t="s">
        <v>172</v>
      </c>
      <c r="C292" s="42" t="s">
        <v>173</v>
      </c>
      <c r="D292" s="42" t="s">
        <v>11</v>
      </c>
      <c r="E292" s="42">
        <v>1</v>
      </c>
      <c r="F292" s="42" t="s">
        <v>174</v>
      </c>
      <c r="G292" s="42">
        <v>16</v>
      </c>
      <c r="H292" s="42">
        <v>400</v>
      </c>
      <c r="I292" s="42">
        <v>16</v>
      </c>
      <c r="J292" s="39"/>
      <c r="K292" s="39"/>
      <c r="L292" s="39"/>
      <c r="M292" s="39"/>
      <c r="N292" s="39">
        <v>60</v>
      </c>
      <c r="O292" s="41">
        <v>0.65600000000000003</v>
      </c>
      <c r="Q292" s="41"/>
      <c r="R292" s="41"/>
      <c r="S292" s="41"/>
      <c r="T292" s="41"/>
      <c r="U292" s="39"/>
      <c r="V292" s="39"/>
      <c r="W292" s="39"/>
      <c r="X292" s="41">
        <f t="shared" si="216"/>
        <v>14.688000000000001</v>
      </c>
      <c r="Y292" s="52">
        <f t="shared" si="233"/>
        <v>169.43971375384351</v>
      </c>
      <c r="Z292" s="52">
        <f t="shared" si="234"/>
        <v>1.224</v>
      </c>
      <c r="AA292" s="53">
        <f t="shared" si="235"/>
        <v>1.1766646788461355</v>
      </c>
      <c r="AB292" s="54">
        <f t="shared" si="236"/>
        <v>1.2254901960784314E-4</v>
      </c>
      <c r="AC292" s="54">
        <v>1.4999999999999999E-4</v>
      </c>
      <c r="AD292" s="54"/>
      <c r="AE292" s="54"/>
      <c r="AF292" s="54"/>
      <c r="AG292" s="54"/>
      <c r="AH292" s="54"/>
      <c r="AI292" s="57">
        <v>107.6</v>
      </c>
      <c r="AJ292" s="54"/>
      <c r="AK292" s="54"/>
      <c r="AL292" s="54"/>
      <c r="AM292" s="54"/>
      <c r="AN292" s="54"/>
      <c r="AO292" s="54"/>
      <c r="AP292" s="54"/>
      <c r="AQ292" s="54"/>
      <c r="AR292" s="54"/>
      <c r="AY292" s="47" t="s">
        <v>176</v>
      </c>
      <c r="AZ292" s="48" t="s">
        <v>177</v>
      </c>
      <c r="BA292" s="49" t="s">
        <v>178</v>
      </c>
    </row>
    <row r="293" spans="1:53" s="38" customFormat="1" x14ac:dyDescent="0.25">
      <c r="A293" s="38" t="s">
        <v>171</v>
      </c>
      <c r="B293" s="38" t="s">
        <v>172</v>
      </c>
      <c r="C293" s="38" t="s">
        <v>173</v>
      </c>
      <c r="D293" s="38" t="s">
        <v>11</v>
      </c>
      <c r="E293" s="38">
        <v>1</v>
      </c>
      <c r="F293" s="38" t="s">
        <v>174</v>
      </c>
      <c r="G293" s="43">
        <v>16</v>
      </c>
      <c r="H293" s="43">
        <v>400</v>
      </c>
      <c r="I293" s="38">
        <v>16</v>
      </c>
      <c r="J293" s="35"/>
      <c r="K293" s="35"/>
      <c r="L293" s="35"/>
      <c r="M293" s="35"/>
      <c r="N293" s="35"/>
      <c r="O293" s="37">
        <v>0.68799999999999994</v>
      </c>
      <c r="Q293" s="37"/>
      <c r="R293" s="37"/>
      <c r="S293" s="37"/>
      <c r="T293" s="37"/>
      <c r="U293" s="35"/>
      <c r="V293" s="35"/>
      <c r="W293" s="35"/>
      <c r="X293" s="37">
        <f t="shared" si="216"/>
        <v>14.624000000000001</v>
      </c>
      <c r="Y293" s="44">
        <f t="shared" si="233"/>
        <v>167.96633193205113</v>
      </c>
      <c r="Z293" s="44">
        <f t="shared" si="234"/>
        <v>1.2186666666666668</v>
      </c>
      <c r="AA293" s="45">
        <f t="shared" si="235"/>
        <v>1.1664328606392442</v>
      </c>
      <c r="AB293" s="46">
        <f t="shared" si="236"/>
        <v>1.2308533916849013E-4</v>
      </c>
      <c r="AC293" s="46">
        <v>1.4999999999999999E-4</v>
      </c>
      <c r="AD293" s="46"/>
      <c r="AE293" s="46"/>
      <c r="AF293" s="46"/>
      <c r="AH293" s="46"/>
      <c r="AI293" s="56">
        <v>112.62</v>
      </c>
      <c r="AJ293" s="46"/>
      <c r="AK293" s="46"/>
      <c r="AL293" s="46"/>
      <c r="AM293" s="46"/>
      <c r="AN293" s="46"/>
      <c r="AO293" s="46"/>
      <c r="AP293" s="46"/>
      <c r="AQ293" s="46"/>
      <c r="AR293" s="46"/>
      <c r="AY293" s="47" t="s">
        <v>176</v>
      </c>
      <c r="AZ293" s="48" t="s">
        <v>177</v>
      </c>
      <c r="BA293" s="49" t="s">
        <v>178</v>
      </c>
    </row>
    <row r="294" spans="1:53" s="38" customFormat="1" x14ac:dyDescent="0.25">
      <c r="A294" s="38" t="s">
        <v>171</v>
      </c>
      <c r="B294" s="38" t="s">
        <v>172</v>
      </c>
      <c r="C294" s="38" t="s">
        <v>173</v>
      </c>
      <c r="D294" s="38" t="s">
        <v>11</v>
      </c>
      <c r="E294" s="38">
        <v>1</v>
      </c>
      <c r="F294" s="38" t="s">
        <v>174</v>
      </c>
      <c r="G294" s="43">
        <v>16</v>
      </c>
      <c r="H294" s="43">
        <v>400</v>
      </c>
      <c r="I294" s="38">
        <v>16</v>
      </c>
      <c r="J294" s="35"/>
      <c r="K294" s="35"/>
      <c r="L294" s="35"/>
      <c r="M294" s="35"/>
      <c r="N294" s="35"/>
      <c r="O294" s="37">
        <v>0.75</v>
      </c>
      <c r="Q294" s="37"/>
      <c r="R294" s="37"/>
      <c r="S294" s="37"/>
      <c r="T294" s="37"/>
      <c r="U294" s="35"/>
      <c r="V294" s="35"/>
      <c r="W294" s="35"/>
      <c r="X294" s="37">
        <f t="shared" si="216"/>
        <v>14.5</v>
      </c>
      <c r="Y294" s="44">
        <f t="shared" si="233"/>
        <v>165.1299638543135</v>
      </c>
      <c r="Z294" s="44">
        <f t="shared" si="234"/>
        <v>1.2083333333333333</v>
      </c>
      <c r="AA294" s="45">
        <f t="shared" si="235"/>
        <v>1.1467358600993991</v>
      </c>
      <c r="AB294" s="46">
        <f t="shared" si="236"/>
        <v>1.2413793103448277E-4</v>
      </c>
      <c r="AC294" s="46">
        <v>1.4999999999999999E-4</v>
      </c>
      <c r="AD294" s="46"/>
      <c r="AE294" s="46"/>
      <c r="AF294" s="46"/>
      <c r="AH294" s="46"/>
      <c r="AI294" s="56">
        <v>122.27</v>
      </c>
      <c r="AJ294" s="46"/>
      <c r="AK294" s="46"/>
      <c r="AL294" s="46"/>
      <c r="AM294" s="46"/>
      <c r="AN294" s="46"/>
      <c r="AO294" s="46"/>
      <c r="AP294" s="46"/>
      <c r="AQ294" s="46"/>
      <c r="AR294" s="46"/>
      <c r="AY294" s="47" t="s">
        <v>176</v>
      </c>
      <c r="AZ294" s="48" t="s">
        <v>177</v>
      </c>
      <c r="BA294" s="49" t="s">
        <v>178</v>
      </c>
    </row>
    <row r="295" spans="1:53" s="38" customFormat="1" x14ac:dyDescent="0.25">
      <c r="A295" s="38" t="s">
        <v>171</v>
      </c>
      <c r="B295" s="38" t="s">
        <v>172</v>
      </c>
      <c r="C295" s="38" t="s">
        <v>173</v>
      </c>
      <c r="D295" s="38" t="s">
        <v>11</v>
      </c>
      <c r="E295" s="38">
        <v>1</v>
      </c>
      <c r="F295" s="38" t="s">
        <v>174</v>
      </c>
      <c r="G295" s="43">
        <v>16</v>
      </c>
      <c r="H295" s="38">
        <v>400</v>
      </c>
      <c r="I295" s="38">
        <v>16</v>
      </c>
      <c r="J295" s="35"/>
      <c r="K295" s="35"/>
      <c r="L295" s="35"/>
      <c r="M295" s="35"/>
      <c r="N295" s="35"/>
      <c r="O295" s="37">
        <v>0.81200000000000006</v>
      </c>
      <c r="Q295" s="37"/>
      <c r="R295" s="37"/>
      <c r="S295" s="37"/>
      <c r="T295" s="37"/>
      <c r="U295" s="35"/>
      <c r="V295" s="35"/>
      <c r="W295" s="35"/>
      <c r="X295" s="37">
        <f t="shared" si="216"/>
        <v>14.375999999999999</v>
      </c>
      <c r="Y295" s="44">
        <f t="shared" si="233"/>
        <v>162.31774834089666</v>
      </c>
      <c r="Z295" s="44">
        <f t="shared" si="234"/>
        <v>1.198</v>
      </c>
      <c r="AA295" s="45">
        <f t="shared" si="235"/>
        <v>1.1272065857006712</v>
      </c>
      <c r="AB295" s="46">
        <f t="shared" si="236"/>
        <v>1.2520868113522537E-4</v>
      </c>
      <c r="AC295" s="46">
        <v>1.4999999999999999E-4</v>
      </c>
      <c r="AD295" s="46"/>
      <c r="AE295" s="46"/>
      <c r="AF295" s="46"/>
      <c r="AH295" s="46"/>
      <c r="AI295" s="56">
        <v>131.84</v>
      </c>
      <c r="AJ295" s="46"/>
      <c r="AK295" s="46"/>
      <c r="AL295" s="46"/>
      <c r="AM295" s="46"/>
      <c r="AN295" s="46"/>
      <c r="AO295" s="46"/>
      <c r="AP295" s="46"/>
      <c r="AQ295" s="46"/>
      <c r="AR295" s="46"/>
      <c r="AY295" s="47" t="s">
        <v>176</v>
      </c>
      <c r="AZ295" s="48" t="s">
        <v>177</v>
      </c>
      <c r="BA295" s="49" t="s">
        <v>178</v>
      </c>
    </row>
    <row r="296" spans="1:53" s="42" customFormat="1" x14ac:dyDescent="0.25">
      <c r="A296" s="42" t="s">
        <v>171</v>
      </c>
      <c r="B296" s="42" t="s">
        <v>172</v>
      </c>
      <c r="C296" s="42" t="s">
        <v>173</v>
      </c>
      <c r="D296" s="42" t="s">
        <v>11</v>
      </c>
      <c r="E296" s="42">
        <v>1</v>
      </c>
      <c r="F296" s="42" t="s">
        <v>174</v>
      </c>
      <c r="G296" s="42">
        <v>16</v>
      </c>
      <c r="H296" s="51">
        <v>400</v>
      </c>
      <c r="I296" s="42">
        <v>16</v>
      </c>
      <c r="J296" s="39"/>
      <c r="K296" s="39"/>
      <c r="L296" s="39"/>
      <c r="M296" s="39"/>
      <c r="N296" s="39">
        <v>80</v>
      </c>
      <c r="O296" s="41">
        <v>0.84399999999999997</v>
      </c>
      <c r="Q296" s="41"/>
      <c r="R296" s="41"/>
      <c r="S296" s="41"/>
      <c r="T296" s="41"/>
      <c r="U296" s="39"/>
      <c r="V296" s="39"/>
      <c r="W296" s="39"/>
      <c r="X296" s="41">
        <f t="shared" si="216"/>
        <v>14.311999999999999</v>
      </c>
      <c r="Y296" s="52">
        <f t="shared" si="233"/>
        <v>160.87573218015771</v>
      </c>
      <c r="Z296" s="52">
        <f t="shared" si="234"/>
        <v>1.1926666666666665</v>
      </c>
      <c r="AA296" s="53">
        <f t="shared" si="235"/>
        <v>1.1171925845844284</v>
      </c>
      <c r="AB296" s="54">
        <f t="shared" si="236"/>
        <v>1.257685858021241E-4</v>
      </c>
      <c r="AC296" s="54">
        <v>1.4999999999999999E-4</v>
      </c>
      <c r="AD296" s="54"/>
      <c r="AE296" s="54"/>
      <c r="AF296" s="54"/>
      <c r="AG296" s="54"/>
      <c r="AH296" s="54"/>
      <c r="AI296" s="57">
        <v>136.74</v>
      </c>
      <c r="AJ296" s="54"/>
      <c r="AK296" s="54"/>
      <c r="AL296" s="54"/>
      <c r="AM296" s="54"/>
      <c r="AN296" s="54"/>
      <c r="AO296" s="54"/>
      <c r="AP296" s="54"/>
      <c r="AQ296" s="54"/>
      <c r="AR296" s="54"/>
      <c r="AY296" s="47" t="s">
        <v>176</v>
      </c>
      <c r="AZ296" s="48" t="s">
        <v>177</v>
      </c>
      <c r="BA296" s="49" t="s">
        <v>178</v>
      </c>
    </row>
    <row r="297" spans="1:53" s="38" customFormat="1" x14ac:dyDescent="0.25">
      <c r="A297" s="38" t="s">
        <v>171</v>
      </c>
      <c r="B297" s="38" t="s">
        <v>172</v>
      </c>
      <c r="C297" s="38" t="s">
        <v>173</v>
      </c>
      <c r="D297" s="38" t="s">
        <v>11</v>
      </c>
      <c r="E297" s="38">
        <v>1</v>
      </c>
      <c r="F297" s="38" t="s">
        <v>174</v>
      </c>
      <c r="G297" s="43">
        <v>16</v>
      </c>
      <c r="H297" s="43">
        <v>400</v>
      </c>
      <c r="I297" s="38">
        <v>16</v>
      </c>
      <c r="J297" s="35"/>
      <c r="K297" s="35"/>
      <c r="L297" s="35"/>
      <c r="M297" s="35"/>
      <c r="N297" s="35"/>
      <c r="O297" s="37">
        <v>0.875</v>
      </c>
      <c r="Q297" s="37"/>
      <c r="R297" s="37"/>
      <c r="S297" s="37"/>
      <c r="T297" s="37"/>
      <c r="U297" s="35"/>
      <c r="V297" s="35"/>
      <c r="W297" s="35"/>
      <c r="X297" s="37">
        <f t="shared" si="216"/>
        <v>14.25</v>
      </c>
      <c r="Y297" s="44">
        <f t="shared" si="233"/>
        <v>159.48491455489435</v>
      </c>
      <c r="Z297" s="44">
        <f t="shared" si="234"/>
        <v>1.1875</v>
      </c>
      <c r="AA297" s="45">
        <f t="shared" si="235"/>
        <v>1.1075341288534328</v>
      </c>
      <c r="AB297" s="46">
        <f t="shared" si="236"/>
        <v>1.2631578947368421E-4</v>
      </c>
      <c r="AC297" s="46">
        <v>1.4999999999999999E-4</v>
      </c>
      <c r="AD297" s="46"/>
      <c r="AE297" s="46"/>
      <c r="AF297" s="46"/>
      <c r="AH297" s="46"/>
      <c r="AI297" s="56">
        <v>141.47999999999999</v>
      </c>
      <c r="AJ297" s="46"/>
      <c r="AK297" s="46"/>
      <c r="AL297" s="46"/>
      <c r="AM297" s="46"/>
      <c r="AN297" s="46"/>
      <c r="AO297" s="46"/>
      <c r="AP297" s="46"/>
      <c r="AQ297" s="46"/>
      <c r="AR297" s="46"/>
      <c r="AY297" s="47" t="s">
        <v>176</v>
      </c>
      <c r="AZ297" s="48" t="s">
        <v>177</v>
      </c>
      <c r="BA297" s="49" t="s">
        <v>178</v>
      </c>
    </row>
    <row r="298" spans="1:53" s="38" customFormat="1" x14ac:dyDescent="0.25">
      <c r="A298" s="38" t="s">
        <v>171</v>
      </c>
      <c r="B298" s="38" t="s">
        <v>172</v>
      </c>
      <c r="C298" s="38" t="s">
        <v>173</v>
      </c>
      <c r="D298" s="38" t="s">
        <v>11</v>
      </c>
      <c r="E298" s="38">
        <v>1</v>
      </c>
      <c r="F298" s="38" t="s">
        <v>174</v>
      </c>
      <c r="G298" s="43">
        <v>16</v>
      </c>
      <c r="H298" s="38">
        <v>400</v>
      </c>
      <c r="I298" s="38">
        <v>16</v>
      </c>
      <c r="J298" s="35"/>
      <c r="K298" s="35"/>
      <c r="L298" s="35"/>
      <c r="M298" s="35"/>
      <c r="N298" s="35"/>
      <c r="O298" s="37">
        <v>0.93799999999999994</v>
      </c>
      <c r="Q298" s="37"/>
      <c r="R298" s="37"/>
      <c r="S298" s="37"/>
      <c r="T298" s="37"/>
      <c r="U298" s="35"/>
      <c r="V298" s="35"/>
      <c r="W298" s="35"/>
      <c r="X298" s="37">
        <f t="shared" si="216"/>
        <v>14.124000000000001</v>
      </c>
      <c r="Y298" s="44">
        <f t="shared" si="233"/>
        <v>156.67701873137622</v>
      </c>
      <c r="Z298" s="44">
        <f t="shared" si="234"/>
        <v>1.177</v>
      </c>
      <c r="AA298" s="45">
        <f t="shared" si="235"/>
        <v>1.0880348523012235</v>
      </c>
      <c r="AB298" s="46">
        <f t="shared" si="236"/>
        <v>1.2744265080713677E-4</v>
      </c>
      <c r="AC298" s="46">
        <v>1.4999999999999999E-4</v>
      </c>
      <c r="AD298" s="46"/>
      <c r="AE298" s="46"/>
      <c r="AF298" s="46"/>
      <c r="AH298" s="46"/>
      <c r="AI298" s="56">
        <v>151.03</v>
      </c>
      <c r="AJ298" s="46"/>
      <c r="AK298" s="46"/>
      <c r="AL298" s="46"/>
      <c r="AM298" s="46"/>
      <c r="AN298" s="46"/>
      <c r="AO298" s="46"/>
      <c r="AP298" s="46"/>
      <c r="AQ298" s="46"/>
      <c r="AR298" s="46"/>
      <c r="AY298" s="47" t="s">
        <v>176</v>
      </c>
      <c r="AZ298" s="48" t="s">
        <v>177</v>
      </c>
      <c r="BA298" s="49" t="s">
        <v>178</v>
      </c>
    </row>
    <row r="299" spans="1:53" s="38" customFormat="1" x14ac:dyDescent="0.25">
      <c r="A299" s="38" t="s">
        <v>171</v>
      </c>
      <c r="B299" s="38" t="s">
        <v>172</v>
      </c>
      <c r="C299" s="38" t="s">
        <v>173</v>
      </c>
      <c r="D299" s="38" t="s">
        <v>11</v>
      </c>
      <c r="E299" s="38">
        <v>1</v>
      </c>
      <c r="F299" s="38" t="s">
        <v>174</v>
      </c>
      <c r="G299" s="43">
        <v>16</v>
      </c>
      <c r="H299" s="43">
        <v>400</v>
      </c>
      <c r="I299" s="38">
        <v>16</v>
      </c>
      <c r="J299" s="35"/>
      <c r="K299" s="35"/>
      <c r="L299" s="35"/>
      <c r="M299" s="35"/>
      <c r="N299" s="35"/>
      <c r="O299" s="37">
        <v>1</v>
      </c>
      <c r="Q299" s="37"/>
      <c r="R299" s="37"/>
      <c r="S299" s="37"/>
      <c r="T299" s="37"/>
      <c r="U299" s="35"/>
      <c r="V299" s="35"/>
      <c r="W299" s="35"/>
      <c r="X299" s="37">
        <f t="shared" si="216"/>
        <v>14</v>
      </c>
      <c r="Y299" s="44">
        <f t="shared" si="233"/>
        <v>153.93804002589985</v>
      </c>
      <c r="Z299" s="44">
        <f t="shared" si="234"/>
        <v>1.1666666666666667</v>
      </c>
      <c r="AA299" s="45">
        <f t="shared" si="235"/>
        <v>1.0690141668465269</v>
      </c>
      <c r="AB299" s="46">
        <f t="shared" si="236"/>
        <v>1.2857142857142855E-4</v>
      </c>
      <c r="AC299" s="46">
        <v>1.4999999999999999E-4</v>
      </c>
      <c r="AD299" s="46"/>
      <c r="AE299" s="46"/>
      <c r="AF299" s="46"/>
      <c r="AH299" s="46"/>
      <c r="AI299" s="56">
        <v>160.35</v>
      </c>
      <c r="AJ299" s="46"/>
      <c r="AK299" s="46"/>
      <c r="AL299" s="46"/>
      <c r="AM299" s="46"/>
      <c r="AN299" s="46"/>
      <c r="AO299" s="46"/>
      <c r="AP299" s="46"/>
      <c r="AQ299" s="46"/>
      <c r="AR299" s="46"/>
      <c r="AY299" s="47" t="s">
        <v>176</v>
      </c>
      <c r="AZ299" s="48" t="s">
        <v>177</v>
      </c>
      <c r="BA299" s="49" t="s">
        <v>178</v>
      </c>
    </row>
    <row r="300" spans="1:53" s="42" customFormat="1" x14ac:dyDescent="0.25">
      <c r="A300" s="42" t="s">
        <v>171</v>
      </c>
      <c r="B300" s="42" t="s">
        <v>172</v>
      </c>
      <c r="C300" s="42" t="s">
        <v>173</v>
      </c>
      <c r="D300" s="42" t="s">
        <v>11</v>
      </c>
      <c r="E300" s="42">
        <v>1</v>
      </c>
      <c r="F300" s="42" t="s">
        <v>174</v>
      </c>
      <c r="G300" s="42">
        <v>16</v>
      </c>
      <c r="H300" s="51">
        <v>400</v>
      </c>
      <c r="I300" s="42">
        <v>16</v>
      </c>
      <c r="J300" s="39"/>
      <c r="K300" s="39"/>
      <c r="L300" s="39"/>
      <c r="M300" s="39"/>
      <c r="N300" s="39">
        <v>100</v>
      </c>
      <c r="O300" s="41">
        <v>1.0309999999999999</v>
      </c>
      <c r="Q300" s="41"/>
      <c r="R300" s="41"/>
      <c r="S300" s="41"/>
      <c r="T300" s="41"/>
      <c r="U300" s="39"/>
      <c r="V300" s="39"/>
      <c r="W300" s="39"/>
      <c r="X300" s="41">
        <f t="shared" si="216"/>
        <v>13.938000000000001</v>
      </c>
      <c r="Y300" s="52">
        <f t="shared" si="233"/>
        <v>152.57760788478203</v>
      </c>
      <c r="Z300" s="52">
        <f t="shared" si="234"/>
        <v>1.1615</v>
      </c>
      <c r="AA300" s="53">
        <f t="shared" si="235"/>
        <v>1.0595667214220972</v>
      </c>
      <c r="AB300" s="54">
        <f t="shared" si="236"/>
        <v>1.2914334911752045E-4</v>
      </c>
      <c r="AC300" s="54">
        <v>1.4999999999999999E-4</v>
      </c>
      <c r="AD300" s="54"/>
      <c r="AE300" s="54"/>
      <c r="AF300" s="54"/>
      <c r="AG300" s="54"/>
      <c r="AH300" s="54"/>
      <c r="AI300" s="57">
        <v>164.98</v>
      </c>
      <c r="AJ300" s="54"/>
      <c r="AK300" s="54"/>
      <c r="AL300" s="54"/>
      <c r="AM300" s="54"/>
      <c r="AN300" s="54"/>
      <c r="AO300" s="54"/>
      <c r="AP300" s="54"/>
      <c r="AQ300" s="54"/>
      <c r="AR300" s="54"/>
      <c r="AY300" s="47" t="s">
        <v>176</v>
      </c>
      <c r="AZ300" s="48" t="s">
        <v>177</v>
      </c>
      <c r="BA300" s="49" t="s">
        <v>178</v>
      </c>
    </row>
    <row r="301" spans="1:53" s="38" customFormat="1" x14ac:dyDescent="0.25">
      <c r="A301" s="38" t="s">
        <v>171</v>
      </c>
      <c r="B301" s="38" t="s">
        <v>172</v>
      </c>
      <c r="C301" s="38" t="s">
        <v>173</v>
      </c>
      <c r="D301" s="38" t="s">
        <v>11</v>
      </c>
      <c r="E301" s="38">
        <v>1</v>
      </c>
      <c r="F301" s="38" t="s">
        <v>174</v>
      </c>
      <c r="G301" s="43">
        <v>16</v>
      </c>
      <c r="H301" s="38">
        <v>400</v>
      </c>
      <c r="I301" s="38">
        <v>16</v>
      </c>
      <c r="J301" s="35"/>
      <c r="K301" s="35"/>
      <c r="L301" s="35"/>
      <c r="M301" s="35"/>
      <c r="N301" s="35"/>
      <c r="O301" s="37">
        <v>1.0620000000000001</v>
      </c>
      <c r="Q301" s="37"/>
      <c r="R301" s="37"/>
      <c r="S301" s="37"/>
      <c r="T301" s="37"/>
      <c r="U301" s="35"/>
      <c r="V301" s="35"/>
      <c r="W301" s="35"/>
      <c r="X301" s="37">
        <f t="shared" si="216"/>
        <v>13.875999999999999</v>
      </c>
      <c r="Y301" s="44">
        <f t="shared" si="233"/>
        <v>151.22321388474433</v>
      </c>
      <c r="Z301" s="44">
        <f t="shared" si="234"/>
        <v>1.1563333333333332</v>
      </c>
      <c r="AA301" s="45">
        <f t="shared" si="235"/>
        <v>1.0501612075329465</v>
      </c>
      <c r="AB301" s="46">
        <f t="shared" si="236"/>
        <v>1.2972038051311619E-4</v>
      </c>
      <c r="AC301" s="46">
        <v>1.4999999999999999E-4</v>
      </c>
      <c r="AD301" s="46"/>
      <c r="AE301" s="46"/>
      <c r="AF301" s="46"/>
      <c r="AH301" s="46"/>
      <c r="AI301" s="56">
        <v>169.59</v>
      </c>
      <c r="AJ301" s="46"/>
      <c r="AK301" s="46"/>
      <c r="AL301" s="46"/>
      <c r="AM301" s="46"/>
      <c r="AN301" s="46"/>
      <c r="AO301" s="46"/>
      <c r="AP301" s="46"/>
      <c r="AQ301" s="46"/>
      <c r="AR301" s="46"/>
      <c r="AY301" s="47" t="s">
        <v>176</v>
      </c>
      <c r="AZ301" s="48" t="s">
        <v>177</v>
      </c>
      <c r="BA301" s="49" t="s">
        <v>178</v>
      </c>
    </row>
    <row r="302" spans="1:53" s="38" customFormat="1" x14ac:dyDescent="0.25">
      <c r="A302" s="38" t="s">
        <v>171</v>
      </c>
      <c r="B302" s="38" t="s">
        <v>172</v>
      </c>
      <c r="C302" s="38" t="s">
        <v>173</v>
      </c>
      <c r="D302" s="38" t="s">
        <v>11</v>
      </c>
      <c r="E302" s="38">
        <v>1</v>
      </c>
      <c r="F302" s="38" t="s">
        <v>174</v>
      </c>
      <c r="G302" s="43">
        <v>16</v>
      </c>
      <c r="H302" s="43">
        <v>400</v>
      </c>
      <c r="I302" s="38">
        <v>16</v>
      </c>
      <c r="J302" s="35"/>
      <c r="K302" s="35"/>
      <c r="L302" s="35"/>
      <c r="M302" s="35"/>
      <c r="N302" s="35"/>
      <c r="O302" s="37">
        <v>1.125</v>
      </c>
      <c r="Q302" s="37"/>
      <c r="R302" s="37"/>
      <c r="S302" s="37"/>
      <c r="T302" s="37"/>
      <c r="U302" s="35"/>
      <c r="V302" s="35"/>
      <c r="W302" s="35"/>
      <c r="X302" s="37">
        <f t="shared" si="216"/>
        <v>13.75</v>
      </c>
      <c r="Y302" s="44">
        <f t="shared" si="233"/>
        <v>148.48934026733008</v>
      </c>
      <c r="Z302" s="44">
        <f t="shared" si="234"/>
        <v>1.1458333333333333</v>
      </c>
      <c r="AA302" s="45">
        <f t="shared" si="235"/>
        <v>1.031175974078681</v>
      </c>
      <c r="AB302" s="46">
        <f t="shared" si="236"/>
        <v>1.309090909090909E-4</v>
      </c>
      <c r="AC302" s="46">
        <v>1.4999999999999999E-4</v>
      </c>
      <c r="AD302" s="46"/>
      <c r="AE302" s="46"/>
      <c r="AF302" s="46"/>
      <c r="AH302" s="46"/>
      <c r="AI302" s="56">
        <v>178.89</v>
      </c>
      <c r="AJ302" s="46"/>
      <c r="AK302" s="46"/>
      <c r="AL302" s="46"/>
      <c r="AM302" s="46"/>
      <c r="AN302" s="46"/>
      <c r="AO302" s="46"/>
      <c r="AP302" s="46"/>
      <c r="AQ302" s="46"/>
      <c r="AR302" s="46"/>
      <c r="AY302" s="47" t="s">
        <v>176</v>
      </c>
      <c r="AZ302" s="48" t="s">
        <v>177</v>
      </c>
      <c r="BA302" s="49" t="s">
        <v>178</v>
      </c>
    </row>
    <row r="303" spans="1:53" s="38" customFormat="1" x14ac:dyDescent="0.25">
      <c r="A303" s="38" t="s">
        <v>171</v>
      </c>
      <c r="B303" s="38" t="s">
        <v>172</v>
      </c>
      <c r="C303" s="38" t="s">
        <v>173</v>
      </c>
      <c r="D303" s="38" t="s">
        <v>11</v>
      </c>
      <c r="E303" s="38">
        <v>1</v>
      </c>
      <c r="F303" s="38" t="s">
        <v>174</v>
      </c>
      <c r="G303" s="43">
        <v>16</v>
      </c>
      <c r="H303" s="43">
        <v>400</v>
      </c>
      <c r="I303" s="38">
        <v>16</v>
      </c>
      <c r="J303" s="35"/>
      <c r="K303" s="35"/>
      <c r="L303" s="35"/>
      <c r="M303" s="35"/>
      <c r="N303" s="35"/>
      <c r="O303" s="37">
        <v>1.1879999999999999</v>
      </c>
      <c r="Q303" s="37"/>
      <c r="R303" s="37"/>
      <c r="S303" s="37"/>
      <c r="T303" s="37"/>
      <c r="U303" s="35"/>
      <c r="V303" s="35"/>
      <c r="W303" s="35"/>
      <c r="X303" s="37">
        <f t="shared" si="216"/>
        <v>13.624000000000001</v>
      </c>
      <c r="Y303" s="44">
        <f t="shared" si="233"/>
        <v>145.78040461240002</v>
      </c>
      <c r="Z303" s="44">
        <f t="shared" si="234"/>
        <v>1.1353333333333333</v>
      </c>
      <c r="AA303" s="45">
        <f t="shared" si="235"/>
        <v>1.0123639209194444</v>
      </c>
      <c r="AB303" s="46">
        <f t="shared" si="236"/>
        <v>1.3211978860833823E-4</v>
      </c>
      <c r="AC303" s="46">
        <v>1.4999999999999999E-4</v>
      </c>
      <c r="AD303" s="46"/>
      <c r="AE303" s="46"/>
      <c r="AF303" s="46"/>
      <c r="AH303" s="46"/>
      <c r="AI303" s="56">
        <v>188.11</v>
      </c>
      <c r="AJ303" s="46"/>
      <c r="AK303" s="46"/>
      <c r="AL303" s="46"/>
      <c r="AM303" s="46"/>
      <c r="AN303" s="46"/>
      <c r="AO303" s="46"/>
      <c r="AP303" s="46"/>
      <c r="AQ303" s="46"/>
      <c r="AR303" s="46"/>
      <c r="AY303" s="47" t="s">
        <v>176</v>
      </c>
      <c r="AZ303" s="48" t="s">
        <v>177</v>
      </c>
      <c r="BA303" s="49" t="s">
        <v>178</v>
      </c>
    </row>
    <row r="304" spans="1:53" s="42" customFormat="1" x14ac:dyDescent="0.25">
      <c r="A304" s="42" t="s">
        <v>171</v>
      </c>
      <c r="B304" s="42" t="s">
        <v>172</v>
      </c>
      <c r="C304" s="42" t="s">
        <v>173</v>
      </c>
      <c r="D304" s="42" t="s">
        <v>11</v>
      </c>
      <c r="E304" s="42">
        <v>1</v>
      </c>
      <c r="F304" s="42" t="s">
        <v>174</v>
      </c>
      <c r="G304" s="42">
        <v>16</v>
      </c>
      <c r="H304" s="42">
        <v>400</v>
      </c>
      <c r="I304" s="42">
        <v>16</v>
      </c>
      <c r="J304" s="39"/>
      <c r="K304" s="39"/>
      <c r="L304" s="39"/>
      <c r="M304" s="39"/>
      <c r="N304" s="39">
        <v>120</v>
      </c>
      <c r="O304" s="41">
        <v>1.2190000000000001</v>
      </c>
      <c r="Q304" s="41"/>
      <c r="R304" s="41"/>
      <c r="S304" s="41"/>
      <c r="T304" s="41"/>
      <c r="U304" s="39"/>
      <c r="V304" s="39"/>
      <c r="W304" s="39"/>
      <c r="X304" s="41">
        <f t="shared" si="216"/>
        <v>13.561999999999999</v>
      </c>
      <c r="Y304" s="52">
        <f t="shared" si="233"/>
        <v>144.45659087525237</v>
      </c>
      <c r="Z304" s="52">
        <f t="shared" si="234"/>
        <v>1.1301666666666665</v>
      </c>
      <c r="AA304" s="53">
        <f t="shared" si="235"/>
        <v>1.0031707699670303</v>
      </c>
      <c r="AB304" s="54">
        <f t="shared" si="236"/>
        <v>1.3272378705205722E-4</v>
      </c>
      <c r="AC304" s="54">
        <v>1.4999999999999999E-4</v>
      </c>
      <c r="AD304" s="54"/>
      <c r="AE304" s="54"/>
      <c r="AF304" s="54"/>
      <c r="AG304" s="54"/>
      <c r="AH304" s="54"/>
      <c r="AI304" s="57">
        <v>192.61</v>
      </c>
      <c r="AJ304" s="54"/>
      <c r="AK304" s="54"/>
      <c r="AL304" s="54"/>
      <c r="AM304" s="54"/>
      <c r="AN304" s="54"/>
      <c r="AO304" s="54"/>
      <c r="AP304" s="54"/>
      <c r="AQ304" s="54"/>
      <c r="AR304" s="54"/>
      <c r="AY304" s="47" t="s">
        <v>176</v>
      </c>
      <c r="AZ304" s="48" t="s">
        <v>177</v>
      </c>
      <c r="BA304" s="49" t="s">
        <v>178</v>
      </c>
    </row>
    <row r="305" spans="1:53" s="38" customFormat="1" x14ac:dyDescent="0.25">
      <c r="A305" s="38" t="s">
        <v>171</v>
      </c>
      <c r="B305" s="38" t="s">
        <v>172</v>
      </c>
      <c r="C305" s="38" t="s">
        <v>173</v>
      </c>
      <c r="D305" s="38" t="s">
        <v>11</v>
      </c>
      <c r="E305" s="38">
        <v>1</v>
      </c>
      <c r="F305" s="38" t="s">
        <v>174</v>
      </c>
      <c r="G305" s="43">
        <v>16</v>
      </c>
      <c r="H305" s="43">
        <v>400</v>
      </c>
      <c r="I305" s="38">
        <v>16</v>
      </c>
      <c r="J305" s="35"/>
      <c r="K305" s="35"/>
      <c r="L305" s="35"/>
      <c r="M305" s="35"/>
      <c r="N305" s="35"/>
      <c r="O305" s="37">
        <v>1.25</v>
      </c>
      <c r="Q305" s="37"/>
      <c r="R305" s="37"/>
      <c r="S305" s="37"/>
      <c r="T305" s="37"/>
      <c r="U305" s="35"/>
      <c r="V305" s="35"/>
      <c r="W305" s="35"/>
      <c r="X305" s="37">
        <f t="shared" si="216"/>
        <v>13.5</v>
      </c>
      <c r="Y305" s="44">
        <f t="shared" si="233"/>
        <v>143.13881527918494</v>
      </c>
      <c r="Z305" s="44">
        <f t="shared" si="234"/>
        <v>1.125</v>
      </c>
      <c r="AA305" s="45">
        <f t="shared" si="235"/>
        <v>0.99401955054989544</v>
      </c>
      <c r="AB305" s="46">
        <f t="shared" si="236"/>
        <v>1.3333333333333331E-4</v>
      </c>
      <c r="AC305" s="46">
        <v>1.4999999999999999E-4</v>
      </c>
      <c r="AD305" s="46"/>
      <c r="AE305" s="46"/>
      <c r="AF305" s="46"/>
      <c r="AH305" s="46"/>
      <c r="AI305" s="56">
        <v>197.1</v>
      </c>
      <c r="AJ305" s="46"/>
      <c r="AK305" s="46"/>
      <c r="AL305" s="46"/>
      <c r="AM305" s="46"/>
      <c r="AN305" s="46"/>
      <c r="AO305" s="46"/>
      <c r="AP305" s="46"/>
      <c r="AQ305" s="46"/>
      <c r="AR305" s="46"/>
      <c r="AY305" s="47" t="s">
        <v>176</v>
      </c>
      <c r="AZ305" s="48" t="s">
        <v>177</v>
      </c>
      <c r="BA305" s="49" t="s">
        <v>178</v>
      </c>
    </row>
    <row r="306" spans="1:53" s="42" customFormat="1" x14ac:dyDescent="0.25">
      <c r="A306" s="42" t="s">
        <v>171</v>
      </c>
      <c r="B306" s="42" t="s">
        <v>172</v>
      </c>
      <c r="C306" s="42" t="s">
        <v>173</v>
      </c>
      <c r="D306" s="42" t="s">
        <v>11</v>
      </c>
      <c r="E306" s="42">
        <v>1</v>
      </c>
      <c r="F306" s="42" t="s">
        <v>174</v>
      </c>
      <c r="G306" s="42">
        <v>16</v>
      </c>
      <c r="H306" s="51">
        <v>400</v>
      </c>
      <c r="I306" s="42">
        <v>16</v>
      </c>
      <c r="J306" s="39"/>
      <c r="K306" s="39"/>
      <c r="L306" s="39"/>
      <c r="M306" s="39"/>
      <c r="N306" s="39">
        <v>140</v>
      </c>
      <c r="O306" s="41">
        <v>1.4379999999999999</v>
      </c>
      <c r="Q306" s="41"/>
      <c r="R306" s="41"/>
      <c r="S306" s="41"/>
      <c r="T306" s="41"/>
      <c r="U306" s="39"/>
      <c r="V306" s="39"/>
      <c r="W306" s="39"/>
      <c r="X306" s="41">
        <f t="shared" si="216"/>
        <v>13.124000000000001</v>
      </c>
      <c r="Y306" s="52">
        <f t="shared" si="233"/>
        <v>135.27648957512255</v>
      </c>
      <c r="Z306" s="52">
        <f t="shared" si="234"/>
        <v>1.0936666666666668</v>
      </c>
      <c r="AA306" s="53">
        <f t="shared" si="235"/>
        <v>0.93942006649390675</v>
      </c>
      <c r="AB306" s="54">
        <f t="shared" si="236"/>
        <v>1.3715330691862235E-4</v>
      </c>
      <c r="AC306" s="54">
        <v>1.4999999999999999E-4</v>
      </c>
      <c r="AD306" s="54"/>
      <c r="AE306" s="54"/>
      <c r="AF306" s="54"/>
      <c r="AG306" s="54"/>
      <c r="AH306" s="54"/>
      <c r="AI306" s="57">
        <v>223.85</v>
      </c>
      <c r="AJ306" s="54"/>
      <c r="AK306" s="54"/>
      <c r="AL306" s="54"/>
      <c r="AM306" s="54"/>
      <c r="AN306" s="54"/>
      <c r="AO306" s="54"/>
      <c r="AP306" s="54"/>
      <c r="AQ306" s="54"/>
      <c r="AR306" s="54"/>
      <c r="AY306" s="47" t="s">
        <v>176</v>
      </c>
      <c r="AZ306" s="48" t="s">
        <v>177</v>
      </c>
      <c r="BA306" s="49" t="s">
        <v>178</v>
      </c>
    </row>
    <row r="307" spans="1:53" s="42" customFormat="1" x14ac:dyDescent="0.25">
      <c r="A307" s="42" t="s">
        <v>171</v>
      </c>
      <c r="B307" s="42" t="s">
        <v>172</v>
      </c>
      <c r="C307" s="42" t="s">
        <v>173</v>
      </c>
      <c r="D307" s="42" t="s">
        <v>11</v>
      </c>
      <c r="E307" s="42">
        <v>1</v>
      </c>
      <c r="F307" s="42" t="s">
        <v>174</v>
      </c>
      <c r="G307" s="42">
        <v>16</v>
      </c>
      <c r="H307" s="42">
        <v>400</v>
      </c>
      <c r="I307" s="42">
        <v>16</v>
      </c>
      <c r="J307" s="39"/>
      <c r="K307" s="39"/>
      <c r="L307" s="39"/>
      <c r="M307" s="39"/>
      <c r="N307" s="39">
        <v>160</v>
      </c>
      <c r="O307" s="41">
        <v>1.5940000000000001</v>
      </c>
      <c r="Q307" s="41"/>
      <c r="R307" s="41"/>
      <c r="S307" s="41"/>
      <c r="T307" s="41"/>
      <c r="U307" s="39"/>
      <c r="V307" s="39"/>
      <c r="W307" s="39"/>
      <c r="X307" s="41">
        <f t="shared" si="216"/>
        <v>12.811999999999999</v>
      </c>
      <c r="Y307" s="52">
        <f t="shared" si="233"/>
        <v>128.92102250416914</v>
      </c>
      <c r="Z307" s="52">
        <f t="shared" si="234"/>
        <v>1.0676666666666665</v>
      </c>
      <c r="AA307" s="53">
        <f t="shared" si="235"/>
        <v>0.89528487850117444</v>
      </c>
      <c r="AB307" s="54">
        <f t="shared" si="236"/>
        <v>1.4049328754292851E-4</v>
      </c>
      <c r="AC307" s="54">
        <v>1.4999999999999999E-4</v>
      </c>
      <c r="AD307" s="54"/>
      <c r="AE307" s="54"/>
      <c r="AF307" s="54"/>
      <c r="AG307" s="54"/>
      <c r="AH307" s="54"/>
      <c r="AI307" s="57">
        <v>245.48</v>
      </c>
      <c r="AJ307" s="54"/>
      <c r="AK307" s="54"/>
      <c r="AL307" s="54"/>
      <c r="AM307" s="54"/>
      <c r="AN307" s="54"/>
      <c r="AO307" s="54"/>
      <c r="AP307" s="54"/>
      <c r="AQ307" s="54"/>
      <c r="AR307" s="54"/>
      <c r="AY307" s="47" t="s">
        <v>176</v>
      </c>
      <c r="AZ307" s="48" t="s">
        <v>177</v>
      </c>
      <c r="BA307" s="49" t="s">
        <v>178</v>
      </c>
    </row>
    <row r="308" spans="1:53" s="27" customFormat="1" x14ac:dyDescent="0.25">
      <c r="A308" s="27" t="s">
        <v>171</v>
      </c>
      <c r="B308" s="27" t="s">
        <v>172</v>
      </c>
      <c r="C308" s="27" t="s">
        <v>173</v>
      </c>
      <c r="D308" s="27" t="s">
        <v>11</v>
      </c>
      <c r="E308" s="27">
        <v>1</v>
      </c>
      <c r="F308" s="27" t="s">
        <v>174</v>
      </c>
      <c r="G308" s="28">
        <v>18</v>
      </c>
      <c r="H308" s="28">
        <v>450</v>
      </c>
      <c r="I308" s="27">
        <v>18</v>
      </c>
      <c r="J308" s="24"/>
      <c r="K308" s="24"/>
      <c r="L308" s="24"/>
      <c r="M308" s="24"/>
      <c r="N308" s="24">
        <v>5</v>
      </c>
      <c r="O308" s="26">
        <v>0.16500000000000001</v>
      </c>
      <c r="Q308" s="26"/>
      <c r="R308" s="26"/>
      <c r="S308" s="26"/>
      <c r="T308" s="26"/>
      <c r="U308" s="24"/>
      <c r="V308" s="24"/>
      <c r="W308" s="24"/>
      <c r="X308" s="26">
        <f t="shared" si="216"/>
        <v>17.670000000000002</v>
      </c>
      <c r="Y308" s="29">
        <f t="shared" si="233"/>
        <v>245.22400461960558</v>
      </c>
      <c r="Z308" s="29">
        <f t="shared" si="234"/>
        <v>1.4725000000000001</v>
      </c>
      <c r="AA308" s="30">
        <f t="shared" si="235"/>
        <v>1.7029444765250386</v>
      </c>
      <c r="AB308" s="31">
        <f t="shared" si="236"/>
        <v>1.0186757215619692E-4</v>
      </c>
      <c r="AC308" s="31">
        <v>1.4999999999999999E-4</v>
      </c>
      <c r="AD308" s="31"/>
      <c r="AE308" s="31"/>
      <c r="AF308" s="31"/>
      <c r="AH308" s="31"/>
      <c r="AI308" s="55">
        <v>31.46</v>
      </c>
      <c r="AJ308" s="31"/>
      <c r="AK308" s="31"/>
      <c r="AL308" s="31"/>
      <c r="AM308" s="31"/>
      <c r="AN308" s="31"/>
      <c r="AO308" s="31"/>
      <c r="AP308" s="31"/>
      <c r="AQ308" s="31"/>
      <c r="AR308" s="31"/>
      <c r="AY308" s="32" t="s">
        <v>176</v>
      </c>
      <c r="AZ308" s="33" t="s">
        <v>177</v>
      </c>
      <c r="BA308" s="27" t="s">
        <v>178</v>
      </c>
    </row>
    <row r="309" spans="1:53" s="27" customFormat="1" x14ac:dyDescent="0.25">
      <c r="A309" s="27" t="s">
        <v>171</v>
      </c>
      <c r="B309" s="27" t="s">
        <v>172</v>
      </c>
      <c r="C309" s="27" t="s">
        <v>173</v>
      </c>
      <c r="D309" s="27" t="s">
        <v>11</v>
      </c>
      <c r="E309" s="27">
        <v>1</v>
      </c>
      <c r="F309" s="27" t="s">
        <v>174</v>
      </c>
      <c r="G309" s="28">
        <v>18</v>
      </c>
      <c r="H309" s="28">
        <v>450</v>
      </c>
      <c r="I309" s="27">
        <v>18</v>
      </c>
      <c r="J309" s="24"/>
      <c r="K309" s="24"/>
      <c r="L309" s="24"/>
      <c r="M309" s="24"/>
      <c r="N309" s="24"/>
      <c r="O309" s="26">
        <v>0.188</v>
      </c>
      <c r="Q309" s="26"/>
      <c r="R309" s="26"/>
      <c r="S309" s="26"/>
      <c r="T309" s="26"/>
      <c r="U309" s="24"/>
      <c r="V309" s="24"/>
      <c r="W309" s="24"/>
      <c r="X309" s="26">
        <f t="shared" si="216"/>
        <v>17.623999999999999</v>
      </c>
      <c r="Y309" s="29">
        <f t="shared" ref="Y309:Y310" si="245">PI()*X309^2/4</f>
        <v>243.94889185177385</v>
      </c>
      <c r="Z309" s="29">
        <f t="shared" ref="Z309:Z310" si="246">X309/12</f>
        <v>1.4686666666666666</v>
      </c>
      <c r="AA309" s="30">
        <f t="shared" ref="AA309:AA310" si="247">PI()*Z309^2/4</f>
        <v>1.6940895267484293</v>
      </c>
      <c r="AB309" s="31">
        <f t="shared" ref="AB309:AB310" si="248">AC309/Z309</f>
        <v>1.0213345438039038E-4</v>
      </c>
      <c r="AC309" s="31">
        <v>1.4999999999999999E-4</v>
      </c>
      <c r="AD309" s="31"/>
      <c r="AE309" s="31"/>
      <c r="AF309" s="31"/>
      <c r="AH309" s="31"/>
      <c r="AI309" s="55">
        <v>35.799999999999997</v>
      </c>
      <c r="AJ309" s="31"/>
      <c r="AK309" s="31"/>
      <c r="AL309" s="31"/>
      <c r="AM309" s="31"/>
      <c r="AN309" s="31"/>
      <c r="AO309" s="31"/>
      <c r="AP309" s="31"/>
      <c r="AQ309" s="31"/>
      <c r="AR309" s="31"/>
      <c r="AY309" s="32" t="s">
        <v>176</v>
      </c>
      <c r="AZ309" s="33" t="s">
        <v>177</v>
      </c>
      <c r="BA309" s="27" t="s">
        <v>178</v>
      </c>
    </row>
    <row r="310" spans="1:53" s="27" customFormat="1" x14ac:dyDescent="0.25">
      <c r="A310" s="27" t="s">
        <v>171</v>
      </c>
      <c r="B310" s="27" t="s">
        <v>172</v>
      </c>
      <c r="C310" s="27" t="s">
        <v>173</v>
      </c>
      <c r="D310" s="27" t="s">
        <v>11</v>
      </c>
      <c r="E310" s="27">
        <v>1</v>
      </c>
      <c r="F310" s="27" t="s">
        <v>174</v>
      </c>
      <c r="G310" s="28">
        <v>18</v>
      </c>
      <c r="H310" s="28">
        <v>450</v>
      </c>
      <c r="I310" s="27">
        <v>18</v>
      </c>
      <c r="J310" s="24"/>
      <c r="K310" s="24"/>
      <c r="L310" s="24"/>
      <c r="M310" s="24"/>
      <c r="N310" s="24"/>
      <c r="O310" s="26">
        <v>0.219</v>
      </c>
      <c r="Q310" s="26"/>
      <c r="R310" s="26"/>
      <c r="S310" s="26"/>
      <c r="T310" s="26"/>
      <c r="U310" s="24"/>
      <c r="V310" s="24"/>
      <c r="W310" s="24"/>
      <c r="X310" s="26">
        <f t="shared" si="216"/>
        <v>17.562000000000001</v>
      </c>
      <c r="Y310" s="29">
        <f t="shared" si="245"/>
        <v>242.23552062558113</v>
      </c>
      <c r="Z310" s="29">
        <f t="shared" si="246"/>
        <v>1.4635</v>
      </c>
      <c r="AA310" s="30">
        <f t="shared" si="247"/>
        <v>1.6821911154554245</v>
      </c>
      <c r="AB310" s="31">
        <f t="shared" si="248"/>
        <v>1.024940211820977E-4</v>
      </c>
      <c r="AC310" s="31">
        <v>1.4999999999999999E-4</v>
      </c>
      <c r="AD310" s="31"/>
      <c r="AE310" s="31"/>
      <c r="AF310" s="31"/>
      <c r="AH310" s="31"/>
      <c r="AI310" s="55">
        <v>41.63</v>
      </c>
      <c r="AJ310" s="31"/>
      <c r="AK310" s="31"/>
      <c r="AL310" s="31"/>
      <c r="AM310" s="31"/>
      <c r="AN310" s="31"/>
      <c r="AO310" s="31"/>
      <c r="AP310" s="31"/>
      <c r="AQ310" s="31"/>
      <c r="AR310" s="31"/>
      <c r="AY310" s="32" t="s">
        <v>176</v>
      </c>
      <c r="AZ310" s="33" t="s">
        <v>177</v>
      </c>
      <c r="BA310" s="27" t="s">
        <v>178</v>
      </c>
    </row>
    <row r="311" spans="1:53" s="27" customFormat="1" x14ac:dyDescent="0.25">
      <c r="A311" s="27" t="s">
        <v>171</v>
      </c>
      <c r="B311" s="27" t="s">
        <v>172</v>
      </c>
      <c r="C311" s="27" t="s">
        <v>173</v>
      </c>
      <c r="D311" s="27" t="s">
        <v>11</v>
      </c>
      <c r="E311" s="27">
        <v>1</v>
      </c>
      <c r="F311" s="27" t="s">
        <v>174</v>
      </c>
      <c r="G311" s="27">
        <v>18</v>
      </c>
      <c r="H311" s="27">
        <v>450</v>
      </c>
      <c r="I311" s="27">
        <v>18</v>
      </c>
      <c r="J311" s="24"/>
      <c r="K311" s="24"/>
      <c r="L311" s="24"/>
      <c r="M311" s="24"/>
      <c r="N311" s="24">
        <v>10</v>
      </c>
      <c r="O311" s="26">
        <v>0.25</v>
      </c>
      <c r="Q311" s="26"/>
      <c r="R311" s="26"/>
      <c r="S311" s="26"/>
      <c r="T311" s="26"/>
      <c r="U311" s="24"/>
      <c r="V311" s="24"/>
      <c r="W311" s="24"/>
      <c r="X311" s="26">
        <f t="shared" si="216"/>
        <v>17.5</v>
      </c>
      <c r="Y311" s="29">
        <f t="shared" si="233"/>
        <v>240.52818754046854</v>
      </c>
      <c r="Z311" s="29">
        <f t="shared" si="234"/>
        <v>1.4583333333333333</v>
      </c>
      <c r="AA311" s="30">
        <f t="shared" si="235"/>
        <v>1.6703346356976978</v>
      </c>
      <c r="AB311" s="31">
        <f t="shared" si="236"/>
        <v>1.0285714285714286E-4</v>
      </c>
      <c r="AC311" s="31">
        <v>1.4999999999999999E-4</v>
      </c>
      <c r="AD311" s="31"/>
      <c r="AE311" s="31"/>
      <c r="AF311" s="31"/>
      <c r="AG311" s="31"/>
      <c r="AH311" s="31"/>
      <c r="AI311" s="55">
        <v>47.44</v>
      </c>
      <c r="AJ311" s="31"/>
      <c r="AK311" s="31"/>
      <c r="AL311" s="31"/>
      <c r="AM311" s="31"/>
      <c r="AN311" s="31"/>
      <c r="AO311" s="31"/>
      <c r="AP311" s="31"/>
      <c r="AQ311" s="31"/>
      <c r="AR311" s="31"/>
      <c r="AY311" s="32" t="s">
        <v>176</v>
      </c>
      <c r="AZ311" s="33" t="s">
        <v>177</v>
      </c>
      <c r="BA311" s="27" t="s">
        <v>178</v>
      </c>
    </row>
    <row r="312" spans="1:53" s="27" customFormat="1" x14ac:dyDescent="0.25">
      <c r="A312" s="27" t="s">
        <v>171</v>
      </c>
      <c r="B312" s="27" t="s">
        <v>172</v>
      </c>
      <c r="C312" s="27" t="s">
        <v>173</v>
      </c>
      <c r="D312" s="27" t="s">
        <v>11</v>
      </c>
      <c r="E312" s="27">
        <v>1</v>
      </c>
      <c r="F312" s="27" t="s">
        <v>174</v>
      </c>
      <c r="G312" s="27">
        <v>18</v>
      </c>
      <c r="H312" s="27">
        <v>450</v>
      </c>
      <c r="I312" s="27">
        <v>18</v>
      </c>
      <c r="J312" s="24"/>
      <c r="K312" s="24"/>
      <c r="L312" s="24"/>
      <c r="M312" s="24"/>
      <c r="N312" s="24"/>
      <c r="O312" s="26">
        <v>0.28100000000000003</v>
      </c>
      <c r="Q312" s="26"/>
      <c r="R312" s="26"/>
      <c r="S312" s="26"/>
      <c r="T312" s="26"/>
      <c r="U312" s="24"/>
      <c r="V312" s="24"/>
      <c r="W312" s="24"/>
      <c r="X312" s="26">
        <f t="shared" si="216"/>
        <v>17.437999999999999</v>
      </c>
      <c r="Y312" s="29">
        <f t="shared" si="233"/>
        <v>238.82689259643612</v>
      </c>
      <c r="Z312" s="29">
        <f t="shared" si="234"/>
        <v>1.4531666666666665</v>
      </c>
      <c r="AA312" s="30">
        <f t="shared" si="235"/>
        <v>1.6585200874752508</v>
      </c>
      <c r="AB312" s="31">
        <f t="shared" si="236"/>
        <v>1.032228466567267E-4</v>
      </c>
      <c r="AC312" s="31">
        <v>1.4999999999999999E-4</v>
      </c>
      <c r="AD312" s="31"/>
      <c r="AE312" s="31"/>
      <c r="AF312" s="31"/>
      <c r="AG312" s="31"/>
      <c r="AH312" s="31"/>
      <c r="AI312" s="55">
        <v>53.23</v>
      </c>
      <c r="AJ312" s="31"/>
      <c r="AK312" s="31"/>
      <c r="AL312" s="31"/>
      <c r="AM312" s="31"/>
      <c r="AN312" s="31"/>
      <c r="AO312" s="31"/>
      <c r="AP312" s="31"/>
      <c r="AQ312" s="31"/>
      <c r="AR312" s="31"/>
      <c r="AY312" s="32" t="s">
        <v>176</v>
      </c>
      <c r="AZ312" s="33" t="s">
        <v>177</v>
      </c>
      <c r="BA312" s="27" t="s">
        <v>178</v>
      </c>
    </row>
    <row r="313" spans="1:53" s="27" customFormat="1" x14ac:dyDescent="0.25">
      <c r="A313" s="27" t="s">
        <v>171</v>
      </c>
      <c r="B313" s="27" t="s">
        <v>172</v>
      </c>
      <c r="C313" s="27" t="s">
        <v>173</v>
      </c>
      <c r="D313" s="27" t="s">
        <v>11</v>
      </c>
      <c r="E313" s="27">
        <v>1</v>
      </c>
      <c r="F313" s="27" t="s">
        <v>174</v>
      </c>
      <c r="G313" s="27">
        <v>18</v>
      </c>
      <c r="H313" s="34">
        <v>450</v>
      </c>
      <c r="I313" s="27">
        <v>18</v>
      </c>
      <c r="J313" s="24"/>
      <c r="K313" s="24"/>
      <c r="L313" s="24"/>
      <c r="M313" s="24"/>
      <c r="N313" s="24">
        <v>20</v>
      </c>
      <c r="O313" s="26">
        <v>0.312</v>
      </c>
      <c r="Q313" s="26"/>
      <c r="R313" s="26"/>
      <c r="S313" s="26"/>
      <c r="T313" s="26"/>
      <c r="U313" s="24"/>
      <c r="V313" s="24"/>
      <c r="W313" s="24"/>
      <c r="X313" s="26">
        <f t="shared" si="216"/>
        <v>17.376000000000001</v>
      </c>
      <c r="Y313" s="29">
        <f t="shared" si="233"/>
        <v>237.13163579348404</v>
      </c>
      <c r="Z313" s="29">
        <f t="shared" si="234"/>
        <v>1.4480000000000002</v>
      </c>
      <c r="AA313" s="30">
        <f t="shared" si="235"/>
        <v>1.6467474707880836</v>
      </c>
      <c r="AB313" s="31">
        <f t="shared" si="236"/>
        <v>1.0359116022099445E-4</v>
      </c>
      <c r="AC313" s="31">
        <v>1.4999999999999999E-4</v>
      </c>
      <c r="AD313" s="31"/>
      <c r="AE313" s="31"/>
      <c r="AF313" s="31"/>
      <c r="AG313" s="31"/>
      <c r="AH313" s="31"/>
      <c r="AI313" s="55">
        <v>58.99</v>
      </c>
      <c r="AJ313" s="31"/>
      <c r="AK313" s="31"/>
      <c r="AL313" s="31"/>
      <c r="AM313" s="31"/>
      <c r="AN313" s="31"/>
      <c r="AO313" s="31"/>
      <c r="AP313" s="31"/>
      <c r="AQ313" s="31"/>
      <c r="AR313" s="31"/>
      <c r="AY313" s="32" t="s">
        <v>176</v>
      </c>
      <c r="AZ313" s="33" t="s">
        <v>177</v>
      </c>
      <c r="BA313" s="27" t="s">
        <v>178</v>
      </c>
    </row>
    <row r="314" spans="1:53" s="27" customFormat="1" x14ac:dyDescent="0.25">
      <c r="A314" s="27" t="s">
        <v>171</v>
      </c>
      <c r="B314" s="27" t="s">
        <v>172</v>
      </c>
      <c r="C314" s="27" t="s">
        <v>173</v>
      </c>
      <c r="D314" s="27" t="s">
        <v>11</v>
      </c>
      <c r="E314" s="27">
        <v>1</v>
      </c>
      <c r="F314" s="27" t="s">
        <v>174</v>
      </c>
      <c r="G314" s="27">
        <v>18</v>
      </c>
      <c r="H314" s="34">
        <v>450</v>
      </c>
      <c r="I314" s="27">
        <v>18</v>
      </c>
      <c r="J314" s="24"/>
      <c r="K314" s="24"/>
      <c r="L314" s="24"/>
      <c r="M314" s="24"/>
      <c r="N314" s="24"/>
      <c r="O314" s="26">
        <v>0.34399999999999997</v>
      </c>
      <c r="Q314" s="26"/>
      <c r="R314" s="26"/>
      <c r="S314" s="26"/>
      <c r="T314" s="26"/>
      <c r="U314" s="24"/>
      <c r="V314" s="24"/>
      <c r="W314" s="24"/>
      <c r="X314" s="26">
        <f t="shared" si="216"/>
        <v>17.312000000000001</v>
      </c>
      <c r="Y314" s="29">
        <f t="shared" si="233"/>
        <v>235.38802673800046</v>
      </c>
      <c r="Z314" s="29">
        <f t="shared" si="234"/>
        <v>1.4426666666666668</v>
      </c>
      <c r="AA314" s="30">
        <f t="shared" si="235"/>
        <v>1.6346390745694479</v>
      </c>
      <c r="AB314" s="31">
        <f t="shared" si="236"/>
        <v>1.0397412199630313E-4</v>
      </c>
      <c r="AC314" s="31">
        <v>1.4999999999999999E-4</v>
      </c>
      <c r="AD314" s="31"/>
      <c r="AE314" s="31"/>
      <c r="AF314" s="31"/>
      <c r="AG314" s="31"/>
      <c r="AH314" s="31"/>
      <c r="AI314" s="55">
        <v>64.930000000000007</v>
      </c>
      <c r="AJ314" s="31"/>
      <c r="AK314" s="31"/>
      <c r="AL314" s="31"/>
      <c r="AM314" s="31"/>
      <c r="AN314" s="31"/>
      <c r="AO314" s="31"/>
      <c r="AP314" s="31"/>
      <c r="AQ314" s="31"/>
      <c r="AR314" s="31"/>
      <c r="AY314" s="32" t="s">
        <v>176</v>
      </c>
      <c r="AZ314" s="33" t="s">
        <v>177</v>
      </c>
      <c r="BA314" s="27" t="s">
        <v>178</v>
      </c>
    </row>
    <row r="315" spans="1:53" s="27" customFormat="1" x14ac:dyDescent="0.25">
      <c r="A315" s="27" t="s">
        <v>171</v>
      </c>
      <c r="B315" s="27" t="s">
        <v>172</v>
      </c>
      <c r="C315" s="27" t="s">
        <v>173</v>
      </c>
      <c r="D315" s="27" t="s">
        <v>11</v>
      </c>
      <c r="E315" s="27">
        <v>1</v>
      </c>
      <c r="F315" s="27" t="s">
        <v>174</v>
      </c>
      <c r="G315" s="27">
        <v>18</v>
      </c>
      <c r="H315" s="27">
        <v>450</v>
      </c>
      <c r="I315" s="27">
        <v>18</v>
      </c>
      <c r="J315" s="24"/>
      <c r="K315" s="24"/>
      <c r="L315" s="24"/>
      <c r="M315" s="24" t="s">
        <v>180</v>
      </c>
      <c r="N315" s="24"/>
      <c r="O315" s="26">
        <v>0.375</v>
      </c>
      <c r="Q315" s="26"/>
      <c r="R315" s="26"/>
      <c r="S315" s="26"/>
      <c r="T315" s="26"/>
      <c r="U315" s="24"/>
      <c r="V315" s="24"/>
      <c r="W315" s="24"/>
      <c r="X315" s="26">
        <f t="shared" si="216"/>
        <v>17.25</v>
      </c>
      <c r="Y315" s="29">
        <f t="shared" si="233"/>
        <v>233.7050409959532</v>
      </c>
      <c r="Z315" s="29">
        <f t="shared" si="234"/>
        <v>1.4375</v>
      </c>
      <c r="AA315" s="30">
        <f t="shared" si="235"/>
        <v>1.6229516735830083</v>
      </c>
      <c r="AB315" s="31">
        <f t="shared" si="236"/>
        <v>1.0434782608695651E-4</v>
      </c>
      <c r="AC315" s="31">
        <v>1.4999999999999999E-4</v>
      </c>
      <c r="AD315" s="31"/>
      <c r="AE315" s="31"/>
      <c r="AF315" s="31"/>
      <c r="AG315" s="31"/>
      <c r="AH315" s="31"/>
      <c r="AI315" s="55">
        <v>70.650000000000006</v>
      </c>
      <c r="AJ315" s="31"/>
      <c r="AK315" s="31"/>
      <c r="AL315" s="31"/>
      <c r="AM315" s="31"/>
      <c r="AN315" s="31"/>
      <c r="AO315" s="31"/>
      <c r="AP315" s="31"/>
      <c r="AQ315" s="31"/>
      <c r="AR315" s="31"/>
      <c r="AY315" s="32" t="s">
        <v>176</v>
      </c>
      <c r="AZ315" s="33" t="s">
        <v>177</v>
      </c>
      <c r="BA315" s="27" t="s">
        <v>178</v>
      </c>
    </row>
    <row r="316" spans="1:53" s="27" customFormat="1" x14ac:dyDescent="0.25">
      <c r="A316" s="27" t="s">
        <v>171</v>
      </c>
      <c r="B316" s="27" t="s">
        <v>172</v>
      </c>
      <c r="C316" s="27" t="s">
        <v>173</v>
      </c>
      <c r="D316" s="27" t="s">
        <v>11</v>
      </c>
      <c r="E316" s="27">
        <v>1</v>
      </c>
      <c r="F316" s="27" t="s">
        <v>174</v>
      </c>
      <c r="G316" s="27">
        <v>18</v>
      </c>
      <c r="H316" s="27">
        <v>450</v>
      </c>
      <c r="I316" s="27">
        <v>18</v>
      </c>
      <c r="J316" s="24"/>
      <c r="K316" s="24"/>
      <c r="L316" s="24"/>
      <c r="M316" s="24"/>
      <c r="N316" s="24"/>
      <c r="O316" s="26">
        <v>0.40600000000000003</v>
      </c>
      <c r="Q316" s="26"/>
      <c r="R316" s="26"/>
      <c r="S316" s="26"/>
      <c r="T316" s="26"/>
      <c r="U316" s="24"/>
      <c r="V316" s="24"/>
      <c r="W316" s="24"/>
      <c r="X316" s="26">
        <f t="shared" si="216"/>
        <v>17.187999999999999</v>
      </c>
      <c r="Y316" s="29">
        <f t="shared" si="233"/>
        <v>232.02809339498612</v>
      </c>
      <c r="Z316" s="29">
        <f t="shared" si="234"/>
        <v>1.4323333333333332</v>
      </c>
      <c r="AA316" s="30">
        <f t="shared" si="235"/>
        <v>1.611306204131848</v>
      </c>
      <c r="AB316" s="31">
        <f t="shared" si="236"/>
        <v>1.0472422620432859E-4</v>
      </c>
      <c r="AC316" s="31">
        <v>1.4999999999999999E-4</v>
      </c>
      <c r="AD316" s="31"/>
      <c r="AE316" s="31"/>
      <c r="AF316" s="31"/>
      <c r="AG316" s="31"/>
      <c r="AH316" s="31"/>
      <c r="AI316" s="55">
        <v>76.36</v>
      </c>
      <c r="AJ316" s="31"/>
      <c r="AK316" s="31"/>
      <c r="AL316" s="31"/>
      <c r="AM316" s="31"/>
      <c r="AN316" s="31"/>
      <c r="AO316" s="31"/>
      <c r="AP316" s="31"/>
      <c r="AQ316" s="31"/>
      <c r="AR316" s="31"/>
      <c r="AY316" s="32" t="s">
        <v>176</v>
      </c>
      <c r="AZ316" s="33" t="s">
        <v>177</v>
      </c>
      <c r="BA316" s="27" t="s">
        <v>178</v>
      </c>
    </row>
    <row r="317" spans="1:53" s="27" customFormat="1" x14ac:dyDescent="0.25">
      <c r="A317" s="27" t="s">
        <v>171</v>
      </c>
      <c r="B317" s="27" t="s">
        <v>172</v>
      </c>
      <c r="C317" s="27" t="s">
        <v>173</v>
      </c>
      <c r="D317" s="27" t="s">
        <v>11</v>
      </c>
      <c r="E317" s="27">
        <v>1</v>
      </c>
      <c r="F317" s="27" t="s">
        <v>174</v>
      </c>
      <c r="G317" s="27">
        <v>18</v>
      </c>
      <c r="H317" s="34">
        <v>450</v>
      </c>
      <c r="I317" s="27">
        <v>18</v>
      </c>
      <c r="J317" s="24"/>
      <c r="K317" s="24"/>
      <c r="L317" s="24"/>
      <c r="M317" s="24"/>
      <c r="N317" s="24">
        <v>30</v>
      </c>
      <c r="O317" s="26">
        <v>0.438</v>
      </c>
      <c r="Q317" s="26"/>
      <c r="R317" s="26"/>
      <c r="S317" s="26"/>
      <c r="T317" s="26"/>
      <c r="U317" s="24"/>
      <c r="V317" s="24"/>
      <c r="W317" s="24"/>
      <c r="X317" s="26">
        <f t="shared" si="216"/>
        <v>17.123999999999999</v>
      </c>
      <c r="Y317" s="29">
        <f t="shared" si="233"/>
        <v>230.30338416090655</v>
      </c>
      <c r="Z317" s="29">
        <f t="shared" si="234"/>
        <v>1.4269999999999998</v>
      </c>
      <c r="AA317" s="30">
        <f t="shared" si="235"/>
        <v>1.5993290566729619</v>
      </c>
      <c r="AB317" s="31">
        <f t="shared" si="236"/>
        <v>1.0511562718990891E-4</v>
      </c>
      <c r="AC317" s="31">
        <v>1.4999999999999999E-4</v>
      </c>
      <c r="AD317" s="31"/>
      <c r="AE317" s="31"/>
      <c r="AF317" s="31"/>
      <c r="AG317" s="31"/>
      <c r="AH317" s="31"/>
      <c r="AI317" s="55">
        <v>82.23</v>
      </c>
      <c r="AJ317" s="31"/>
      <c r="AK317" s="31"/>
      <c r="AL317" s="31"/>
      <c r="AM317" s="31"/>
      <c r="AN317" s="31"/>
      <c r="AO317" s="31"/>
      <c r="AP317" s="31"/>
      <c r="AQ317" s="31"/>
      <c r="AR317" s="31"/>
      <c r="AY317" s="32" t="s">
        <v>176</v>
      </c>
      <c r="AZ317" s="33" t="s">
        <v>177</v>
      </c>
      <c r="BA317" s="27" t="s">
        <v>178</v>
      </c>
    </row>
    <row r="318" spans="1:53" s="27" customFormat="1" x14ac:dyDescent="0.25">
      <c r="A318" s="27" t="s">
        <v>171</v>
      </c>
      <c r="B318" s="27" t="s">
        <v>172</v>
      </c>
      <c r="C318" s="27" t="s">
        <v>173</v>
      </c>
      <c r="D318" s="27" t="s">
        <v>11</v>
      </c>
      <c r="E318" s="27">
        <v>1</v>
      </c>
      <c r="F318" s="27" t="s">
        <v>174</v>
      </c>
      <c r="G318" s="27">
        <v>18</v>
      </c>
      <c r="H318" s="34">
        <v>450</v>
      </c>
      <c r="I318" s="27">
        <v>18</v>
      </c>
      <c r="J318" s="24"/>
      <c r="K318" s="24"/>
      <c r="L318" s="24"/>
      <c r="M318" s="24"/>
      <c r="N318" s="24"/>
      <c r="O318" s="26">
        <v>0.46899999999999997</v>
      </c>
      <c r="Q318" s="26"/>
      <c r="R318" s="26"/>
      <c r="S318" s="26"/>
      <c r="T318" s="26"/>
      <c r="U318" s="24"/>
      <c r="V318" s="24"/>
      <c r="W318" s="24"/>
      <c r="X318" s="26">
        <f t="shared" si="216"/>
        <v>17.062000000000001</v>
      </c>
      <c r="Y318" s="29">
        <f t="shared" si="233"/>
        <v>228.63870762084449</v>
      </c>
      <c r="Z318" s="29">
        <f t="shared" si="234"/>
        <v>1.4218333333333335</v>
      </c>
      <c r="AA318" s="30">
        <f t="shared" si="235"/>
        <v>1.5877688029225314</v>
      </c>
      <c r="AB318" s="31">
        <f t="shared" si="236"/>
        <v>1.0549759699917944E-4</v>
      </c>
      <c r="AC318" s="31">
        <v>1.4999999999999999E-4</v>
      </c>
      <c r="AD318" s="31"/>
      <c r="AE318" s="31"/>
      <c r="AF318" s="31"/>
      <c r="AG318" s="31"/>
      <c r="AH318" s="31"/>
      <c r="AI318" s="55">
        <v>87.89</v>
      </c>
      <c r="AJ318" s="31"/>
      <c r="AK318" s="31"/>
      <c r="AL318" s="31"/>
      <c r="AM318" s="31"/>
      <c r="AN318" s="31"/>
      <c r="AO318" s="31"/>
      <c r="AP318" s="31"/>
      <c r="AQ318" s="31"/>
      <c r="AR318" s="31"/>
      <c r="AY318" s="32" t="s">
        <v>176</v>
      </c>
      <c r="AZ318" s="33" t="s">
        <v>177</v>
      </c>
      <c r="BA318" s="27" t="s">
        <v>178</v>
      </c>
    </row>
    <row r="319" spans="1:53" s="27" customFormat="1" x14ac:dyDescent="0.25">
      <c r="A319" s="27" t="s">
        <v>171</v>
      </c>
      <c r="B319" s="27" t="s">
        <v>172</v>
      </c>
      <c r="C319" s="27" t="s">
        <v>173</v>
      </c>
      <c r="D319" s="27" t="s">
        <v>11</v>
      </c>
      <c r="E319" s="27">
        <v>1</v>
      </c>
      <c r="F319" s="27" t="s">
        <v>174</v>
      </c>
      <c r="G319" s="27">
        <v>18</v>
      </c>
      <c r="H319" s="27">
        <v>450</v>
      </c>
      <c r="I319" s="27">
        <v>18</v>
      </c>
      <c r="J319" s="24"/>
      <c r="K319" s="24"/>
      <c r="L319" s="24"/>
      <c r="M319" s="24" t="s">
        <v>182</v>
      </c>
      <c r="N319" s="24"/>
      <c r="O319" s="26">
        <v>0.5</v>
      </c>
      <c r="Q319" s="26"/>
      <c r="R319" s="26"/>
      <c r="S319" s="26"/>
      <c r="T319" s="26"/>
      <c r="U319" s="24"/>
      <c r="V319" s="24"/>
      <c r="W319" s="24"/>
      <c r="X319" s="26">
        <f t="shared" si="216"/>
        <v>17</v>
      </c>
      <c r="Y319" s="29">
        <f t="shared" si="233"/>
        <v>226.98006922186255</v>
      </c>
      <c r="Z319" s="29">
        <f t="shared" si="234"/>
        <v>1.4166666666666667</v>
      </c>
      <c r="AA319" s="30">
        <f t="shared" si="235"/>
        <v>1.5762504807073789</v>
      </c>
      <c r="AB319" s="31">
        <f t="shared" si="236"/>
        <v>1.0588235294117646E-4</v>
      </c>
      <c r="AC319" s="31">
        <v>1.4999999999999999E-4</v>
      </c>
      <c r="AD319" s="31"/>
      <c r="AE319" s="31"/>
      <c r="AF319" s="31"/>
      <c r="AG319" s="31"/>
      <c r="AH319" s="31"/>
      <c r="AI319" s="55">
        <v>93.54</v>
      </c>
      <c r="AJ319" s="31"/>
      <c r="AK319" s="31"/>
      <c r="AL319" s="31"/>
      <c r="AM319" s="31"/>
      <c r="AN319" s="31"/>
      <c r="AO319" s="31"/>
      <c r="AP319" s="31"/>
      <c r="AQ319" s="31"/>
      <c r="AR319" s="31"/>
      <c r="AY319" s="32" t="s">
        <v>176</v>
      </c>
      <c r="AZ319" s="33" t="s">
        <v>177</v>
      </c>
      <c r="BA319" s="27" t="s">
        <v>178</v>
      </c>
    </row>
    <row r="320" spans="1:53" s="27" customFormat="1" x14ac:dyDescent="0.25">
      <c r="A320" s="27" t="s">
        <v>171</v>
      </c>
      <c r="B320" s="27" t="s">
        <v>172</v>
      </c>
      <c r="C320" s="27" t="s">
        <v>173</v>
      </c>
      <c r="D320" s="27" t="s">
        <v>11</v>
      </c>
      <c r="E320" s="27">
        <v>1</v>
      </c>
      <c r="F320" s="27" t="s">
        <v>174</v>
      </c>
      <c r="G320" s="27">
        <v>18</v>
      </c>
      <c r="H320" s="27">
        <v>450</v>
      </c>
      <c r="I320" s="27">
        <v>18</v>
      </c>
      <c r="J320" s="24"/>
      <c r="K320" s="24"/>
      <c r="L320" s="24"/>
      <c r="M320" s="24"/>
      <c r="N320" s="24">
        <v>40</v>
      </c>
      <c r="O320" s="26">
        <v>0.56200000000000006</v>
      </c>
      <c r="Q320" s="26"/>
      <c r="R320" s="26"/>
      <c r="S320" s="26"/>
      <c r="T320" s="26"/>
      <c r="U320" s="24"/>
      <c r="V320" s="24"/>
      <c r="W320" s="24"/>
      <c r="X320" s="26">
        <f t="shared" si="216"/>
        <v>16.876000000000001</v>
      </c>
      <c r="Y320" s="29">
        <f t="shared" si="233"/>
        <v>223.68090684713934</v>
      </c>
      <c r="Z320" s="29">
        <f t="shared" si="234"/>
        <v>1.4063333333333334</v>
      </c>
      <c r="AA320" s="30">
        <f t="shared" si="235"/>
        <v>1.5533396308829122</v>
      </c>
      <c r="AB320" s="31">
        <f t="shared" si="236"/>
        <v>1.0666034605356718E-4</v>
      </c>
      <c r="AC320" s="31">
        <v>1.4999999999999999E-4</v>
      </c>
      <c r="AD320" s="31"/>
      <c r="AE320" s="31"/>
      <c r="AF320" s="31"/>
      <c r="AG320" s="31"/>
      <c r="AH320" s="31"/>
      <c r="AI320" s="55">
        <v>104.76</v>
      </c>
      <c r="AJ320" s="31"/>
      <c r="AK320" s="31"/>
      <c r="AL320" s="31"/>
      <c r="AM320" s="31"/>
      <c r="AN320" s="31"/>
      <c r="AO320" s="31"/>
      <c r="AP320" s="31"/>
      <c r="AQ320" s="31"/>
      <c r="AR320" s="31"/>
      <c r="AY320" s="32" t="s">
        <v>176</v>
      </c>
      <c r="AZ320" s="33" t="s">
        <v>177</v>
      </c>
      <c r="BA320" s="27" t="s">
        <v>178</v>
      </c>
    </row>
    <row r="321" spans="1:53" s="27" customFormat="1" x14ac:dyDescent="0.25">
      <c r="A321" s="27" t="s">
        <v>171</v>
      </c>
      <c r="B321" s="27" t="s">
        <v>172</v>
      </c>
      <c r="C321" s="27" t="s">
        <v>173</v>
      </c>
      <c r="D321" s="27" t="s">
        <v>11</v>
      </c>
      <c r="E321" s="27">
        <v>1</v>
      </c>
      <c r="F321" s="27" t="s">
        <v>174</v>
      </c>
      <c r="G321" s="28">
        <v>18</v>
      </c>
      <c r="H321" s="28">
        <v>450</v>
      </c>
      <c r="I321" s="27">
        <v>18</v>
      </c>
      <c r="J321" s="24"/>
      <c r="K321" s="24"/>
      <c r="L321" s="24"/>
      <c r="M321" s="24"/>
      <c r="N321" s="24"/>
      <c r="O321" s="26">
        <v>0.625</v>
      </c>
      <c r="Q321" s="26"/>
      <c r="R321" s="26"/>
      <c r="S321" s="26"/>
      <c r="T321" s="26"/>
      <c r="U321" s="24"/>
      <c r="V321" s="24"/>
      <c r="W321" s="24"/>
      <c r="X321" s="26">
        <f t="shared" si="216"/>
        <v>16.75</v>
      </c>
      <c r="Y321" s="29">
        <f t="shared" si="233"/>
        <v>220.35327221819659</v>
      </c>
      <c r="Z321" s="29">
        <f t="shared" si="234"/>
        <v>1.3958333333333333</v>
      </c>
      <c r="AA321" s="30">
        <f t="shared" si="235"/>
        <v>1.5302310570708093</v>
      </c>
      <c r="AB321" s="31">
        <f t="shared" si="236"/>
        <v>1.0746268656716417E-4</v>
      </c>
      <c r="AC321" s="31">
        <v>1.4999999999999999E-4</v>
      </c>
      <c r="AD321" s="31"/>
      <c r="AE321" s="31"/>
      <c r="AF321" s="31"/>
      <c r="AH321" s="31"/>
      <c r="AI321" s="55">
        <v>116.09</v>
      </c>
      <c r="AJ321" s="31"/>
      <c r="AK321" s="31"/>
      <c r="AL321" s="31"/>
      <c r="AM321" s="31"/>
      <c r="AN321" s="31"/>
      <c r="AO321" s="31"/>
      <c r="AP321" s="31"/>
      <c r="AQ321" s="31"/>
      <c r="AR321" s="31"/>
      <c r="AY321" s="32" t="s">
        <v>176</v>
      </c>
      <c r="AZ321" s="33" t="s">
        <v>177</v>
      </c>
      <c r="BA321" s="27" t="s">
        <v>178</v>
      </c>
    </row>
    <row r="322" spans="1:53" s="27" customFormat="1" x14ac:dyDescent="0.25">
      <c r="A322" s="27" t="s">
        <v>171</v>
      </c>
      <c r="B322" s="27" t="s">
        <v>172</v>
      </c>
      <c r="C322" s="27" t="s">
        <v>173</v>
      </c>
      <c r="D322" s="27" t="s">
        <v>11</v>
      </c>
      <c r="E322" s="27">
        <v>1</v>
      </c>
      <c r="F322" s="27" t="s">
        <v>174</v>
      </c>
      <c r="G322" s="28">
        <v>18</v>
      </c>
      <c r="H322" s="28">
        <v>450</v>
      </c>
      <c r="I322" s="27">
        <v>18</v>
      </c>
      <c r="J322" s="24"/>
      <c r="K322" s="24"/>
      <c r="L322" s="24"/>
      <c r="M322" s="24"/>
      <c r="N322" s="24"/>
      <c r="O322" s="26">
        <v>0.68799999999999994</v>
      </c>
      <c r="Q322" s="26"/>
      <c r="R322" s="26"/>
      <c r="S322" s="26"/>
      <c r="T322" s="26"/>
      <c r="U322" s="24"/>
      <c r="V322" s="24"/>
      <c r="W322" s="24"/>
      <c r="X322" s="26">
        <f t="shared" si="216"/>
        <v>16.623999999999999</v>
      </c>
      <c r="Y322" s="29">
        <f t="shared" si="233"/>
        <v>217.05057555173801</v>
      </c>
      <c r="Z322" s="29">
        <f t="shared" si="234"/>
        <v>1.3853333333333333</v>
      </c>
      <c r="AA322" s="30">
        <f t="shared" si="235"/>
        <v>1.5072956635537365</v>
      </c>
      <c r="AB322" s="31">
        <f t="shared" si="236"/>
        <v>1.0827718960538979E-4</v>
      </c>
      <c r="AC322" s="31">
        <v>1.4999999999999999E-4</v>
      </c>
      <c r="AD322" s="31"/>
      <c r="AE322" s="31"/>
      <c r="AF322" s="31"/>
      <c r="AH322" s="31"/>
      <c r="AI322" s="55">
        <v>127.32</v>
      </c>
      <c r="AJ322" s="31"/>
      <c r="AK322" s="31"/>
      <c r="AL322" s="31"/>
      <c r="AM322" s="31"/>
      <c r="AN322" s="31"/>
      <c r="AO322" s="31"/>
      <c r="AP322" s="31"/>
      <c r="AQ322" s="31"/>
      <c r="AR322" s="31"/>
      <c r="AY322" s="32" t="s">
        <v>176</v>
      </c>
      <c r="AZ322" s="33" t="s">
        <v>177</v>
      </c>
      <c r="BA322" s="27" t="s">
        <v>178</v>
      </c>
    </row>
    <row r="323" spans="1:53" s="27" customFormat="1" x14ac:dyDescent="0.25">
      <c r="A323" s="27" t="s">
        <v>171</v>
      </c>
      <c r="B323" s="27" t="s">
        <v>172</v>
      </c>
      <c r="C323" s="27" t="s">
        <v>173</v>
      </c>
      <c r="D323" s="27" t="s">
        <v>11</v>
      </c>
      <c r="E323" s="27">
        <v>1</v>
      </c>
      <c r="F323" s="27" t="s">
        <v>174</v>
      </c>
      <c r="G323" s="27">
        <v>18</v>
      </c>
      <c r="H323" s="27">
        <v>450</v>
      </c>
      <c r="I323" s="27">
        <v>18</v>
      </c>
      <c r="J323" s="24"/>
      <c r="K323" s="24"/>
      <c r="L323" s="24"/>
      <c r="M323" s="24"/>
      <c r="N323" s="24">
        <v>60</v>
      </c>
      <c r="O323" s="26">
        <v>0.75</v>
      </c>
      <c r="Q323" s="26"/>
      <c r="R323" s="26"/>
      <c r="S323" s="26"/>
      <c r="T323" s="26"/>
      <c r="U323" s="24"/>
      <c r="V323" s="24"/>
      <c r="W323" s="24"/>
      <c r="X323" s="26">
        <f t="shared" si="216"/>
        <v>16.5</v>
      </c>
      <c r="Y323" s="29">
        <f t="shared" si="233"/>
        <v>213.8246499849553</v>
      </c>
      <c r="Z323" s="29">
        <f t="shared" si="234"/>
        <v>1.375</v>
      </c>
      <c r="AA323" s="30">
        <f t="shared" si="235"/>
        <v>1.4848934026733007</v>
      </c>
      <c r="AB323" s="31">
        <f t="shared" si="236"/>
        <v>1.0909090909090908E-4</v>
      </c>
      <c r="AC323" s="31">
        <v>1.4999999999999999E-4</v>
      </c>
      <c r="AD323" s="31"/>
      <c r="AE323" s="31"/>
      <c r="AF323" s="31"/>
      <c r="AG323" s="31"/>
      <c r="AH323" s="31"/>
      <c r="AI323" s="55">
        <v>138.30000000000001</v>
      </c>
      <c r="AJ323" s="31"/>
      <c r="AK323" s="31"/>
      <c r="AL323" s="31"/>
      <c r="AM323" s="31"/>
      <c r="AN323" s="31"/>
      <c r="AO323" s="31"/>
      <c r="AP323" s="31"/>
      <c r="AQ323" s="31"/>
      <c r="AR323" s="31"/>
      <c r="AY323" s="32" t="s">
        <v>176</v>
      </c>
      <c r="AZ323" s="33" t="s">
        <v>177</v>
      </c>
      <c r="BA323" s="27" t="s">
        <v>178</v>
      </c>
    </row>
    <row r="324" spans="1:53" s="27" customFormat="1" x14ac:dyDescent="0.25">
      <c r="A324" s="27" t="s">
        <v>171</v>
      </c>
      <c r="B324" s="27" t="s">
        <v>172</v>
      </c>
      <c r="C324" s="27" t="s">
        <v>173</v>
      </c>
      <c r="D324" s="27" t="s">
        <v>11</v>
      </c>
      <c r="E324" s="27">
        <v>1</v>
      </c>
      <c r="F324" s="27" t="s">
        <v>174</v>
      </c>
      <c r="G324" s="28">
        <v>18</v>
      </c>
      <c r="H324" s="28">
        <v>450</v>
      </c>
      <c r="I324" s="27">
        <v>18</v>
      </c>
      <c r="J324" s="24"/>
      <c r="K324" s="24"/>
      <c r="L324" s="24"/>
      <c r="M324" s="24"/>
      <c r="N324" s="24"/>
      <c r="O324" s="26">
        <v>0.81200000000000006</v>
      </c>
      <c r="Q324" s="26"/>
      <c r="R324" s="26"/>
      <c r="S324" s="26"/>
      <c r="T324" s="26"/>
      <c r="U324" s="24"/>
      <c r="V324" s="24"/>
      <c r="W324" s="24"/>
      <c r="X324" s="26">
        <f t="shared" si="216"/>
        <v>16.376000000000001</v>
      </c>
      <c r="Y324" s="29">
        <f t="shared" si="233"/>
        <v>210.62287698249335</v>
      </c>
      <c r="Z324" s="29">
        <f t="shared" si="234"/>
        <v>1.3646666666666667</v>
      </c>
      <c r="AA324" s="30">
        <f t="shared" si="235"/>
        <v>1.4626588679339816</v>
      </c>
      <c r="AB324" s="31">
        <f t="shared" si="236"/>
        <v>1.0991695163654127E-4</v>
      </c>
      <c r="AC324" s="31">
        <v>1.4999999999999999E-4</v>
      </c>
      <c r="AD324" s="31"/>
      <c r="AE324" s="31"/>
      <c r="AF324" s="31"/>
      <c r="AH324" s="31"/>
      <c r="AI324" s="55">
        <v>149.19999999999999</v>
      </c>
      <c r="AJ324" s="31"/>
      <c r="AK324" s="31"/>
      <c r="AL324" s="31"/>
      <c r="AM324" s="31"/>
      <c r="AN324" s="31"/>
      <c r="AO324" s="31"/>
      <c r="AP324" s="31"/>
      <c r="AQ324" s="31"/>
      <c r="AR324" s="31"/>
      <c r="AY324" s="32" t="s">
        <v>176</v>
      </c>
      <c r="AZ324" s="33" t="s">
        <v>177</v>
      </c>
      <c r="BA324" s="27" t="s">
        <v>178</v>
      </c>
    </row>
    <row r="325" spans="1:53" s="27" customFormat="1" x14ac:dyDescent="0.25">
      <c r="A325" s="27" t="s">
        <v>171</v>
      </c>
      <c r="B325" s="27" t="s">
        <v>172</v>
      </c>
      <c r="C325" s="27" t="s">
        <v>173</v>
      </c>
      <c r="D325" s="27" t="s">
        <v>11</v>
      </c>
      <c r="E325" s="27">
        <v>1</v>
      </c>
      <c r="F325" s="27" t="s">
        <v>174</v>
      </c>
      <c r="G325" s="28">
        <v>18</v>
      </c>
      <c r="H325" s="28">
        <v>450</v>
      </c>
      <c r="I325" s="27">
        <v>18</v>
      </c>
      <c r="J325" s="24"/>
      <c r="K325" s="24"/>
      <c r="L325" s="24"/>
      <c r="M325" s="24"/>
      <c r="N325" s="24"/>
      <c r="O325" s="26">
        <v>0.875</v>
      </c>
      <c r="Q325" s="26"/>
      <c r="R325" s="26"/>
      <c r="S325" s="26"/>
      <c r="T325" s="26"/>
      <c r="U325" s="24"/>
      <c r="V325" s="24"/>
      <c r="W325" s="24"/>
      <c r="X325" s="26">
        <f t="shared" ref="X325:X388" si="249">(I325-O325*2)</f>
        <v>16.25</v>
      </c>
      <c r="Y325" s="29">
        <f t="shared" si="233"/>
        <v>207.3942025221387</v>
      </c>
      <c r="Z325" s="29">
        <f t="shared" si="234"/>
        <v>1.3541666666666667</v>
      </c>
      <c r="AA325" s="30">
        <f t="shared" si="235"/>
        <v>1.4402375175148523</v>
      </c>
      <c r="AB325" s="31">
        <f t="shared" si="236"/>
        <v>1.1076923076923075E-4</v>
      </c>
      <c r="AC325" s="31">
        <v>1.4999999999999999E-4</v>
      </c>
      <c r="AD325" s="31"/>
      <c r="AE325" s="31"/>
      <c r="AF325" s="31"/>
      <c r="AH325" s="31"/>
      <c r="AI325" s="55">
        <v>160.18</v>
      </c>
      <c r="AJ325" s="31"/>
      <c r="AK325" s="31"/>
      <c r="AL325" s="31"/>
      <c r="AM325" s="31"/>
      <c r="AN325" s="31"/>
      <c r="AO325" s="31"/>
      <c r="AP325" s="31"/>
      <c r="AQ325" s="31"/>
      <c r="AR325" s="31"/>
      <c r="AY325" s="32" t="s">
        <v>176</v>
      </c>
      <c r="AZ325" s="33" t="s">
        <v>177</v>
      </c>
      <c r="BA325" s="27" t="s">
        <v>178</v>
      </c>
    </row>
    <row r="326" spans="1:53" s="27" customFormat="1" x14ac:dyDescent="0.25">
      <c r="A326" s="27" t="s">
        <v>171</v>
      </c>
      <c r="B326" s="27" t="s">
        <v>172</v>
      </c>
      <c r="C326" s="27" t="s">
        <v>173</v>
      </c>
      <c r="D326" s="27" t="s">
        <v>11</v>
      </c>
      <c r="E326" s="27">
        <v>1</v>
      </c>
      <c r="F326" s="27" t="s">
        <v>174</v>
      </c>
      <c r="G326" s="27">
        <v>18</v>
      </c>
      <c r="H326" s="27">
        <v>450</v>
      </c>
      <c r="I326" s="27">
        <v>18</v>
      </c>
      <c r="J326" s="24"/>
      <c r="K326" s="24"/>
      <c r="L326" s="24"/>
      <c r="M326" s="24"/>
      <c r="N326" s="24">
        <v>80</v>
      </c>
      <c r="O326" s="26">
        <v>0.93799999999999994</v>
      </c>
      <c r="Q326" s="26"/>
      <c r="R326" s="26"/>
      <c r="S326" s="26"/>
      <c r="T326" s="26"/>
      <c r="U326" s="24"/>
      <c r="V326" s="24"/>
      <c r="W326" s="24"/>
      <c r="X326" s="26">
        <f t="shared" si="249"/>
        <v>16.123999999999999</v>
      </c>
      <c r="Y326" s="29">
        <f t="shared" si="233"/>
        <v>204.1904660242682</v>
      </c>
      <c r="Z326" s="29">
        <f t="shared" si="234"/>
        <v>1.3436666666666666</v>
      </c>
      <c r="AA326" s="30">
        <f t="shared" si="235"/>
        <v>1.4179893473907514</v>
      </c>
      <c r="AB326" s="31">
        <f t="shared" si="236"/>
        <v>1.116348300669809E-4</v>
      </c>
      <c r="AC326" s="31">
        <v>1.4999999999999999E-4</v>
      </c>
      <c r="AD326" s="31"/>
      <c r="AE326" s="31"/>
      <c r="AF326" s="31"/>
      <c r="AG326" s="31"/>
      <c r="AH326" s="31"/>
      <c r="AI326" s="55">
        <v>171.08</v>
      </c>
      <c r="AJ326" s="31"/>
      <c r="AK326" s="31"/>
      <c r="AL326" s="31"/>
      <c r="AM326" s="31"/>
      <c r="AN326" s="31"/>
      <c r="AO326" s="31"/>
      <c r="AP326" s="31"/>
      <c r="AQ326" s="31"/>
      <c r="AR326" s="31"/>
      <c r="AY326" s="32" t="s">
        <v>176</v>
      </c>
      <c r="AZ326" s="33" t="s">
        <v>177</v>
      </c>
      <c r="BA326" s="27" t="s">
        <v>178</v>
      </c>
    </row>
    <row r="327" spans="1:53" s="27" customFormat="1" x14ac:dyDescent="0.25">
      <c r="A327" s="27" t="s">
        <v>171</v>
      </c>
      <c r="B327" s="27" t="s">
        <v>172</v>
      </c>
      <c r="C327" s="27" t="s">
        <v>173</v>
      </c>
      <c r="D327" s="27" t="s">
        <v>11</v>
      </c>
      <c r="E327" s="27">
        <v>1</v>
      </c>
      <c r="F327" s="27" t="s">
        <v>174</v>
      </c>
      <c r="G327" s="28">
        <v>18</v>
      </c>
      <c r="H327" s="28">
        <v>450</v>
      </c>
      <c r="I327" s="27">
        <v>18</v>
      </c>
      <c r="J327" s="24"/>
      <c r="K327" s="24"/>
      <c r="L327" s="24"/>
      <c r="M327" s="24"/>
      <c r="N327" s="24"/>
      <c r="O327" s="26">
        <v>1</v>
      </c>
      <c r="Q327" s="26"/>
      <c r="R327" s="26"/>
      <c r="S327" s="26"/>
      <c r="T327" s="26"/>
      <c r="U327" s="24"/>
      <c r="V327" s="24"/>
      <c r="W327" s="24"/>
      <c r="X327" s="26">
        <f t="shared" si="249"/>
        <v>16</v>
      </c>
      <c r="Y327" s="29">
        <f t="shared" si="233"/>
        <v>201.06192982974676</v>
      </c>
      <c r="Z327" s="29">
        <f t="shared" si="234"/>
        <v>1.3333333333333333</v>
      </c>
      <c r="AA327" s="30">
        <f t="shared" si="235"/>
        <v>1.3962634015954636</v>
      </c>
      <c r="AB327" s="31">
        <f t="shared" si="236"/>
        <v>1.125E-4</v>
      </c>
      <c r="AC327" s="31">
        <v>1.4999999999999999E-4</v>
      </c>
      <c r="AD327" s="31"/>
      <c r="AE327" s="31"/>
      <c r="AF327" s="31"/>
      <c r="AH327" s="31"/>
      <c r="AI327" s="55">
        <v>171.73</v>
      </c>
      <c r="AJ327" s="31"/>
      <c r="AK327" s="31"/>
      <c r="AL327" s="31"/>
      <c r="AM327" s="31"/>
      <c r="AN327" s="31"/>
      <c r="AO327" s="31"/>
      <c r="AP327" s="31"/>
      <c r="AQ327" s="31"/>
      <c r="AR327" s="31"/>
      <c r="AY327" s="32" t="s">
        <v>176</v>
      </c>
      <c r="AZ327" s="33" t="s">
        <v>177</v>
      </c>
      <c r="BA327" s="27" t="s">
        <v>178</v>
      </c>
    </row>
    <row r="328" spans="1:53" s="27" customFormat="1" x14ac:dyDescent="0.25">
      <c r="A328" s="27" t="s">
        <v>171</v>
      </c>
      <c r="B328" s="27" t="s">
        <v>172</v>
      </c>
      <c r="C328" s="27" t="s">
        <v>173</v>
      </c>
      <c r="D328" s="27" t="s">
        <v>11</v>
      </c>
      <c r="E328" s="27">
        <v>1</v>
      </c>
      <c r="F328" s="27" t="s">
        <v>174</v>
      </c>
      <c r="G328" s="28">
        <v>18</v>
      </c>
      <c r="H328" s="28">
        <v>450</v>
      </c>
      <c r="I328" s="27">
        <v>18</v>
      </c>
      <c r="J328" s="24"/>
      <c r="K328" s="24"/>
      <c r="L328" s="24"/>
      <c r="M328" s="24"/>
      <c r="N328" s="24"/>
      <c r="O328" s="26">
        <v>1.0620000000000001</v>
      </c>
      <c r="Q328" s="26"/>
      <c r="R328" s="26"/>
      <c r="S328" s="26"/>
      <c r="T328" s="26"/>
      <c r="U328" s="24"/>
      <c r="V328" s="24"/>
      <c r="W328" s="24"/>
      <c r="X328" s="26">
        <f t="shared" si="249"/>
        <v>15.875999999999999</v>
      </c>
      <c r="Y328" s="29">
        <f t="shared" si="233"/>
        <v>197.95754619954607</v>
      </c>
      <c r="Z328" s="29">
        <f t="shared" si="234"/>
        <v>1.323</v>
      </c>
      <c r="AA328" s="30">
        <f t="shared" si="235"/>
        <v>1.3747051819412921</v>
      </c>
      <c r="AB328" s="31">
        <f t="shared" si="236"/>
        <v>1.1337868480725623E-4</v>
      </c>
      <c r="AC328" s="31">
        <v>1.4999999999999999E-4</v>
      </c>
      <c r="AD328" s="31"/>
      <c r="AE328" s="31"/>
      <c r="AF328" s="31"/>
      <c r="AH328" s="31"/>
      <c r="AI328" s="55">
        <v>192.29</v>
      </c>
      <c r="AJ328" s="31"/>
      <c r="AK328" s="31"/>
      <c r="AL328" s="31"/>
      <c r="AM328" s="31"/>
      <c r="AN328" s="31"/>
      <c r="AO328" s="31"/>
      <c r="AP328" s="31"/>
      <c r="AQ328" s="31"/>
      <c r="AR328" s="31"/>
      <c r="AY328" s="32" t="s">
        <v>176</v>
      </c>
      <c r="AZ328" s="33" t="s">
        <v>177</v>
      </c>
      <c r="BA328" s="27" t="s">
        <v>178</v>
      </c>
    </row>
    <row r="329" spans="1:53" s="27" customFormat="1" x14ac:dyDescent="0.25">
      <c r="A329" s="27" t="s">
        <v>171</v>
      </c>
      <c r="B329" s="27" t="s">
        <v>172</v>
      </c>
      <c r="C329" s="27" t="s">
        <v>173</v>
      </c>
      <c r="D329" s="27" t="s">
        <v>11</v>
      </c>
      <c r="E329" s="27">
        <v>1</v>
      </c>
      <c r="F329" s="27" t="s">
        <v>174</v>
      </c>
      <c r="G329" s="28">
        <v>18</v>
      </c>
      <c r="H329" s="28">
        <v>450</v>
      </c>
      <c r="I329" s="27">
        <v>18</v>
      </c>
      <c r="J329" s="24"/>
      <c r="K329" s="24"/>
      <c r="L329" s="24"/>
      <c r="M329" s="24"/>
      <c r="N329" s="24"/>
      <c r="O329" s="26">
        <v>1.125</v>
      </c>
      <c r="Q329" s="26"/>
      <c r="R329" s="26"/>
      <c r="S329" s="26"/>
      <c r="T329" s="26"/>
      <c r="U329" s="24"/>
      <c r="V329" s="24"/>
      <c r="W329" s="24"/>
      <c r="X329" s="26">
        <f t="shared" si="249"/>
        <v>15.75</v>
      </c>
      <c r="Y329" s="29">
        <f t="shared" si="233"/>
        <v>194.82783190777951</v>
      </c>
      <c r="Z329" s="29">
        <f t="shared" si="234"/>
        <v>1.3125</v>
      </c>
      <c r="AA329" s="30">
        <f t="shared" si="235"/>
        <v>1.3529710549151355</v>
      </c>
      <c r="AB329" s="31">
        <f t="shared" si="236"/>
        <v>1.1428571428571427E-4</v>
      </c>
      <c r="AC329" s="31">
        <v>1.4999999999999999E-4</v>
      </c>
      <c r="AD329" s="31"/>
      <c r="AE329" s="31"/>
      <c r="AF329" s="31"/>
      <c r="AH329" s="31"/>
      <c r="AI329" s="55">
        <v>202.94</v>
      </c>
      <c r="AJ329" s="31"/>
      <c r="AK329" s="31"/>
      <c r="AL329" s="31"/>
      <c r="AM329" s="31"/>
      <c r="AN329" s="31"/>
      <c r="AO329" s="31"/>
      <c r="AP329" s="31"/>
      <c r="AQ329" s="31"/>
      <c r="AR329" s="31"/>
      <c r="AY329" s="32" t="s">
        <v>176</v>
      </c>
      <c r="AZ329" s="33" t="s">
        <v>177</v>
      </c>
      <c r="BA329" s="27" t="s">
        <v>178</v>
      </c>
    </row>
    <row r="330" spans="1:53" s="27" customFormat="1" x14ac:dyDescent="0.25">
      <c r="A330" s="27" t="s">
        <v>171</v>
      </c>
      <c r="B330" s="27" t="s">
        <v>172</v>
      </c>
      <c r="C330" s="27" t="s">
        <v>173</v>
      </c>
      <c r="D330" s="27" t="s">
        <v>11</v>
      </c>
      <c r="E330" s="27">
        <v>1</v>
      </c>
      <c r="F330" s="27" t="s">
        <v>174</v>
      </c>
      <c r="G330" s="27">
        <v>18</v>
      </c>
      <c r="H330" s="34">
        <v>450</v>
      </c>
      <c r="I330" s="27">
        <v>18</v>
      </c>
      <c r="J330" s="24"/>
      <c r="K330" s="24"/>
      <c r="L330" s="24"/>
      <c r="M330" s="24"/>
      <c r="N330" s="24">
        <v>100</v>
      </c>
      <c r="O330" s="26">
        <v>1.1559999999999999</v>
      </c>
      <c r="Q330" s="26"/>
      <c r="R330" s="26"/>
      <c r="S330" s="26"/>
      <c r="T330" s="26"/>
      <c r="U330" s="24"/>
      <c r="V330" s="24"/>
      <c r="W330" s="24"/>
      <c r="X330" s="26">
        <f t="shared" si="249"/>
        <v>15.688000000000001</v>
      </c>
      <c r="Y330" s="29">
        <f t="shared" si="233"/>
        <v>193.29696836520441</v>
      </c>
      <c r="Z330" s="29">
        <f t="shared" si="234"/>
        <v>1.3073333333333335</v>
      </c>
      <c r="AA330" s="30">
        <f t="shared" si="235"/>
        <v>1.3423400580916975</v>
      </c>
      <c r="AB330" s="31">
        <f t="shared" si="236"/>
        <v>1.1473737888832227E-4</v>
      </c>
      <c r="AC330" s="31">
        <v>1.4999999999999999E-4</v>
      </c>
      <c r="AD330" s="31"/>
      <c r="AE330" s="31"/>
      <c r="AF330" s="31"/>
      <c r="AG330" s="31"/>
      <c r="AH330" s="31"/>
      <c r="AI330" s="55">
        <v>208.15</v>
      </c>
      <c r="AJ330" s="31"/>
      <c r="AK330" s="31"/>
      <c r="AL330" s="31"/>
      <c r="AM330" s="31"/>
      <c r="AN330" s="31"/>
      <c r="AO330" s="31"/>
      <c r="AP330" s="31"/>
      <c r="AQ330" s="31"/>
      <c r="AR330" s="31"/>
      <c r="AY330" s="32" t="s">
        <v>176</v>
      </c>
      <c r="AZ330" s="33" t="s">
        <v>177</v>
      </c>
      <c r="BA330" s="27" t="s">
        <v>178</v>
      </c>
    </row>
    <row r="331" spans="1:53" s="27" customFormat="1" x14ac:dyDescent="0.25">
      <c r="A331" s="27" t="s">
        <v>171</v>
      </c>
      <c r="B331" s="27" t="s">
        <v>172</v>
      </c>
      <c r="C331" s="27" t="s">
        <v>173</v>
      </c>
      <c r="D331" s="27" t="s">
        <v>11</v>
      </c>
      <c r="E331" s="27">
        <v>1</v>
      </c>
      <c r="F331" s="27" t="s">
        <v>174</v>
      </c>
      <c r="G331" s="28">
        <v>18</v>
      </c>
      <c r="H331" s="28">
        <v>450</v>
      </c>
      <c r="I331" s="27">
        <v>18</v>
      </c>
      <c r="J331" s="24"/>
      <c r="K331" s="24"/>
      <c r="L331" s="24"/>
      <c r="M331" s="24"/>
      <c r="N331" s="24"/>
      <c r="O331" s="26">
        <v>1.1879999999999999</v>
      </c>
      <c r="Q331" s="26"/>
      <c r="R331" s="26"/>
      <c r="S331" s="26"/>
      <c r="T331" s="26"/>
      <c r="U331" s="24"/>
      <c r="V331" s="24"/>
      <c r="W331" s="24"/>
      <c r="X331" s="26">
        <f t="shared" si="249"/>
        <v>15.624000000000001</v>
      </c>
      <c r="Y331" s="29">
        <f t="shared" si="233"/>
        <v>191.72305557849717</v>
      </c>
      <c r="Z331" s="29">
        <f t="shared" si="234"/>
        <v>1.302</v>
      </c>
      <c r="AA331" s="30">
        <f t="shared" si="235"/>
        <v>1.331410108184008</v>
      </c>
      <c r="AB331" s="31">
        <f t="shared" si="236"/>
        <v>1.1520737327188939E-4</v>
      </c>
      <c r="AC331" s="31">
        <v>1.4999999999999999E-4</v>
      </c>
      <c r="AD331" s="31"/>
      <c r="AE331" s="31"/>
      <c r="AF331" s="31"/>
      <c r="AH331" s="31"/>
      <c r="AI331" s="55">
        <v>213.51</v>
      </c>
      <c r="AJ331" s="31"/>
      <c r="AK331" s="31"/>
      <c r="AL331" s="31"/>
      <c r="AM331" s="31"/>
      <c r="AN331" s="31"/>
      <c r="AO331" s="31"/>
      <c r="AP331" s="31"/>
      <c r="AQ331" s="31"/>
      <c r="AR331" s="31"/>
      <c r="AY331" s="32" t="s">
        <v>176</v>
      </c>
      <c r="AZ331" s="33" t="s">
        <v>177</v>
      </c>
      <c r="BA331" s="27" t="s">
        <v>178</v>
      </c>
    </row>
    <row r="332" spans="1:53" s="27" customFormat="1" x14ac:dyDescent="0.25">
      <c r="A332" s="27" t="s">
        <v>171</v>
      </c>
      <c r="B332" s="27" t="s">
        <v>172</v>
      </c>
      <c r="C332" s="27" t="s">
        <v>173</v>
      </c>
      <c r="D332" s="27" t="s">
        <v>11</v>
      </c>
      <c r="E332" s="27">
        <v>1</v>
      </c>
      <c r="F332" s="27" t="s">
        <v>174</v>
      </c>
      <c r="G332" s="28">
        <v>18</v>
      </c>
      <c r="H332" s="28">
        <v>450</v>
      </c>
      <c r="I332" s="27">
        <v>18</v>
      </c>
      <c r="J332" s="24"/>
      <c r="K332" s="24"/>
      <c r="L332" s="24"/>
      <c r="M332" s="24"/>
      <c r="N332" s="24"/>
      <c r="O332" s="26">
        <v>1.25</v>
      </c>
      <c r="Q332" s="26"/>
      <c r="R332" s="26"/>
      <c r="S332" s="26"/>
      <c r="T332" s="26"/>
      <c r="U332" s="24"/>
      <c r="V332" s="24"/>
      <c r="W332" s="24"/>
      <c r="X332" s="26">
        <f t="shared" si="249"/>
        <v>15.5</v>
      </c>
      <c r="Y332" s="29">
        <f t="shared" si="233"/>
        <v>188.69190875623696</v>
      </c>
      <c r="Z332" s="29">
        <f t="shared" si="234"/>
        <v>1.2916666666666667</v>
      </c>
      <c r="AA332" s="30">
        <f t="shared" si="235"/>
        <v>1.3103604774738677</v>
      </c>
      <c r="AB332" s="31">
        <f t="shared" si="236"/>
        <v>1.161290322580645E-4</v>
      </c>
      <c r="AC332" s="31">
        <v>1.4999999999999999E-4</v>
      </c>
      <c r="AD332" s="31"/>
      <c r="AE332" s="31"/>
      <c r="AF332" s="31"/>
      <c r="AH332" s="31"/>
      <c r="AI332" s="55">
        <v>223.82</v>
      </c>
      <c r="AJ332" s="31"/>
      <c r="AK332" s="31"/>
      <c r="AL332" s="31"/>
      <c r="AM332" s="31"/>
      <c r="AN332" s="31"/>
      <c r="AO332" s="31"/>
      <c r="AP332" s="31"/>
      <c r="AQ332" s="31"/>
      <c r="AR332" s="31"/>
      <c r="AY332" s="32" t="s">
        <v>176</v>
      </c>
      <c r="AZ332" s="33" t="s">
        <v>177</v>
      </c>
      <c r="BA332" s="27" t="s">
        <v>178</v>
      </c>
    </row>
    <row r="333" spans="1:53" s="27" customFormat="1" x14ac:dyDescent="0.25">
      <c r="A333" s="27" t="s">
        <v>171</v>
      </c>
      <c r="B333" s="27" t="s">
        <v>172</v>
      </c>
      <c r="C333" s="27" t="s">
        <v>173</v>
      </c>
      <c r="D333" s="27" t="s">
        <v>11</v>
      </c>
      <c r="E333" s="27">
        <v>1</v>
      </c>
      <c r="F333" s="27" t="s">
        <v>174</v>
      </c>
      <c r="G333" s="27">
        <v>18</v>
      </c>
      <c r="H333" s="34">
        <v>450</v>
      </c>
      <c r="I333" s="27">
        <v>18</v>
      </c>
      <c r="J333" s="24"/>
      <c r="K333" s="24"/>
      <c r="L333" s="24"/>
      <c r="M333" s="24"/>
      <c r="N333" s="24">
        <v>120</v>
      </c>
      <c r="O333" s="26">
        <v>1.375</v>
      </c>
      <c r="Q333" s="26"/>
      <c r="R333" s="26"/>
      <c r="S333" s="26"/>
      <c r="T333" s="26"/>
      <c r="U333" s="24"/>
      <c r="V333" s="24"/>
      <c r="W333" s="24"/>
      <c r="X333" s="26">
        <f t="shared" si="249"/>
        <v>15.25</v>
      </c>
      <c r="Y333" s="29">
        <f t="shared" si="233"/>
        <v>182.65416037511906</v>
      </c>
      <c r="Z333" s="29">
        <f t="shared" si="234"/>
        <v>1.2708333333333333</v>
      </c>
      <c r="AA333" s="30">
        <f t="shared" si="235"/>
        <v>1.26843166927166</v>
      </c>
      <c r="AB333" s="31">
        <f t="shared" si="236"/>
        <v>1.180327868852459E-4</v>
      </c>
      <c r="AC333" s="31">
        <v>1.4999999999999999E-4</v>
      </c>
      <c r="AD333" s="31"/>
      <c r="AE333" s="31"/>
      <c r="AF333" s="31"/>
      <c r="AG333" s="31"/>
      <c r="AH333" s="31"/>
      <c r="AI333" s="55">
        <v>244.37</v>
      </c>
      <c r="AJ333" s="31"/>
      <c r="AK333" s="31"/>
      <c r="AL333" s="31"/>
      <c r="AM333" s="31"/>
      <c r="AN333" s="31"/>
      <c r="AO333" s="31"/>
      <c r="AP333" s="31"/>
      <c r="AQ333" s="31"/>
      <c r="AR333" s="31"/>
      <c r="AY333" s="32" t="s">
        <v>176</v>
      </c>
      <c r="AZ333" s="33" t="s">
        <v>177</v>
      </c>
      <c r="BA333" s="27" t="s">
        <v>178</v>
      </c>
    </row>
    <row r="334" spans="1:53" s="27" customFormat="1" x14ac:dyDescent="0.25">
      <c r="A334" s="27" t="s">
        <v>171</v>
      </c>
      <c r="B334" s="27" t="s">
        <v>172</v>
      </c>
      <c r="C334" s="27" t="s">
        <v>173</v>
      </c>
      <c r="D334" s="27" t="s">
        <v>11</v>
      </c>
      <c r="E334" s="27">
        <v>1</v>
      </c>
      <c r="F334" s="27" t="s">
        <v>174</v>
      </c>
      <c r="G334" s="27">
        <v>18</v>
      </c>
      <c r="H334" s="27">
        <v>450</v>
      </c>
      <c r="I334" s="27">
        <v>18</v>
      </c>
      <c r="J334" s="24"/>
      <c r="K334" s="24"/>
      <c r="L334" s="24"/>
      <c r="M334" s="24"/>
      <c r="N334" s="24">
        <v>140</v>
      </c>
      <c r="O334" s="26">
        <v>1.5620000000000001</v>
      </c>
      <c r="Q334" s="26"/>
      <c r="R334" s="26"/>
      <c r="S334" s="26"/>
      <c r="T334" s="26"/>
      <c r="U334" s="24"/>
      <c r="V334" s="24"/>
      <c r="W334" s="24"/>
      <c r="X334" s="26">
        <f t="shared" si="249"/>
        <v>14.875999999999999</v>
      </c>
      <c r="Y334" s="29">
        <f t="shared" si="233"/>
        <v>173.80498187874772</v>
      </c>
      <c r="Z334" s="29">
        <f t="shared" si="234"/>
        <v>1.2396666666666667</v>
      </c>
      <c r="AA334" s="30">
        <f t="shared" si="235"/>
        <v>1.2069790408246373</v>
      </c>
      <c r="AB334" s="31">
        <f t="shared" si="236"/>
        <v>1.210002688894864E-4</v>
      </c>
      <c r="AC334" s="31">
        <v>1.4999999999999999E-4</v>
      </c>
      <c r="AD334" s="31"/>
      <c r="AE334" s="31"/>
      <c r="AF334" s="31"/>
      <c r="AG334" s="31"/>
      <c r="AH334" s="31"/>
      <c r="AI334" s="55">
        <v>274.48</v>
      </c>
      <c r="AJ334" s="31"/>
      <c r="AK334" s="31"/>
      <c r="AL334" s="31"/>
      <c r="AM334" s="31"/>
      <c r="AN334" s="31"/>
      <c r="AO334" s="31"/>
      <c r="AP334" s="31"/>
      <c r="AQ334" s="31"/>
      <c r="AR334" s="31"/>
      <c r="AY334" s="32" t="s">
        <v>176</v>
      </c>
      <c r="AZ334" s="33" t="s">
        <v>177</v>
      </c>
      <c r="BA334" s="27" t="s">
        <v>178</v>
      </c>
    </row>
    <row r="335" spans="1:53" s="27" customFormat="1" x14ac:dyDescent="0.25">
      <c r="A335" s="27" t="s">
        <v>171</v>
      </c>
      <c r="B335" s="27" t="s">
        <v>172</v>
      </c>
      <c r="C335" s="27" t="s">
        <v>173</v>
      </c>
      <c r="D335" s="27" t="s">
        <v>11</v>
      </c>
      <c r="E335" s="27">
        <v>1</v>
      </c>
      <c r="F335" s="27" t="s">
        <v>174</v>
      </c>
      <c r="G335" s="27">
        <v>18</v>
      </c>
      <c r="H335" s="27">
        <v>450</v>
      </c>
      <c r="I335" s="27">
        <v>18</v>
      </c>
      <c r="J335" s="24"/>
      <c r="K335" s="24"/>
      <c r="L335" s="24"/>
      <c r="M335" s="24"/>
      <c r="N335" s="24">
        <v>160</v>
      </c>
      <c r="O335" s="26">
        <v>1.7809999999999999</v>
      </c>
      <c r="Q335" s="26"/>
      <c r="R335" s="26"/>
      <c r="S335" s="26"/>
      <c r="T335" s="26"/>
      <c r="U335" s="24"/>
      <c r="V335" s="24"/>
      <c r="W335" s="24"/>
      <c r="X335" s="26">
        <f t="shared" si="249"/>
        <v>14.438000000000001</v>
      </c>
      <c r="Y335" s="29">
        <f t="shared" si="233"/>
        <v>163.72083702706499</v>
      </c>
      <c r="Z335" s="29">
        <f t="shared" si="234"/>
        <v>1.2031666666666667</v>
      </c>
      <c r="AA335" s="30">
        <f t="shared" si="235"/>
        <v>1.1369502571323959</v>
      </c>
      <c r="AB335" s="31">
        <f t="shared" si="236"/>
        <v>1.2467100706469038E-4</v>
      </c>
      <c r="AC335" s="31">
        <v>1.4999999999999999E-4</v>
      </c>
      <c r="AD335" s="31"/>
      <c r="AE335" s="31"/>
      <c r="AF335" s="31"/>
      <c r="AG335" s="31"/>
      <c r="AH335" s="31"/>
      <c r="AI335" s="55">
        <v>308.79000000000002</v>
      </c>
      <c r="AJ335" s="31"/>
      <c r="AK335" s="31"/>
      <c r="AL335" s="31"/>
      <c r="AM335" s="31"/>
      <c r="AN335" s="31"/>
      <c r="AO335" s="31"/>
      <c r="AP335" s="31"/>
      <c r="AQ335" s="31"/>
      <c r="AR335" s="31"/>
      <c r="AY335" s="32" t="s">
        <v>176</v>
      </c>
      <c r="AZ335" s="33" t="s">
        <v>177</v>
      </c>
      <c r="BA335" s="27" t="s">
        <v>178</v>
      </c>
    </row>
    <row r="336" spans="1:53" s="58" customFormat="1" x14ac:dyDescent="0.25">
      <c r="A336" s="58" t="s">
        <v>171</v>
      </c>
      <c r="B336" s="58" t="s">
        <v>172</v>
      </c>
      <c r="C336" s="58" t="s">
        <v>173</v>
      </c>
      <c r="D336" s="58" t="s">
        <v>11</v>
      </c>
      <c r="E336" s="58">
        <v>1</v>
      </c>
      <c r="F336" s="58" t="s">
        <v>174</v>
      </c>
      <c r="G336" s="59">
        <v>20</v>
      </c>
      <c r="H336" s="59">
        <v>500</v>
      </c>
      <c r="I336" s="58">
        <v>20</v>
      </c>
      <c r="J336" s="60"/>
      <c r="K336" s="60"/>
      <c r="L336" s="60"/>
      <c r="M336" s="60"/>
      <c r="N336" s="60">
        <v>5</v>
      </c>
      <c r="O336" s="61">
        <v>0.188</v>
      </c>
      <c r="Q336" s="61"/>
      <c r="R336" s="61"/>
      <c r="S336" s="61"/>
      <c r="T336" s="61"/>
      <c r="U336" s="60"/>
      <c r="V336" s="60"/>
      <c r="W336" s="60"/>
      <c r="X336" s="61">
        <f t="shared" si="249"/>
        <v>19.623999999999999</v>
      </c>
      <c r="Y336" s="62">
        <f t="shared" si="233"/>
        <v>302.45791343223016</v>
      </c>
      <c r="Z336" s="62">
        <f t="shared" si="234"/>
        <v>1.6353333333333333</v>
      </c>
      <c r="AA336" s="63">
        <f t="shared" si="235"/>
        <v>2.1004021766127092</v>
      </c>
      <c r="AB336" s="64">
        <f t="shared" si="236"/>
        <v>9.1724419078679167E-5</v>
      </c>
      <c r="AC336" s="64">
        <v>1.4999999999999999E-4</v>
      </c>
      <c r="AD336" s="64"/>
      <c r="AE336" s="64"/>
      <c r="AF336" s="64"/>
      <c r="AH336" s="64"/>
      <c r="AI336" s="65">
        <v>39.82</v>
      </c>
      <c r="AJ336" s="64"/>
      <c r="AK336" s="64"/>
      <c r="AL336" s="64"/>
      <c r="AM336" s="64"/>
      <c r="AN336" s="64"/>
      <c r="AO336" s="64"/>
      <c r="AP336" s="64"/>
      <c r="AQ336" s="64"/>
      <c r="AR336" s="64"/>
      <c r="AY336" s="66" t="s">
        <v>176</v>
      </c>
      <c r="AZ336" s="67" t="s">
        <v>177</v>
      </c>
      <c r="BA336" s="58" t="s">
        <v>178</v>
      </c>
    </row>
    <row r="337" spans="1:53" s="58" customFormat="1" x14ac:dyDescent="0.25">
      <c r="A337" s="58" t="s">
        <v>171</v>
      </c>
      <c r="B337" s="58" t="s">
        <v>172</v>
      </c>
      <c r="C337" s="58" t="s">
        <v>173</v>
      </c>
      <c r="D337" s="58" t="s">
        <v>11</v>
      </c>
      <c r="E337" s="58">
        <v>1</v>
      </c>
      <c r="F337" s="58" t="s">
        <v>174</v>
      </c>
      <c r="G337" s="59">
        <v>20</v>
      </c>
      <c r="H337" s="59">
        <v>500</v>
      </c>
      <c r="I337" s="58">
        <v>20</v>
      </c>
      <c r="J337" s="60"/>
      <c r="K337" s="60"/>
      <c r="L337" s="60"/>
      <c r="M337" s="60"/>
      <c r="N337" s="60"/>
      <c r="O337" s="61">
        <v>0.219</v>
      </c>
      <c r="Q337" s="61"/>
      <c r="R337" s="61"/>
      <c r="S337" s="61"/>
      <c r="T337" s="61"/>
      <c r="U337" s="60"/>
      <c r="V337" s="60"/>
      <c r="W337" s="60"/>
      <c r="X337" s="61">
        <f t="shared" si="249"/>
        <v>19.562000000000001</v>
      </c>
      <c r="Y337" s="62">
        <f t="shared" ref="Y337" si="250">PI()*X337^2/4</f>
        <v>300.54976346151483</v>
      </c>
      <c r="Z337" s="62">
        <f t="shared" ref="Z337" si="251">X337/12</f>
        <v>1.6301666666666668</v>
      </c>
      <c r="AA337" s="63">
        <f t="shared" ref="AA337" si="252">PI()*Z337^2/4</f>
        <v>2.087151135149409</v>
      </c>
      <c r="AB337" s="64">
        <f t="shared" ref="AB337" si="253">AC337/Z337</f>
        <v>9.2015131377159781E-5</v>
      </c>
      <c r="AC337" s="64">
        <v>1.4999999999999999E-4</v>
      </c>
      <c r="AD337" s="64"/>
      <c r="AE337" s="64"/>
      <c r="AF337" s="64"/>
      <c r="AH337" s="64"/>
      <c r="AI337" s="65">
        <v>46.31</v>
      </c>
      <c r="AJ337" s="64"/>
      <c r="AK337" s="64"/>
      <c r="AL337" s="64"/>
      <c r="AM337" s="64"/>
      <c r="AN337" s="64"/>
      <c r="AO337" s="64"/>
      <c r="AP337" s="64"/>
      <c r="AQ337" s="64"/>
      <c r="AR337" s="64"/>
      <c r="AY337" s="66" t="s">
        <v>176</v>
      </c>
      <c r="AZ337" s="67" t="s">
        <v>177</v>
      </c>
      <c r="BA337" s="58" t="s">
        <v>178</v>
      </c>
    </row>
    <row r="338" spans="1:53" s="42" customFormat="1" x14ac:dyDescent="0.25">
      <c r="A338" s="42" t="s">
        <v>171</v>
      </c>
      <c r="B338" s="42" t="s">
        <v>172</v>
      </c>
      <c r="C338" s="42" t="s">
        <v>173</v>
      </c>
      <c r="D338" s="42" t="s">
        <v>11</v>
      </c>
      <c r="E338" s="42">
        <v>1</v>
      </c>
      <c r="F338" s="42" t="s">
        <v>174</v>
      </c>
      <c r="G338" s="42">
        <v>20</v>
      </c>
      <c r="H338" s="51">
        <v>500</v>
      </c>
      <c r="I338" s="42">
        <v>20</v>
      </c>
      <c r="J338" s="39"/>
      <c r="K338" s="39"/>
      <c r="L338" s="39"/>
      <c r="M338" s="39"/>
      <c r="N338" s="39">
        <v>10</v>
      </c>
      <c r="O338" s="41">
        <v>0.25</v>
      </c>
      <c r="Q338" s="41"/>
      <c r="R338" s="41"/>
      <c r="S338" s="41"/>
      <c r="T338" s="41"/>
      <c r="U338" s="39"/>
      <c r="V338" s="39"/>
      <c r="W338" s="39"/>
      <c r="X338" s="41">
        <f t="shared" si="249"/>
        <v>19.5</v>
      </c>
      <c r="Y338" s="52">
        <f t="shared" si="233"/>
        <v>298.64765163187968</v>
      </c>
      <c r="Z338" s="52">
        <f t="shared" si="234"/>
        <v>1.625</v>
      </c>
      <c r="AA338" s="53">
        <f t="shared" si="235"/>
        <v>2.0739420252213869</v>
      </c>
      <c r="AB338" s="54">
        <f t="shared" si="236"/>
        <v>9.2307692307692303E-5</v>
      </c>
      <c r="AC338" s="54">
        <v>1.4999999999999999E-4</v>
      </c>
      <c r="AD338" s="54"/>
      <c r="AE338" s="54"/>
      <c r="AF338" s="54"/>
      <c r="AG338" s="54"/>
      <c r="AH338" s="54"/>
      <c r="AI338" s="57">
        <v>52.78</v>
      </c>
      <c r="AJ338" s="54"/>
      <c r="AK338" s="54"/>
      <c r="AL338" s="54"/>
      <c r="AM338" s="54"/>
      <c r="AN338" s="54"/>
      <c r="AO338" s="54"/>
      <c r="AP338" s="54"/>
      <c r="AQ338" s="54"/>
      <c r="AR338" s="54"/>
      <c r="AY338" s="47" t="s">
        <v>176</v>
      </c>
      <c r="AZ338" s="48" t="s">
        <v>177</v>
      </c>
      <c r="BA338" s="49" t="s">
        <v>178</v>
      </c>
    </row>
    <row r="339" spans="1:53" s="42" customFormat="1" x14ac:dyDescent="0.25">
      <c r="A339" s="42" t="s">
        <v>171</v>
      </c>
      <c r="B339" s="42" t="s">
        <v>172</v>
      </c>
      <c r="C339" s="42" t="s">
        <v>173</v>
      </c>
      <c r="D339" s="42" t="s">
        <v>11</v>
      </c>
      <c r="E339" s="42">
        <v>1</v>
      </c>
      <c r="F339" s="42" t="s">
        <v>174</v>
      </c>
      <c r="G339" s="42">
        <v>20</v>
      </c>
      <c r="H339" s="51">
        <v>500</v>
      </c>
      <c r="I339" s="42">
        <v>20</v>
      </c>
      <c r="J339" s="39"/>
      <c r="K339" s="39"/>
      <c r="L339" s="39"/>
      <c r="M339" s="39"/>
      <c r="N339" s="39"/>
      <c r="O339" s="41">
        <v>0.28100000000000003</v>
      </c>
      <c r="Q339" s="41"/>
      <c r="R339" s="41"/>
      <c r="S339" s="41"/>
      <c r="T339" s="41"/>
      <c r="U339" s="39"/>
      <c r="V339" s="39"/>
      <c r="W339" s="39"/>
      <c r="X339" s="41">
        <f t="shared" si="249"/>
        <v>19.437999999999999</v>
      </c>
      <c r="Y339" s="52">
        <f t="shared" si="233"/>
        <v>296.75157794332472</v>
      </c>
      <c r="Z339" s="52">
        <f t="shared" si="234"/>
        <v>1.6198333333333332</v>
      </c>
      <c r="AA339" s="53">
        <f t="shared" si="235"/>
        <v>2.060774846828644</v>
      </c>
      <c r="AB339" s="54">
        <f t="shared" si="236"/>
        <v>9.260211955962547E-5</v>
      </c>
      <c r="AC339" s="54">
        <v>1.4999999999999999E-4</v>
      </c>
      <c r="AD339" s="54"/>
      <c r="AE339" s="54"/>
      <c r="AF339" s="54"/>
      <c r="AG339" s="54"/>
      <c r="AH339" s="54"/>
      <c r="AI339" s="57">
        <v>59.23</v>
      </c>
      <c r="AJ339" s="54"/>
      <c r="AK339" s="54"/>
      <c r="AL339" s="54"/>
      <c r="AM339" s="54"/>
      <c r="AN339" s="54"/>
      <c r="AO339" s="54"/>
      <c r="AP339" s="54"/>
      <c r="AQ339" s="54"/>
      <c r="AR339" s="54"/>
      <c r="AY339" s="47" t="s">
        <v>176</v>
      </c>
      <c r="AZ339" s="48" t="s">
        <v>177</v>
      </c>
      <c r="BA339" s="49" t="s">
        <v>178</v>
      </c>
    </row>
    <row r="340" spans="1:53" s="42" customFormat="1" x14ac:dyDescent="0.25">
      <c r="A340" s="42" t="s">
        <v>171</v>
      </c>
      <c r="B340" s="42" t="s">
        <v>172</v>
      </c>
      <c r="C340" s="42" t="s">
        <v>173</v>
      </c>
      <c r="D340" s="42" t="s">
        <v>11</v>
      </c>
      <c r="E340" s="42">
        <v>1</v>
      </c>
      <c r="F340" s="42" t="s">
        <v>174</v>
      </c>
      <c r="G340" s="42">
        <v>20</v>
      </c>
      <c r="H340" s="51">
        <v>500</v>
      </c>
      <c r="I340" s="42">
        <v>20</v>
      </c>
      <c r="J340" s="39"/>
      <c r="K340" s="39"/>
      <c r="L340" s="39"/>
      <c r="M340" s="39"/>
      <c r="N340" s="39"/>
      <c r="O340" s="41">
        <v>0.312</v>
      </c>
      <c r="Q340" s="41"/>
      <c r="R340" s="41"/>
      <c r="S340" s="41"/>
      <c r="T340" s="41"/>
      <c r="U340" s="39"/>
      <c r="V340" s="39"/>
      <c r="W340" s="39"/>
      <c r="X340" s="41">
        <f t="shared" si="249"/>
        <v>19.376000000000001</v>
      </c>
      <c r="Y340" s="52">
        <f t="shared" si="233"/>
        <v>294.86154239585011</v>
      </c>
      <c r="Z340" s="52">
        <f t="shared" si="234"/>
        <v>1.6146666666666667</v>
      </c>
      <c r="AA340" s="53">
        <f t="shared" si="235"/>
        <v>2.047649599971181</v>
      </c>
      <c r="AB340" s="54">
        <f t="shared" si="236"/>
        <v>9.2898431048720051E-5</v>
      </c>
      <c r="AC340" s="54">
        <v>1.4999999999999999E-4</v>
      </c>
      <c r="AD340" s="54"/>
      <c r="AE340" s="54"/>
      <c r="AF340" s="54"/>
      <c r="AG340" s="54"/>
      <c r="AH340" s="54"/>
      <c r="AI340" s="57">
        <v>65.66</v>
      </c>
      <c r="AJ340" s="54"/>
      <c r="AK340" s="54"/>
      <c r="AL340" s="54"/>
      <c r="AM340" s="54"/>
      <c r="AN340" s="54"/>
      <c r="AO340" s="54"/>
      <c r="AP340" s="54"/>
      <c r="AQ340" s="54"/>
      <c r="AR340" s="54"/>
      <c r="AY340" s="47" t="s">
        <v>176</v>
      </c>
      <c r="AZ340" s="48" t="s">
        <v>177</v>
      </c>
      <c r="BA340" s="49" t="s">
        <v>178</v>
      </c>
    </row>
    <row r="341" spans="1:53" s="42" customFormat="1" x14ac:dyDescent="0.25">
      <c r="A341" s="42" t="s">
        <v>171</v>
      </c>
      <c r="B341" s="42" t="s">
        <v>172</v>
      </c>
      <c r="C341" s="42" t="s">
        <v>173</v>
      </c>
      <c r="D341" s="42" t="s">
        <v>11</v>
      </c>
      <c r="E341" s="42">
        <v>1</v>
      </c>
      <c r="F341" s="42" t="s">
        <v>174</v>
      </c>
      <c r="G341" s="42">
        <v>20</v>
      </c>
      <c r="H341" s="51">
        <v>500</v>
      </c>
      <c r="I341" s="42">
        <v>20</v>
      </c>
      <c r="J341" s="39"/>
      <c r="K341" s="39"/>
      <c r="L341" s="39"/>
      <c r="M341" s="39"/>
      <c r="N341" s="39"/>
      <c r="O341" s="41">
        <v>0.34399999999999997</v>
      </c>
      <c r="Q341" s="41"/>
      <c r="R341" s="41"/>
      <c r="S341" s="41"/>
      <c r="T341" s="41"/>
      <c r="U341" s="39"/>
      <c r="V341" s="39"/>
      <c r="W341" s="39"/>
      <c r="X341" s="41">
        <f t="shared" si="249"/>
        <v>19.312000000000001</v>
      </c>
      <c r="Y341" s="52">
        <f t="shared" si="233"/>
        <v>292.91687141053677</v>
      </c>
      <c r="Z341" s="52">
        <f t="shared" si="234"/>
        <v>1.6093333333333335</v>
      </c>
      <c r="AA341" s="53">
        <f t="shared" si="235"/>
        <v>2.0341449403509499</v>
      </c>
      <c r="AB341" s="54">
        <f t="shared" si="236"/>
        <v>9.320629660314828E-5</v>
      </c>
      <c r="AC341" s="54">
        <v>1.4999999999999999E-4</v>
      </c>
      <c r="AD341" s="54"/>
      <c r="AE341" s="54"/>
      <c r="AF341" s="54"/>
      <c r="AG341" s="54"/>
      <c r="AH341" s="54"/>
      <c r="AI341" s="57">
        <v>72.28</v>
      </c>
      <c r="AJ341" s="54"/>
      <c r="AK341" s="54"/>
      <c r="AL341" s="54"/>
      <c r="AM341" s="54"/>
      <c r="AN341" s="54"/>
      <c r="AO341" s="54"/>
      <c r="AP341" s="54"/>
      <c r="AQ341" s="54"/>
      <c r="AR341" s="54"/>
      <c r="AY341" s="47" t="s">
        <v>176</v>
      </c>
      <c r="AZ341" s="48" t="s">
        <v>177</v>
      </c>
      <c r="BA341" s="49" t="s">
        <v>178</v>
      </c>
    </row>
    <row r="342" spans="1:53" s="42" customFormat="1" x14ac:dyDescent="0.25">
      <c r="A342" s="42" t="s">
        <v>171</v>
      </c>
      <c r="B342" s="42" t="s">
        <v>172</v>
      </c>
      <c r="C342" s="42" t="s">
        <v>173</v>
      </c>
      <c r="D342" s="42" t="s">
        <v>11</v>
      </c>
      <c r="E342" s="42">
        <v>1</v>
      </c>
      <c r="F342" s="42" t="s">
        <v>174</v>
      </c>
      <c r="G342" s="42">
        <v>20</v>
      </c>
      <c r="H342" s="51">
        <v>500</v>
      </c>
      <c r="I342" s="42">
        <v>20</v>
      </c>
      <c r="J342" s="39"/>
      <c r="K342" s="39"/>
      <c r="L342" s="39"/>
      <c r="M342" s="39" t="s">
        <v>180</v>
      </c>
      <c r="N342" s="39">
        <v>20</v>
      </c>
      <c r="O342" s="41">
        <v>0.375</v>
      </c>
      <c r="Q342" s="41"/>
      <c r="R342" s="41"/>
      <c r="S342" s="41"/>
      <c r="T342" s="41"/>
      <c r="U342" s="39"/>
      <c r="V342" s="39"/>
      <c r="W342" s="39"/>
      <c r="X342" s="41">
        <f t="shared" si="249"/>
        <v>19.25</v>
      </c>
      <c r="Y342" s="52">
        <f t="shared" si="233"/>
        <v>291.03910692396693</v>
      </c>
      <c r="Z342" s="52">
        <f t="shared" si="234"/>
        <v>1.6041666666666667</v>
      </c>
      <c r="AA342" s="53">
        <f t="shared" si="235"/>
        <v>2.0211049091942148</v>
      </c>
      <c r="AB342" s="54">
        <f t="shared" si="236"/>
        <v>9.3506493506493492E-5</v>
      </c>
      <c r="AC342" s="54">
        <v>1.4999999999999999E-4</v>
      </c>
      <c r="AD342" s="54"/>
      <c r="AE342" s="54"/>
      <c r="AF342" s="54"/>
      <c r="AG342" s="54"/>
      <c r="AH342" s="54"/>
      <c r="AI342" s="57">
        <v>78.67</v>
      </c>
      <c r="AJ342" s="54"/>
      <c r="AK342" s="54"/>
      <c r="AL342" s="54"/>
      <c r="AM342" s="54"/>
      <c r="AN342" s="54"/>
      <c r="AO342" s="54"/>
      <c r="AP342" s="54"/>
      <c r="AQ342" s="54"/>
      <c r="AR342" s="54"/>
      <c r="AY342" s="47" t="s">
        <v>176</v>
      </c>
      <c r="AZ342" s="48" t="s">
        <v>177</v>
      </c>
      <c r="BA342" s="49" t="s">
        <v>178</v>
      </c>
    </row>
    <row r="343" spans="1:53" s="42" customFormat="1" x14ac:dyDescent="0.25">
      <c r="A343" s="42" t="s">
        <v>171</v>
      </c>
      <c r="B343" s="42" t="s">
        <v>172</v>
      </c>
      <c r="C343" s="42" t="s">
        <v>173</v>
      </c>
      <c r="D343" s="42" t="s">
        <v>11</v>
      </c>
      <c r="E343" s="42">
        <v>1</v>
      </c>
      <c r="F343" s="42" t="s">
        <v>174</v>
      </c>
      <c r="G343" s="42">
        <v>20</v>
      </c>
      <c r="H343" s="51">
        <v>500</v>
      </c>
      <c r="I343" s="42">
        <v>20</v>
      </c>
      <c r="J343" s="39"/>
      <c r="K343" s="39"/>
      <c r="L343" s="39"/>
      <c r="M343" s="39"/>
      <c r="N343" s="39"/>
      <c r="O343" s="41">
        <v>0.40600000000000003</v>
      </c>
      <c r="Q343" s="41"/>
      <c r="R343" s="41"/>
      <c r="S343" s="41"/>
      <c r="T343" s="41"/>
      <c r="U343" s="39"/>
      <c r="V343" s="39"/>
      <c r="W343" s="39"/>
      <c r="X343" s="41">
        <f t="shared" si="249"/>
        <v>19.187999999999999</v>
      </c>
      <c r="Y343" s="52">
        <f t="shared" si="233"/>
        <v>289.16738057847726</v>
      </c>
      <c r="Z343" s="52">
        <f t="shared" si="234"/>
        <v>1.599</v>
      </c>
      <c r="AA343" s="53">
        <f t="shared" si="235"/>
        <v>2.0081068095727592</v>
      </c>
      <c r="AB343" s="54">
        <f t="shared" si="236"/>
        <v>9.3808630393996234E-5</v>
      </c>
      <c r="AC343" s="54">
        <v>1.4999999999999999E-4</v>
      </c>
      <c r="AD343" s="54"/>
      <c r="AE343" s="54"/>
      <c r="AF343" s="54"/>
      <c r="AG343" s="54"/>
      <c r="AH343" s="54"/>
      <c r="AI343" s="57">
        <v>85.04</v>
      </c>
      <c r="AJ343" s="54"/>
      <c r="AK343" s="54"/>
      <c r="AL343" s="54"/>
      <c r="AM343" s="54"/>
      <c r="AN343" s="54"/>
      <c r="AO343" s="54"/>
      <c r="AP343" s="54"/>
      <c r="AQ343" s="54"/>
      <c r="AR343" s="54"/>
      <c r="AY343" s="47" t="s">
        <v>176</v>
      </c>
      <c r="AZ343" s="48" t="s">
        <v>177</v>
      </c>
      <c r="BA343" s="49" t="s">
        <v>178</v>
      </c>
    </row>
    <row r="344" spans="1:53" s="42" customFormat="1" x14ac:dyDescent="0.25">
      <c r="A344" s="42" t="s">
        <v>171</v>
      </c>
      <c r="B344" s="42" t="s">
        <v>172</v>
      </c>
      <c r="C344" s="42" t="s">
        <v>173</v>
      </c>
      <c r="D344" s="42" t="s">
        <v>11</v>
      </c>
      <c r="E344" s="42">
        <v>1</v>
      </c>
      <c r="F344" s="42" t="s">
        <v>174</v>
      </c>
      <c r="G344" s="42">
        <v>20</v>
      </c>
      <c r="H344" s="51">
        <v>500</v>
      </c>
      <c r="I344" s="42">
        <v>20</v>
      </c>
      <c r="J344" s="39"/>
      <c r="K344" s="39"/>
      <c r="L344" s="39"/>
      <c r="M344" s="39"/>
      <c r="N344" s="39"/>
      <c r="O344" s="41">
        <v>0.438</v>
      </c>
      <c r="Q344" s="41"/>
      <c r="R344" s="41"/>
      <c r="S344" s="41"/>
      <c r="T344" s="41"/>
      <c r="U344" s="39"/>
      <c r="V344" s="39"/>
      <c r="W344" s="39"/>
      <c r="X344" s="41">
        <f t="shared" si="249"/>
        <v>19.123999999999999</v>
      </c>
      <c r="Y344" s="52">
        <f t="shared" si="233"/>
        <v>287.24160941456796</v>
      </c>
      <c r="Z344" s="52">
        <f t="shared" si="234"/>
        <v>1.5936666666666666</v>
      </c>
      <c r="AA344" s="53">
        <f t="shared" si="235"/>
        <v>1.9947333987122775</v>
      </c>
      <c r="AB344" s="54">
        <f t="shared" si="236"/>
        <v>9.4122568500313737E-5</v>
      </c>
      <c r="AC344" s="54">
        <v>1.4999999999999999E-4</v>
      </c>
      <c r="AD344" s="54"/>
      <c r="AE344" s="54"/>
      <c r="AF344" s="54"/>
      <c r="AG344" s="54"/>
      <c r="AH344" s="54"/>
      <c r="AI344" s="57">
        <v>91.59</v>
      </c>
      <c r="AJ344" s="54"/>
      <c r="AK344" s="54"/>
      <c r="AL344" s="54"/>
      <c r="AM344" s="54"/>
      <c r="AN344" s="54"/>
      <c r="AO344" s="54"/>
      <c r="AP344" s="54"/>
      <c r="AQ344" s="54"/>
      <c r="AR344" s="54"/>
      <c r="AY344" s="47" t="s">
        <v>176</v>
      </c>
      <c r="AZ344" s="48" t="s">
        <v>177</v>
      </c>
      <c r="BA344" s="49" t="s">
        <v>178</v>
      </c>
    </row>
    <row r="345" spans="1:53" s="42" customFormat="1" x14ac:dyDescent="0.25">
      <c r="A345" s="42" t="s">
        <v>171</v>
      </c>
      <c r="B345" s="42" t="s">
        <v>172</v>
      </c>
      <c r="C345" s="42" t="s">
        <v>173</v>
      </c>
      <c r="D345" s="42" t="s">
        <v>11</v>
      </c>
      <c r="E345" s="42">
        <v>1</v>
      </c>
      <c r="F345" s="42" t="s">
        <v>174</v>
      </c>
      <c r="G345" s="42">
        <v>20</v>
      </c>
      <c r="H345" s="51">
        <v>500</v>
      </c>
      <c r="I345" s="42">
        <v>20</v>
      </c>
      <c r="J345" s="39"/>
      <c r="K345" s="39"/>
      <c r="L345" s="39"/>
      <c r="M345" s="39"/>
      <c r="N345" s="39"/>
      <c r="O345" s="41">
        <v>0.46899999999999997</v>
      </c>
      <c r="Q345" s="41"/>
      <c r="R345" s="41"/>
      <c r="S345" s="41"/>
      <c r="T345" s="41"/>
      <c r="U345" s="39"/>
      <c r="V345" s="39"/>
      <c r="W345" s="39"/>
      <c r="X345" s="41">
        <f t="shared" si="249"/>
        <v>19.062000000000001</v>
      </c>
      <c r="Y345" s="52">
        <f t="shared" si="233"/>
        <v>285.38215412998335</v>
      </c>
      <c r="Z345" s="52">
        <f t="shared" si="234"/>
        <v>1.5885</v>
      </c>
      <c r="AA345" s="53">
        <f t="shared" si="235"/>
        <v>1.9818205147915509</v>
      </c>
      <c r="AB345" s="54">
        <f t="shared" si="236"/>
        <v>9.4428706326723318E-5</v>
      </c>
      <c r="AC345" s="54">
        <v>1.4999999999999999E-4</v>
      </c>
      <c r="AD345" s="54"/>
      <c r="AE345" s="54"/>
      <c r="AF345" s="54"/>
      <c r="AG345" s="54"/>
      <c r="AH345" s="54"/>
      <c r="AI345" s="57">
        <v>97.92</v>
      </c>
      <c r="AJ345" s="54"/>
      <c r="AK345" s="54"/>
      <c r="AL345" s="54"/>
      <c r="AM345" s="54"/>
      <c r="AN345" s="54"/>
      <c r="AO345" s="54"/>
      <c r="AP345" s="54"/>
      <c r="AQ345" s="54"/>
      <c r="AR345" s="54"/>
      <c r="AY345" s="47" t="s">
        <v>176</v>
      </c>
      <c r="AZ345" s="48" t="s">
        <v>177</v>
      </c>
      <c r="BA345" s="49" t="s">
        <v>178</v>
      </c>
    </row>
    <row r="346" spans="1:53" s="42" customFormat="1" x14ac:dyDescent="0.25">
      <c r="A346" s="42" t="s">
        <v>171</v>
      </c>
      <c r="B346" s="42" t="s">
        <v>172</v>
      </c>
      <c r="C346" s="42" t="s">
        <v>173</v>
      </c>
      <c r="D346" s="42" t="s">
        <v>11</v>
      </c>
      <c r="E346" s="42">
        <v>1</v>
      </c>
      <c r="F346" s="42" t="s">
        <v>174</v>
      </c>
      <c r="G346" s="42">
        <v>20</v>
      </c>
      <c r="H346" s="51">
        <v>500</v>
      </c>
      <c r="I346" s="42">
        <v>20</v>
      </c>
      <c r="J346" s="39"/>
      <c r="K346" s="39"/>
      <c r="L346" s="39"/>
      <c r="M346" s="39" t="s">
        <v>182</v>
      </c>
      <c r="N346" s="39">
        <v>30</v>
      </c>
      <c r="O346" s="41">
        <v>0.5</v>
      </c>
      <c r="Q346" s="41"/>
      <c r="R346" s="41"/>
      <c r="S346" s="41"/>
      <c r="T346" s="41"/>
      <c r="U346" s="39"/>
      <c r="V346" s="39"/>
      <c r="W346" s="39"/>
      <c r="X346" s="41">
        <f t="shared" si="249"/>
        <v>19</v>
      </c>
      <c r="Y346" s="52">
        <f t="shared" si="233"/>
        <v>283.5287369864788</v>
      </c>
      <c r="Z346" s="52">
        <f t="shared" si="234"/>
        <v>1.5833333333333333</v>
      </c>
      <c r="AA346" s="53">
        <f t="shared" si="235"/>
        <v>1.9689495624061029</v>
      </c>
      <c r="AB346" s="54">
        <f t="shared" si="236"/>
        <v>9.4736842105263148E-5</v>
      </c>
      <c r="AC346" s="54">
        <v>1.4999999999999999E-4</v>
      </c>
      <c r="AD346" s="54"/>
      <c r="AE346" s="54"/>
      <c r="AF346" s="54"/>
      <c r="AG346" s="54"/>
      <c r="AH346" s="54"/>
      <c r="AI346" s="57">
        <v>104.23</v>
      </c>
      <c r="AJ346" s="54"/>
      <c r="AK346" s="54"/>
      <c r="AL346" s="54"/>
      <c r="AM346" s="54"/>
      <c r="AN346" s="54"/>
      <c r="AO346" s="54"/>
      <c r="AP346" s="54"/>
      <c r="AQ346" s="54"/>
      <c r="AR346" s="54"/>
      <c r="AY346" s="47" t="s">
        <v>176</v>
      </c>
      <c r="AZ346" s="48" t="s">
        <v>177</v>
      </c>
      <c r="BA346" s="49" t="s">
        <v>178</v>
      </c>
    </row>
    <row r="347" spans="1:53" s="38" customFormat="1" x14ac:dyDescent="0.25">
      <c r="A347" s="38" t="s">
        <v>171</v>
      </c>
      <c r="B347" s="38" t="s">
        <v>172</v>
      </c>
      <c r="C347" s="38" t="s">
        <v>173</v>
      </c>
      <c r="D347" s="38" t="s">
        <v>11</v>
      </c>
      <c r="E347" s="38">
        <v>1</v>
      </c>
      <c r="F347" s="38" t="s">
        <v>174</v>
      </c>
      <c r="G347" s="43">
        <v>20</v>
      </c>
      <c r="H347" s="43">
        <v>500</v>
      </c>
      <c r="I347" s="38">
        <v>20</v>
      </c>
      <c r="J347" s="35"/>
      <c r="K347" s="35"/>
      <c r="L347" s="35"/>
      <c r="M347" s="35"/>
      <c r="N347" s="35"/>
      <c r="O347" s="37">
        <v>0.56200000000000006</v>
      </c>
      <c r="Q347" s="37"/>
      <c r="R347" s="37"/>
      <c r="S347" s="37"/>
      <c r="T347" s="37"/>
      <c r="U347" s="35"/>
      <c r="V347" s="35"/>
      <c r="W347" s="35"/>
      <c r="X347" s="37">
        <f t="shared" si="249"/>
        <v>18.876000000000001</v>
      </c>
      <c r="Y347" s="44">
        <f t="shared" ref="Y347" si="254">PI()*X347^2/4</f>
        <v>279.84001712271049</v>
      </c>
      <c r="Z347" s="44">
        <f t="shared" ref="Z347" si="255">X347/12</f>
        <v>1.5730000000000002</v>
      </c>
      <c r="AA347" s="45">
        <f t="shared" ref="AA347" si="256">PI()*Z347^2/4</f>
        <v>1.9433334522410453</v>
      </c>
      <c r="AB347" s="46">
        <f t="shared" ref="AB347" si="257">AC347/Z347</f>
        <v>9.5359186268277163E-5</v>
      </c>
      <c r="AC347" s="46">
        <v>1.4999999999999999E-4</v>
      </c>
      <c r="AD347" s="46"/>
      <c r="AE347" s="46"/>
      <c r="AF347" s="46"/>
      <c r="AH347" s="46"/>
      <c r="AI347" s="56">
        <v>116.78</v>
      </c>
      <c r="AJ347" s="46"/>
      <c r="AK347" s="46"/>
      <c r="AL347" s="46"/>
      <c r="AM347" s="46"/>
      <c r="AN347" s="46"/>
      <c r="AO347" s="46"/>
      <c r="AP347" s="46"/>
      <c r="AQ347" s="46"/>
      <c r="AR347" s="46"/>
      <c r="AY347" s="47" t="s">
        <v>176</v>
      </c>
      <c r="AZ347" s="48" t="s">
        <v>177</v>
      </c>
      <c r="BA347" s="49" t="s">
        <v>178</v>
      </c>
    </row>
    <row r="348" spans="1:53" s="42" customFormat="1" x14ac:dyDescent="0.25">
      <c r="A348" s="42" t="s">
        <v>171</v>
      </c>
      <c r="B348" s="42" t="s">
        <v>172</v>
      </c>
      <c r="C348" s="42" t="s">
        <v>173</v>
      </c>
      <c r="D348" s="42" t="s">
        <v>11</v>
      </c>
      <c r="E348" s="42">
        <v>1</v>
      </c>
      <c r="F348" s="42" t="s">
        <v>174</v>
      </c>
      <c r="G348" s="42">
        <v>20</v>
      </c>
      <c r="H348" s="51">
        <v>500</v>
      </c>
      <c r="I348" s="42">
        <v>20</v>
      </c>
      <c r="J348" s="39"/>
      <c r="K348" s="39"/>
      <c r="L348" s="39"/>
      <c r="M348" s="39"/>
      <c r="N348" s="39">
        <v>40</v>
      </c>
      <c r="O348" s="41">
        <v>0.59399999999999997</v>
      </c>
      <c r="Q348" s="41"/>
      <c r="R348" s="41"/>
      <c r="S348" s="41"/>
      <c r="T348" s="41"/>
      <c r="U348" s="39"/>
      <c r="V348" s="39"/>
      <c r="W348" s="39"/>
      <c r="X348" s="41">
        <f t="shared" si="249"/>
        <v>18.812000000000001</v>
      </c>
      <c r="Y348" s="52">
        <f t="shared" si="233"/>
        <v>277.94561161985462</v>
      </c>
      <c r="Z348" s="52">
        <f t="shared" si="234"/>
        <v>1.5676666666666668</v>
      </c>
      <c r="AA348" s="53">
        <f t="shared" si="235"/>
        <v>1.9301778584712126</v>
      </c>
      <c r="AB348" s="54">
        <f t="shared" si="236"/>
        <v>9.5683606208802881E-5</v>
      </c>
      <c r="AC348" s="54">
        <v>1.4999999999999999E-4</v>
      </c>
      <c r="AD348" s="54"/>
      <c r="AE348" s="54"/>
      <c r="AF348" s="54"/>
      <c r="AG348" s="54"/>
      <c r="AH348" s="54"/>
      <c r="AI348" s="57">
        <v>123.23</v>
      </c>
      <c r="AJ348" s="54"/>
      <c r="AK348" s="54"/>
      <c r="AL348" s="54"/>
      <c r="AM348" s="54"/>
      <c r="AN348" s="54"/>
      <c r="AO348" s="54"/>
      <c r="AP348" s="54"/>
      <c r="AQ348" s="54"/>
      <c r="AR348" s="54"/>
      <c r="AY348" s="47" t="s">
        <v>176</v>
      </c>
      <c r="AZ348" s="48" t="s">
        <v>177</v>
      </c>
      <c r="BA348" s="49" t="s">
        <v>178</v>
      </c>
    </row>
    <row r="349" spans="1:53" s="38" customFormat="1" x14ac:dyDescent="0.25">
      <c r="A349" s="38" t="s">
        <v>171</v>
      </c>
      <c r="B349" s="38" t="s">
        <v>172</v>
      </c>
      <c r="C349" s="38" t="s">
        <v>173</v>
      </c>
      <c r="D349" s="38" t="s">
        <v>11</v>
      </c>
      <c r="E349" s="38">
        <v>1</v>
      </c>
      <c r="F349" s="38" t="s">
        <v>174</v>
      </c>
      <c r="G349" s="43">
        <v>20</v>
      </c>
      <c r="H349" s="43">
        <v>500</v>
      </c>
      <c r="I349" s="38">
        <v>20</v>
      </c>
      <c r="J349" s="35"/>
      <c r="K349" s="35"/>
      <c r="L349" s="35"/>
      <c r="M349" s="35"/>
      <c r="N349" s="35"/>
      <c r="O349" s="37">
        <v>0.625</v>
      </c>
      <c r="Q349" s="37"/>
      <c r="R349" s="37"/>
      <c r="S349" s="37"/>
      <c r="T349" s="37"/>
      <c r="U349" s="35"/>
      <c r="V349" s="35"/>
      <c r="W349" s="35"/>
      <c r="X349" s="37">
        <f t="shared" si="249"/>
        <v>18.75</v>
      </c>
      <c r="Y349" s="44">
        <f t="shared" ref="Y349:Y351" si="258">PI()*X349^2/4</f>
        <v>276.11654181941543</v>
      </c>
      <c r="Z349" s="44">
        <f t="shared" ref="Z349:Z351" si="259">X349/12</f>
        <v>1.5625</v>
      </c>
      <c r="AA349" s="45">
        <f t="shared" ref="AA349:AA351" si="260">PI()*Z349^2/4</f>
        <v>1.9174759848570515</v>
      </c>
      <c r="AB349" s="46">
        <f t="shared" ref="AB349:AB351" si="261">AC349/Z349</f>
        <v>9.5999999999999989E-5</v>
      </c>
      <c r="AC349" s="46">
        <v>1.4999999999999999E-4</v>
      </c>
      <c r="AD349" s="46"/>
      <c r="AE349" s="46"/>
      <c r="AF349" s="46"/>
      <c r="AH349" s="46"/>
      <c r="AI349" s="56">
        <v>129.44999999999999</v>
      </c>
      <c r="AJ349" s="46"/>
      <c r="AK349" s="46"/>
      <c r="AL349" s="46"/>
      <c r="AM349" s="46"/>
      <c r="AN349" s="46"/>
      <c r="AO349" s="46"/>
      <c r="AP349" s="46"/>
      <c r="AQ349" s="46"/>
      <c r="AR349" s="46"/>
      <c r="AY349" s="47" t="s">
        <v>176</v>
      </c>
      <c r="AZ349" s="48" t="s">
        <v>177</v>
      </c>
      <c r="BA349" s="49" t="s">
        <v>178</v>
      </c>
    </row>
    <row r="350" spans="1:53" s="38" customFormat="1" x14ac:dyDescent="0.25">
      <c r="A350" s="38" t="s">
        <v>171</v>
      </c>
      <c r="B350" s="38" t="s">
        <v>172</v>
      </c>
      <c r="C350" s="38" t="s">
        <v>173</v>
      </c>
      <c r="D350" s="38" t="s">
        <v>11</v>
      </c>
      <c r="E350" s="38">
        <v>1</v>
      </c>
      <c r="F350" s="38" t="s">
        <v>174</v>
      </c>
      <c r="G350" s="43">
        <v>20</v>
      </c>
      <c r="H350" s="43">
        <v>500</v>
      </c>
      <c r="I350" s="38">
        <v>20</v>
      </c>
      <c r="J350" s="35"/>
      <c r="K350" s="35"/>
      <c r="L350" s="35"/>
      <c r="M350" s="35"/>
      <c r="N350" s="35"/>
      <c r="O350" s="37">
        <v>0.68799999999999994</v>
      </c>
      <c r="Q350" s="37"/>
      <c r="R350" s="37"/>
      <c r="S350" s="37"/>
      <c r="T350" s="37"/>
      <c r="U350" s="35"/>
      <c r="V350" s="35"/>
      <c r="W350" s="35"/>
      <c r="X350" s="37">
        <f t="shared" si="249"/>
        <v>18.623999999999999</v>
      </c>
      <c r="Y350" s="44">
        <f t="shared" si="258"/>
        <v>272.41800447860453</v>
      </c>
      <c r="Z350" s="44">
        <f t="shared" si="259"/>
        <v>1.5519999999999998</v>
      </c>
      <c r="AA350" s="45">
        <f t="shared" si="260"/>
        <v>1.8917916977680866</v>
      </c>
      <c r="AB350" s="46">
        <f t="shared" si="261"/>
        <v>9.6649484536082483E-5</v>
      </c>
      <c r="AC350" s="46">
        <v>1.4999999999999999E-4</v>
      </c>
      <c r="AD350" s="46"/>
      <c r="AE350" s="46"/>
      <c r="AF350" s="46"/>
      <c r="AH350" s="46"/>
      <c r="AI350" s="56">
        <v>142.03</v>
      </c>
      <c r="AJ350" s="46"/>
      <c r="AK350" s="46"/>
      <c r="AL350" s="46"/>
      <c r="AM350" s="46"/>
      <c r="AN350" s="46"/>
      <c r="AO350" s="46"/>
      <c r="AP350" s="46"/>
      <c r="AQ350" s="46"/>
      <c r="AR350" s="46"/>
      <c r="AY350" s="47" t="s">
        <v>176</v>
      </c>
      <c r="AZ350" s="48" t="s">
        <v>177</v>
      </c>
      <c r="BA350" s="49" t="s">
        <v>178</v>
      </c>
    </row>
    <row r="351" spans="1:53" s="38" customFormat="1" x14ac:dyDescent="0.25">
      <c r="A351" s="38" t="s">
        <v>171</v>
      </c>
      <c r="B351" s="38" t="s">
        <v>172</v>
      </c>
      <c r="C351" s="38" t="s">
        <v>173</v>
      </c>
      <c r="D351" s="38" t="s">
        <v>11</v>
      </c>
      <c r="E351" s="38">
        <v>1</v>
      </c>
      <c r="F351" s="38" t="s">
        <v>174</v>
      </c>
      <c r="G351" s="43">
        <v>20</v>
      </c>
      <c r="H351" s="43">
        <v>500</v>
      </c>
      <c r="I351" s="38">
        <v>20</v>
      </c>
      <c r="J351" s="35"/>
      <c r="K351" s="35"/>
      <c r="L351" s="35"/>
      <c r="M351" s="35"/>
      <c r="N351" s="35"/>
      <c r="O351" s="37">
        <v>0.75</v>
      </c>
      <c r="Q351" s="37"/>
      <c r="R351" s="37"/>
      <c r="S351" s="37"/>
      <c r="T351" s="37"/>
      <c r="U351" s="35"/>
      <c r="V351" s="35"/>
      <c r="W351" s="35"/>
      <c r="X351" s="37">
        <f t="shared" si="249"/>
        <v>18.5</v>
      </c>
      <c r="Y351" s="44">
        <f t="shared" si="258"/>
        <v>268.80252142277669</v>
      </c>
      <c r="Z351" s="44">
        <f t="shared" si="259"/>
        <v>1.5416666666666667</v>
      </c>
      <c r="AA351" s="45">
        <f t="shared" si="260"/>
        <v>1.8666841765470603</v>
      </c>
      <c r="AB351" s="46">
        <f t="shared" si="261"/>
        <v>9.7297297297297281E-5</v>
      </c>
      <c r="AC351" s="46">
        <v>1.4999999999999999E-4</v>
      </c>
      <c r="AD351" s="46"/>
      <c r="AE351" s="46"/>
      <c r="AF351" s="46"/>
      <c r="AH351" s="46"/>
      <c r="AI351" s="56">
        <v>154.34</v>
      </c>
      <c r="AJ351" s="46"/>
      <c r="AK351" s="46"/>
      <c r="AL351" s="46"/>
      <c r="AM351" s="46"/>
      <c r="AN351" s="46"/>
      <c r="AO351" s="46"/>
      <c r="AP351" s="46"/>
      <c r="AQ351" s="46"/>
      <c r="AR351" s="46"/>
      <c r="AY351" s="47" t="s">
        <v>176</v>
      </c>
      <c r="AZ351" s="48" t="s">
        <v>177</v>
      </c>
      <c r="BA351" s="49" t="s">
        <v>178</v>
      </c>
    </row>
    <row r="352" spans="1:53" s="42" customFormat="1" x14ac:dyDescent="0.25">
      <c r="A352" s="42" t="s">
        <v>171</v>
      </c>
      <c r="B352" s="42" t="s">
        <v>172</v>
      </c>
      <c r="C352" s="42" t="s">
        <v>173</v>
      </c>
      <c r="D352" s="42" t="s">
        <v>11</v>
      </c>
      <c r="E352" s="42">
        <v>1</v>
      </c>
      <c r="F352" s="42" t="s">
        <v>174</v>
      </c>
      <c r="G352" s="42">
        <v>20</v>
      </c>
      <c r="H352" s="51">
        <v>500</v>
      </c>
      <c r="I352" s="42">
        <v>20</v>
      </c>
      <c r="J352" s="39"/>
      <c r="K352" s="39"/>
      <c r="L352" s="39"/>
      <c r="M352" s="39"/>
      <c r="N352" s="39">
        <v>60</v>
      </c>
      <c r="O352" s="41">
        <v>0.81200000000000006</v>
      </c>
      <c r="Q352" s="41"/>
      <c r="R352" s="41"/>
      <c r="S352" s="41"/>
      <c r="T352" s="41"/>
      <c r="U352" s="39"/>
      <c r="V352" s="39"/>
      <c r="W352" s="39"/>
      <c r="X352" s="41">
        <f t="shared" si="249"/>
        <v>18.376000000000001</v>
      </c>
      <c r="Y352" s="52">
        <f t="shared" si="233"/>
        <v>265.21119093126958</v>
      </c>
      <c r="Z352" s="52">
        <f t="shared" si="234"/>
        <v>1.5313333333333334</v>
      </c>
      <c r="AA352" s="53">
        <f t="shared" si="235"/>
        <v>1.8417443814671499</v>
      </c>
      <c r="AB352" s="54">
        <f t="shared" si="236"/>
        <v>9.7953852851545477E-5</v>
      </c>
      <c r="AC352" s="54">
        <v>1.4999999999999999E-4</v>
      </c>
      <c r="AD352" s="54"/>
      <c r="AE352" s="54"/>
      <c r="AF352" s="54"/>
      <c r="AG352" s="54"/>
      <c r="AH352" s="54"/>
      <c r="AI352" s="57">
        <v>166.56</v>
      </c>
      <c r="AJ352" s="54"/>
      <c r="AK352" s="54"/>
      <c r="AL352" s="54"/>
      <c r="AM352" s="54"/>
      <c r="AN352" s="54"/>
      <c r="AO352" s="54"/>
      <c r="AP352" s="54"/>
      <c r="AQ352" s="54"/>
      <c r="AR352" s="54"/>
      <c r="AY352" s="47" t="s">
        <v>176</v>
      </c>
      <c r="AZ352" s="48" t="s">
        <v>177</v>
      </c>
      <c r="BA352" s="49" t="s">
        <v>178</v>
      </c>
    </row>
    <row r="353" spans="1:53" s="38" customFormat="1" x14ac:dyDescent="0.25">
      <c r="A353" s="38" t="s">
        <v>171</v>
      </c>
      <c r="B353" s="38" t="s">
        <v>172</v>
      </c>
      <c r="C353" s="38" t="s">
        <v>173</v>
      </c>
      <c r="D353" s="38" t="s">
        <v>11</v>
      </c>
      <c r="E353" s="38">
        <v>1</v>
      </c>
      <c r="F353" s="38" t="s">
        <v>174</v>
      </c>
      <c r="G353" s="43">
        <v>20</v>
      </c>
      <c r="H353" s="43">
        <v>500</v>
      </c>
      <c r="I353" s="38">
        <v>20</v>
      </c>
      <c r="J353" s="35"/>
      <c r="K353" s="35"/>
      <c r="L353" s="35"/>
      <c r="M353" s="35"/>
      <c r="N353" s="35"/>
      <c r="O353" s="37">
        <v>0.875</v>
      </c>
      <c r="Q353" s="37"/>
      <c r="R353" s="37"/>
      <c r="S353" s="37"/>
      <c r="T353" s="37"/>
      <c r="U353" s="35"/>
      <c r="V353" s="35"/>
      <c r="W353" s="35"/>
      <c r="X353" s="37">
        <f t="shared" si="249"/>
        <v>18.25</v>
      </c>
      <c r="Y353" s="44">
        <f t="shared" si="233"/>
        <v>261.58667579656264</v>
      </c>
      <c r="Z353" s="44">
        <f t="shared" si="234"/>
        <v>1.5208333333333333</v>
      </c>
      <c r="AA353" s="45">
        <f t="shared" si="235"/>
        <v>1.8165741374761293</v>
      </c>
      <c r="AB353" s="46">
        <f t="shared" si="236"/>
        <v>9.8630136986301367E-5</v>
      </c>
      <c r="AC353" s="46">
        <v>1.4999999999999999E-4</v>
      </c>
      <c r="AD353" s="46"/>
      <c r="AE353" s="46"/>
      <c r="AF353" s="46"/>
      <c r="AH353" s="46"/>
      <c r="AI353" s="56">
        <v>178.89</v>
      </c>
      <c r="AJ353" s="46"/>
      <c r="AK353" s="46"/>
      <c r="AL353" s="46"/>
      <c r="AM353" s="46"/>
      <c r="AN353" s="46"/>
      <c r="AO353" s="46"/>
      <c r="AP353" s="46"/>
      <c r="AQ353" s="46"/>
      <c r="AR353" s="46"/>
      <c r="AY353" s="47" t="s">
        <v>176</v>
      </c>
      <c r="AZ353" s="48" t="s">
        <v>177</v>
      </c>
      <c r="BA353" s="49" t="s">
        <v>178</v>
      </c>
    </row>
    <row r="354" spans="1:53" s="38" customFormat="1" x14ac:dyDescent="0.25">
      <c r="A354" s="38" t="s">
        <v>171</v>
      </c>
      <c r="B354" s="38" t="s">
        <v>172</v>
      </c>
      <c r="C354" s="38" t="s">
        <v>173</v>
      </c>
      <c r="D354" s="38" t="s">
        <v>11</v>
      </c>
      <c r="E354" s="38">
        <v>1</v>
      </c>
      <c r="F354" s="38" t="s">
        <v>174</v>
      </c>
      <c r="G354" s="43">
        <v>20</v>
      </c>
      <c r="H354" s="43">
        <v>500</v>
      </c>
      <c r="I354" s="38">
        <v>20</v>
      </c>
      <c r="J354" s="35"/>
      <c r="K354" s="35"/>
      <c r="L354" s="35"/>
      <c r="M354" s="35"/>
      <c r="N354" s="35"/>
      <c r="O354" s="37">
        <v>0.93799999999999994</v>
      </c>
      <c r="Q354" s="37"/>
      <c r="R354" s="37"/>
      <c r="S354" s="37"/>
      <c r="T354" s="37"/>
      <c r="U354" s="35"/>
      <c r="V354" s="35"/>
      <c r="W354" s="35"/>
      <c r="X354" s="37">
        <f t="shared" si="249"/>
        <v>18.123999999999999</v>
      </c>
      <c r="Y354" s="44">
        <f t="shared" si="233"/>
        <v>257.98709862433981</v>
      </c>
      <c r="Z354" s="44">
        <f t="shared" si="234"/>
        <v>1.5103333333333333</v>
      </c>
      <c r="AA354" s="45">
        <f t="shared" si="235"/>
        <v>1.7915770737801378</v>
      </c>
      <c r="AB354" s="46">
        <f t="shared" si="236"/>
        <v>9.9315824321341865E-5</v>
      </c>
      <c r="AC354" s="46">
        <v>1.4999999999999999E-4</v>
      </c>
      <c r="AD354" s="46"/>
      <c r="AE354" s="46"/>
      <c r="AF354" s="46"/>
      <c r="AH354" s="46"/>
      <c r="AI354" s="56">
        <v>191.14</v>
      </c>
      <c r="AJ354" s="46"/>
      <c r="AK354" s="46"/>
      <c r="AL354" s="46"/>
      <c r="AM354" s="46"/>
      <c r="AN354" s="46"/>
      <c r="AO354" s="46"/>
      <c r="AP354" s="46"/>
      <c r="AQ354" s="46"/>
      <c r="AR354" s="46"/>
      <c r="AY354" s="47" t="s">
        <v>176</v>
      </c>
      <c r="AZ354" s="48" t="s">
        <v>177</v>
      </c>
      <c r="BA354" s="49" t="s">
        <v>178</v>
      </c>
    </row>
    <row r="355" spans="1:53" s="38" customFormat="1" x14ac:dyDescent="0.25">
      <c r="A355" s="38" t="s">
        <v>171</v>
      </c>
      <c r="B355" s="38" t="s">
        <v>172</v>
      </c>
      <c r="C355" s="38" t="s">
        <v>173</v>
      </c>
      <c r="D355" s="38" t="s">
        <v>11</v>
      </c>
      <c r="E355" s="38">
        <v>1</v>
      </c>
      <c r="F355" s="38" t="s">
        <v>174</v>
      </c>
      <c r="G355" s="43">
        <v>20</v>
      </c>
      <c r="H355" s="43">
        <v>500</v>
      </c>
      <c r="I355" s="38">
        <v>20</v>
      </c>
      <c r="J355" s="35"/>
      <c r="K355" s="35"/>
      <c r="L355" s="35"/>
      <c r="M355" s="35"/>
      <c r="N355" s="35"/>
      <c r="O355" s="37">
        <v>1</v>
      </c>
      <c r="Q355" s="37"/>
      <c r="R355" s="37"/>
      <c r="S355" s="37"/>
      <c r="T355" s="37"/>
      <c r="U355" s="35"/>
      <c r="V355" s="35"/>
      <c r="W355" s="35"/>
      <c r="X355" s="37">
        <f t="shared" si="249"/>
        <v>18</v>
      </c>
      <c r="Y355" s="44">
        <f t="shared" si="233"/>
        <v>254.46900494077323</v>
      </c>
      <c r="Z355" s="44">
        <f t="shared" si="234"/>
        <v>1.5</v>
      </c>
      <c r="AA355" s="45">
        <f t="shared" si="235"/>
        <v>1.7671458676442586</v>
      </c>
      <c r="AB355" s="46">
        <f t="shared" si="236"/>
        <v>9.9999999999999991E-5</v>
      </c>
      <c r="AC355" s="46">
        <v>1.4999999999999999E-4</v>
      </c>
      <c r="AD355" s="46"/>
      <c r="AE355" s="46"/>
      <c r="AF355" s="46"/>
      <c r="AH355" s="46"/>
      <c r="AI355" s="56">
        <v>203.11</v>
      </c>
      <c r="AJ355" s="46"/>
      <c r="AK355" s="46"/>
      <c r="AL355" s="46"/>
      <c r="AM355" s="46"/>
      <c r="AN355" s="46"/>
      <c r="AO355" s="46"/>
      <c r="AP355" s="46"/>
      <c r="AQ355" s="46"/>
      <c r="AR355" s="46"/>
      <c r="AY355" s="47" t="s">
        <v>176</v>
      </c>
      <c r="AZ355" s="48" t="s">
        <v>177</v>
      </c>
      <c r="BA355" s="49" t="s">
        <v>178</v>
      </c>
    </row>
    <row r="356" spans="1:53" s="42" customFormat="1" x14ac:dyDescent="0.25">
      <c r="A356" s="42" t="s">
        <v>171</v>
      </c>
      <c r="B356" s="42" t="s">
        <v>172</v>
      </c>
      <c r="C356" s="42" t="s">
        <v>173</v>
      </c>
      <c r="D356" s="42" t="s">
        <v>11</v>
      </c>
      <c r="E356" s="42">
        <v>1</v>
      </c>
      <c r="F356" s="42" t="s">
        <v>174</v>
      </c>
      <c r="G356" s="42">
        <v>20</v>
      </c>
      <c r="H356" s="51">
        <v>500</v>
      </c>
      <c r="I356" s="42">
        <v>20</v>
      </c>
      <c r="J356" s="39"/>
      <c r="K356" s="39"/>
      <c r="L356" s="39"/>
      <c r="M356" s="39"/>
      <c r="N356" s="39">
        <v>80</v>
      </c>
      <c r="O356" s="41">
        <v>1.0309999999999999</v>
      </c>
      <c r="Q356" s="41"/>
      <c r="R356" s="41"/>
      <c r="S356" s="41"/>
      <c r="T356" s="41"/>
      <c r="U356" s="39"/>
      <c r="V356" s="39"/>
      <c r="W356" s="39"/>
      <c r="X356" s="41">
        <f t="shared" si="249"/>
        <v>17.937999999999999</v>
      </c>
      <c r="Y356" s="52">
        <f t="shared" si="233"/>
        <v>252.71901531061019</v>
      </c>
      <c r="Z356" s="52">
        <f t="shared" si="234"/>
        <v>1.4948333333333332</v>
      </c>
      <c r="AA356" s="53">
        <f t="shared" si="235"/>
        <v>1.7549931618792374</v>
      </c>
      <c r="AB356" s="54">
        <f t="shared" si="236"/>
        <v>1.0034563496487903E-4</v>
      </c>
      <c r="AC356" s="54">
        <v>1.4999999999999999E-4</v>
      </c>
      <c r="AD356" s="54"/>
      <c r="AE356" s="54"/>
      <c r="AF356" s="54"/>
      <c r="AG356" s="54"/>
      <c r="AH356" s="54"/>
      <c r="AI356" s="57">
        <v>209.06</v>
      </c>
      <c r="AJ356" s="54"/>
      <c r="AK356" s="54"/>
      <c r="AL356" s="54"/>
      <c r="AM356" s="54"/>
      <c r="AN356" s="54"/>
      <c r="AO356" s="54"/>
      <c r="AP356" s="54"/>
      <c r="AQ356" s="54"/>
      <c r="AR356" s="54"/>
      <c r="AY356" s="47" t="s">
        <v>176</v>
      </c>
      <c r="AZ356" s="48" t="s">
        <v>177</v>
      </c>
      <c r="BA356" s="49" t="s">
        <v>178</v>
      </c>
    </row>
    <row r="357" spans="1:53" s="38" customFormat="1" x14ac:dyDescent="0.25">
      <c r="A357" s="38" t="s">
        <v>171</v>
      </c>
      <c r="B357" s="38" t="s">
        <v>172</v>
      </c>
      <c r="C357" s="38" t="s">
        <v>173</v>
      </c>
      <c r="D357" s="38" t="s">
        <v>11</v>
      </c>
      <c r="E357" s="38">
        <v>1</v>
      </c>
      <c r="F357" s="38" t="s">
        <v>174</v>
      </c>
      <c r="G357" s="43">
        <v>20</v>
      </c>
      <c r="H357" s="43">
        <v>500</v>
      </c>
      <c r="I357" s="38">
        <v>20</v>
      </c>
      <c r="J357" s="35"/>
      <c r="K357" s="35"/>
      <c r="L357" s="35"/>
      <c r="M357" s="35"/>
      <c r="N357" s="35"/>
      <c r="O357" s="37">
        <v>1.0620000000000001</v>
      </c>
      <c r="Q357" s="37"/>
      <c r="R357" s="37"/>
      <c r="S357" s="37"/>
      <c r="T357" s="37"/>
      <c r="U357" s="35"/>
      <c r="V357" s="35"/>
      <c r="W357" s="35"/>
      <c r="X357" s="37">
        <f t="shared" si="249"/>
        <v>17.876000000000001</v>
      </c>
      <c r="Y357" s="44">
        <f t="shared" ref="Y357:Y360" si="262">PI()*X357^2/4</f>
        <v>250.97506382152747</v>
      </c>
      <c r="Z357" s="44">
        <f t="shared" ref="Z357:Z360" si="263">X357/12</f>
        <v>1.4896666666666667</v>
      </c>
      <c r="AA357" s="45">
        <f t="shared" ref="AA357:AA360" si="264">PI()*Z357^2/4</f>
        <v>1.7428823876494961</v>
      </c>
      <c r="AB357" s="46">
        <f t="shared" ref="AB357:AB360" si="265">AC357/Z357</f>
        <v>1.0069366748713358E-4</v>
      </c>
      <c r="AC357" s="46">
        <v>1.4999999999999999E-4</v>
      </c>
      <c r="AD357" s="46"/>
      <c r="AE357" s="46"/>
      <c r="AF357" s="46"/>
      <c r="AH357" s="46"/>
      <c r="AI357" s="56">
        <v>215</v>
      </c>
      <c r="AJ357" s="46"/>
      <c r="AK357" s="46"/>
      <c r="AL357" s="46"/>
      <c r="AM357" s="46"/>
      <c r="AN357" s="46"/>
      <c r="AO357" s="46"/>
      <c r="AP357" s="46"/>
      <c r="AQ357" s="46"/>
      <c r="AR357" s="46"/>
      <c r="AY357" s="47" t="s">
        <v>176</v>
      </c>
      <c r="AZ357" s="48" t="s">
        <v>177</v>
      </c>
      <c r="BA357" s="49" t="s">
        <v>178</v>
      </c>
    </row>
    <row r="358" spans="1:53" s="38" customFormat="1" x14ac:dyDescent="0.25">
      <c r="A358" s="38" t="s">
        <v>171</v>
      </c>
      <c r="B358" s="38" t="s">
        <v>172</v>
      </c>
      <c r="C358" s="38" t="s">
        <v>173</v>
      </c>
      <c r="D358" s="38" t="s">
        <v>11</v>
      </c>
      <c r="E358" s="38">
        <v>1</v>
      </c>
      <c r="F358" s="38" t="s">
        <v>174</v>
      </c>
      <c r="G358" s="43">
        <v>20</v>
      </c>
      <c r="H358" s="43">
        <v>500</v>
      </c>
      <c r="I358" s="38">
        <v>20</v>
      </c>
      <c r="J358" s="35"/>
      <c r="K358" s="35"/>
      <c r="L358" s="35"/>
      <c r="M358" s="35"/>
      <c r="N358" s="35"/>
      <c r="O358" s="37">
        <v>1.125</v>
      </c>
      <c r="Q358" s="37"/>
      <c r="R358" s="37"/>
      <c r="S358" s="37"/>
      <c r="T358" s="37"/>
      <c r="U358" s="35"/>
      <c r="V358" s="35"/>
      <c r="W358" s="35"/>
      <c r="X358" s="37">
        <f t="shared" si="249"/>
        <v>17.75</v>
      </c>
      <c r="Y358" s="44">
        <f t="shared" si="262"/>
        <v>247.44950885540854</v>
      </c>
      <c r="Z358" s="44">
        <f t="shared" si="263"/>
        <v>1.4791666666666667</v>
      </c>
      <c r="AA358" s="45">
        <f t="shared" si="264"/>
        <v>1.7183993670514486</v>
      </c>
      <c r="AB358" s="46">
        <f t="shared" si="265"/>
        <v>1.0140845070422534E-4</v>
      </c>
      <c r="AC358" s="46">
        <v>1.4999999999999999E-4</v>
      </c>
      <c r="AD358" s="46"/>
      <c r="AE358" s="46"/>
      <c r="AF358" s="46"/>
      <c r="AH358" s="46"/>
      <c r="AI358" s="56">
        <v>227</v>
      </c>
      <c r="AJ358" s="46"/>
      <c r="AK358" s="46"/>
      <c r="AL358" s="46"/>
      <c r="AM358" s="46"/>
      <c r="AN358" s="46"/>
      <c r="AO358" s="46"/>
      <c r="AP358" s="46"/>
      <c r="AQ358" s="46"/>
      <c r="AR358" s="46"/>
      <c r="AY358" s="47" t="s">
        <v>176</v>
      </c>
      <c r="AZ358" s="48" t="s">
        <v>177</v>
      </c>
      <c r="BA358" s="49" t="s">
        <v>178</v>
      </c>
    </row>
    <row r="359" spans="1:53" s="38" customFormat="1" x14ac:dyDescent="0.25">
      <c r="A359" s="38" t="s">
        <v>171</v>
      </c>
      <c r="B359" s="38" t="s">
        <v>172</v>
      </c>
      <c r="C359" s="38" t="s">
        <v>173</v>
      </c>
      <c r="D359" s="38" t="s">
        <v>11</v>
      </c>
      <c r="E359" s="38">
        <v>1</v>
      </c>
      <c r="F359" s="38" t="s">
        <v>174</v>
      </c>
      <c r="G359" s="43">
        <v>20</v>
      </c>
      <c r="H359" s="43">
        <v>500</v>
      </c>
      <c r="I359" s="38">
        <v>20</v>
      </c>
      <c r="J359" s="35"/>
      <c r="K359" s="35"/>
      <c r="L359" s="35"/>
      <c r="M359" s="35"/>
      <c r="N359" s="35"/>
      <c r="O359" s="37">
        <v>1.1879999999999999</v>
      </c>
      <c r="Q359" s="37"/>
      <c r="R359" s="37"/>
      <c r="S359" s="37"/>
      <c r="T359" s="37"/>
      <c r="U359" s="35"/>
      <c r="V359" s="35"/>
      <c r="W359" s="35"/>
      <c r="X359" s="37">
        <f t="shared" si="249"/>
        <v>17.623999999999999</v>
      </c>
      <c r="Y359" s="44">
        <f t="shared" si="262"/>
        <v>243.94889185177385</v>
      </c>
      <c r="Z359" s="44">
        <f t="shared" si="263"/>
        <v>1.4686666666666666</v>
      </c>
      <c r="AA359" s="45">
        <f t="shared" si="264"/>
        <v>1.6940895267484293</v>
      </c>
      <c r="AB359" s="46">
        <f t="shared" si="265"/>
        <v>1.0213345438039038E-4</v>
      </c>
      <c r="AC359" s="46">
        <v>1.4999999999999999E-4</v>
      </c>
      <c r="AD359" s="46"/>
      <c r="AE359" s="46"/>
      <c r="AF359" s="46"/>
      <c r="AH359" s="46"/>
      <c r="AI359" s="56">
        <v>238.91</v>
      </c>
      <c r="AJ359" s="46"/>
      <c r="AK359" s="46"/>
      <c r="AL359" s="46"/>
      <c r="AM359" s="46"/>
      <c r="AN359" s="46"/>
      <c r="AO359" s="46"/>
      <c r="AP359" s="46"/>
      <c r="AQ359" s="46"/>
      <c r="AR359" s="46"/>
      <c r="AY359" s="47" t="s">
        <v>176</v>
      </c>
      <c r="AZ359" s="48" t="s">
        <v>177</v>
      </c>
      <c r="BA359" s="49" t="s">
        <v>178</v>
      </c>
    </row>
    <row r="360" spans="1:53" s="38" customFormat="1" x14ac:dyDescent="0.25">
      <c r="A360" s="38" t="s">
        <v>171</v>
      </c>
      <c r="B360" s="38" t="s">
        <v>172</v>
      </c>
      <c r="C360" s="38" t="s">
        <v>173</v>
      </c>
      <c r="D360" s="38" t="s">
        <v>11</v>
      </c>
      <c r="E360" s="38">
        <v>1</v>
      </c>
      <c r="F360" s="38" t="s">
        <v>174</v>
      </c>
      <c r="G360" s="43">
        <v>20</v>
      </c>
      <c r="H360" s="43">
        <v>500</v>
      </c>
      <c r="I360" s="38">
        <v>20</v>
      </c>
      <c r="J360" s="35"/>
      <c r="K360" s="35"/>
      <c r="L360" s="35"/>
      <c r="M360" s="35"/>
      <c r="N360" s="35"/>
      <c r="O360" s="37">
        <v>1.25</v>
      </c>
      <c r="Q360" s="37"/>
      <c r="R360" s="37"/>
      <c r="S360" s="37"/>
      <c r="T360" s="37"/>
      <c r="U360" s="35"/>
      <c r="V360" s="35"/>
      <c r="W360" s="35"/>
      <c r="X360" s="37">
        <f t="shared" si="249"/>
        <v>17.5</v>
      </c>
      <c r="Y360" s="44">
        <f t="shared" si="262"/>
        <v>240.52818754046854</v>
      </c>
      <c r="Z360" s="44">
        <f t="shared" si="263"/>
        <v>1.4583333333333333</v>
      </c>
      <c r="AA360" s="45">
        <f t="shared" si="264"/>
        <v>1.6703346356976978</v>
      </c>
      <c r="AB360" s="46">
        <f t="shared" si="265"/>
        <v>1.0285714285714286E-4</v>
      </c>
      <c r="AC360" s="46">
        <v>1.4999999999999999E-4</v>
      </c>
      <c r="AD360" s="46"/>
      <c r="AE360" s="46"/>
      <c r="AF360" s="46"/>
      <c r="AH360" s="46"/>
      <c r="AI360" s="56">
        <v>250.55</v>
      </c>
      <c r="AJ360" s="46"/>
      <c r="AK360" s="46"/>
      <c r="AL360" s="46"/>
      <c r="AM360" s="46"/>
      <c r="AN360" s="46"/>
      <c r="AO360" s="46"/>
      <c r="AP360" s="46"/>
      <c r="AQ360" s="46"/>
      <c r="AR360" s="46"/>
      <c r="AY360" s="47" t="s">
        <v>176</v>
      </c>
      <c r="AZ360" s="48" t="s">
        <v>177</v>
      </c>
      <c r="BA360" s="49" t="s">
        <v>178</v>
      </c>
    </row>
    <row r="361" spans="1:53" s="42" customFormat="1" x14ac:dyDescent="0.25">
      <c r="A361" s="42" t="s">
        <v>171</v>
      </c>
      <c r="B361" s="42" t="s">
        <v>172</v>
      </c>
      <c r="C361" s="42" t="s">
        <v>173</v>
      </c>
      <c r="D361" s="42" t="s">
        <v>11</v>
      </c>
      <c r="E361" s="42">
        <v>1</v>
      </c>
      <c r="F361" s="42" t="s">
        <v>174</v>
      </c>
      <c r="G361" s="42">
        <v>20</v>
      </c>
      <c r="H361" s="51">
        <v>500</v>
      </c>
      <c r="I361" s="42">
        <v>20</v>
      </c>
      <c r="J361" s="39"/>
      <c r="K361" s="39"/>
      <c r="L361" s="39"/>
      <c r="M361" s="39"/>
      <c r="N361" s="39">
        <v>100</v>
      </c>
      <c r="O361" s="41">
        <v>1.2809999999999999</v>
      </c>
      <c r="Q361" s="41"/>
      <c r="R361" s="41"/>
      <c r="S361" s="41"/>
      <c r="T361" s="41"/>
      <c r="U361" s="39"/>
      <c r="V361" s="39"/>
      <c r="W361" s="39"/>
      <c r="X361" s="41">
        <f t="shared" si="249"/>
        <v>17.437999999999999</v>
      </c>
      <c r="Y361" s="52">
        <f t="shared" si="233"/>
        <v>238.82689259643612</v>
      </c>
      <c r="Z361" s="52">
        <f t="shared" si="234"/>
        <v>1.4531666666666665</v>
      </c>
      <c r="AA361" s="53">
        <f t="shared" si="235"/>
        <v>1.6585200874752508</v>
      </c>
      <c r="AB361" s="54">
        <f t="shared" si="236"/>
        <v>1.032228466567267E-4</v>
      </c>
      <c r="AC361" s="54">
        <v>1.4999999999999999E-4</v>
      </c>
      <c r="AD361" s="54"/>
      <c r="AE361" s="54"/>
      <c r="AF361" s="54"/>
      <c r="AG361" s="54"/>
      <c r="AH361" s="54"/>
      <c r="AI361" s="57">
        <v>256.33999999999997</v>
      </c>
      <c r="AJ361" s="54"/>
      <c r="AK361" s="54"/>
      <c r="AL361" s="54"/>
      <c r="AM361" s="54"/>
      <c r="AN361" s="54"/>
      <c r="AO361" s="54"/>
      <c r="AP361" s="54"/>
      <c r="AQ361" s="54"/>
      <c r="AR361" s="54"/>
      <c r="AY361" s="47" t="s">
        <v>176</v>
      </c>
      <c r="AZ361" s="48" t="s">
        <v>177</v>
      </c>
      <c r="BA361" s="49" t="s">
        <v>178</v>
      </c>
    </row>
    <row r="362" spans="1:53" s="38" customFormat="1" x14ac:dyDescent="0.25">
      <c r="A362" s="38" t="s">
        <v>171</v>
      </c>
      <c r="B362" s="38" t="s">
        <v>172</v>
      </c>
      <c r="C362" s="38" t="s">
        <v>173</v>
      </c>
      <c r="D362" s="38" t="s">
        <v>11</v>
      </c>
      <c r="E362" s="38">
        <v>1</v>
      </c>
      <c r="F362" s="38" t="s">
        <v>174</v>
      </c>
      <c r="G362" s="43">
        <v>20</v>
      </c>
      <c r="H362" s="43">
        <v>500</v>
      </c>
      <c r="I362" s="38">
        <v>20</v>
      </c>
      <c r="J362" s="35"/>
      <c r="K362" s="35"/>
      <c r="L362" s="35"/>
      <c r="M362" s="35"/>
      <c r="N362" s="35"/>
      <c r="O362" s="37">
        <v>1.3120000000000001</v>
      </c>
      <c r="Q362" s="37"/>
      <c r="R362" s="37"/>
      <c r="S362" s="37"/>
      <c r="T362" s="37"/>
      <c r="U362" s="35"/>
      <c r="V362" s="35"/>
      <c r="W362" s="35"/>
      <c r="X362" s="37">
        <f t="shared" si="249"/>
        <v>17.376000000000001</v>
      </c>
      <c r="Y362" s="44">
        <f t="shared" si="233"/>
        <v>237.13163579348404</v>
      </c>
      <c r="Z362" s="44">
        <f t="shared" si="234"/>
        <v>1.4480000000000002</v>
      </c>
      <c r="AA362" s="45">
        <f t="shared" si="235"/>
        <v>1.6467474707880836</v>
      </c>
      <c r="AB362" s="46">
        <f t="shared" si="236"/>
        <v>1.0359116022099445E-4</v>
      </c>
      <c r="AC362" s="46">
        <v>1.4999999999999999E-4</v>
      </c>
      <c r="AD362" s="46"/>
      <c r="AE362" s="46"/>
      <c r="AF362" s="46"/>
      <c r="AH362" s="46"/>
      <c r="AI362" s="56">
        <v>262.10000000000002</v>
      </c>
      <c r="AJ362" s="46"/>
      <c r="AK362" s="46"/>
      <c r="AL362" s="46"/>
      <c r="AM362" s="46"/>
      <c r="AN362" s="46"/>
      <c r="AO362" s="46"/>
      <c r="AP362" s="46"/>
      <c r="AQ362" s="46"/>
      <c r="AR362" s="46"/>
      <c r="AY362" s="47" t="s">
        <v>176</v>
      </c>
      <c r="AZ362" s="48" t="s">
        <v>177</v>
      </c>
      <c r="BA362" s="49" t="s">
        <v>178</v>
      </c>
    </row>
    <row r="363" spans="1:53" s="38" customFormat="1" x14ac:dyDescent="0.25">
      <c r="A363" s="38" t="s">
        <v>171</v>
      </c>
      <c r="B363" s="38" t="s">
        <v>172</v>
      </c>
      <c r="C363" s="38" t="s">
        <v>173</v>
      </c>
      <c r="D363" s="38" t="s">
        <v>11</v>
      </c>
      <c r="E363" s="38">
        <v>1</v>
      </c>
      <c r="F363" s="38" t="s">
        <v>174</v>
      </c>
      <c r="G363" s="43">
        <v>20</v>
      </c>
      <c r="H363" s="43">
        <v>500</v>
      </c>
      <c r="I363" s="38">
        <v>20</v>
      </c>
      <c r="J363" s="35"/>
      <c r="K363" s="35"/>
      <c r="L363" s="35"/>
      <c r="M363" s="35"/>
      <c r="N363" s="35"/>
      <c r="O363" s="37">
        <v>1.375</v>
      </c>
      <c r="Q363" s="37"/>
      <c r="R363" s="37"/>
      <c r="S363" s="37"/>
      <c r="T363" s="37"/>
      <c r="U363" s="35"/>
      <c r="V363" s="35"/>
      <c r="W363" s="35"/>
      <c r="X363" s="37">
        <f t="shared" si="249"/>
        <v>17.25</v>
      </c>
      <c r="Y363" s="44">
        <f t="shared" si="233"/>
        <v>233.7050409959532</v>
      </c>
      <c r="Z363" s="44">
        <f t="shared" si="234"/>
        <v>1.4375</v>
      </c>
      <c r="AA363" s="45">
        <f t="shared" si="235"/>
        <v>1.6229516735830083</v>
      </c>
      <c r="AB363" s="46">
        <f t="shared" si="236"/>
        <v>1.0434782608695651E-4</v>
      </c>
      <c r="AC363" s="46">
        <v>1.4999999999999999E-4</v>
      </c>
      <c r="AD363" s="46"/>
      <c r="AE363" s="46"/>
      <c r="AF363" s="46"/>
      <c r="AH363" s="46"/>
      <c r="AI363" s="56">
        <v>273.76</v>
      </c>
      <c r="AJ363" s="46"/>
      <c r="AK363" s="46"/>
      <c r="AL363" s="46"/>
      <c r="AM363" s="46"/>
      <c r="AN363" s="46"/>
      <c r="AO363" s="46"/>
      <c r="AP363" s="46"/>
      <c r="AQ363" s="46"/>
      <c r="AR363" s="46"/>
      <c r="AY363" s="47" t="s">
        <v>176</v>
      </c>
      <c r="AZ363" s="48" t="s">
        <v>177</v>
      </c>
      <c r="BA363" s="49" t="s">
        <v>178</v>
      </c>
    </row>
    <row r="364" spans="1:53" s="42" customFormat="1" x14ac:dyDescent="0.25">
      <c r="A364" s="42" t="s">
        <v>171</v>
      </c>
      <c r="B364" s="42" t="s">
        <v>172</v>
      </c>
      <c r="C364" s="42" t="s">
        <v>173</v>
      </c>
      <c r="D364" s="42" t="s">
        <v>11</v>
      </c>
      <c r="E364" s="42">
        <v>1</v>
      </c>
      <c r="F364" s="42" t="s">
        <v>174</v>
      </c>
      <c r="G364" s="42">
        <v>20</v>
      </c>
      <c r="H364" s="51">
        <v>500</v>
      </c>
      <c r="I364" s="42">
        <v>20</v>
      </c>
      <c r="J364" s="39"/>
      <c r="K364" s="39"/>
      <c r="L364" s="39"/>
      <c r="M364" s="39"/>
      <c r="N364" s="39">
        <v>120</v>
      </c>
      <c r="O364" s="41">
        <v>1.5</v>
      </c>
      <c r="Q364" s="41"/>
      <c r="R364" s="41"/>
      <c r="S364" s="41"/>
      <c r="T364" s="41"/>
      <c r="U364" s="39"/>
      <c r="V364" s="39"/>
      <c r="W364" s="39"/>
      <c r="X364" s="41">
        <f t="shared" si="249"/>
        <v>17</v>
      </c>
      <c r="Y364" s="52">
        <f t="shared" si="233"/>
        <v>226.98006922186255</v>
      </c>
      <c r="Z364" s="52">
        <f t="shared" si="234"/>
        <v>1.4166666666666667</v>
      </c>
      <c r="AA364" s="53">
        <f t="shared" si="235"/>
        <v>1.5762504807073789</v>
      </c>
      <c r="AB364" s="54">
        <f t="shared" si="236"/>
        <v>1.0588235294117646E-4</v>
      </c>
      <c r="AC364" s="54">
        <v>1.4999999999999999E-4</v>
      </c>
      <c r="AD364" s="54"/>
      <c r="AE364" s="54"/>
      <c r="AF364" s="54"/>
      <c r="AG364" s="54"/>
      <c r="AH364" s="54"/>
      <c r="AI364" s="57">
        <v>296.64999999999998</v>
      </c>
      <c r="AJ364" s="54"/>
      <c r="AK364" s="54"/>
      <c r="AL364" s="54"/>
      <c r="AM364" s="54"/>
      <c r="AN364" s="54"/>
      <c r="AO364" s="54"/>
      <c r="AP364" s="54"/>
      <c r="AQ364" s="54"/>
      <c r="AR364" s="54"/>
      <c r="AY364" s="47" t="s">
        <v>176</v>
      </c>
      <c r="AZ364" s="48" t="s">
        <v>177</v>
      </c>
      <c r="BA364" s="49" t="s">
        <v>178</v>
      </c>
    </row>
    <row r="365" spans="1:53" s="42" customFormat="1" x14ac:dyDescent="0.25">
      <c r="A365" s="42" t="s">
        <v>171</v>
      </c>
      <c r="B365" s="42" t="s">
        <v>172</v>
      </c>
      <c r="C365" s="42" t="s">
        <v>173</v>
      </c>
      <c r="D365" s="42" t="s">
        <v>11</v>
      </c>
      <c r="E365" s="42">
        <v>1</v>
      </c>
      <c r="F365" s="42" t="s">
        <v>174</v>
      </c>
      <c r="G365" s="42">
        <v>20</v>
      </c>
      <c r="H365" s="51">
        <v>500</v>
      </c>
      <c r="I365" s="42">
        <v>20</v>
      </c>
      <c r="J365" s="39"/>
      <c r="K365" s="39"/>
      <c r="L365" s="39"/>
      <c r="M365" s="39"/>
      <c r="N365" s="39">
        <v>140</v>
      </c>
      <c r="O365" s="41">
        <v>1.75</v>
      </c>
      <c r="Q365" s="41"/>
      <c r="R365" s="41"/>
      <c r="S365" s="41"/>
      <c r="T365" s="41"/>
      <c r="U365" s="39"/>
      <c r="V365" s="39"/>
      <c r="W365" s="39"/>
      <c r="X365" s="41">
        <f t="shared" si="249"/>
        <v>16.5</v>
      </c>
      <c r="Y365" s="52">
        <f t="shared" si="233"/>
        <v>213.8246499849553</v>
      </c>
      <c r="Z365" s="52">
        <f t="shared" si="234"/>
        <v>1.375</v>
      </c>
      <c r="AA365" s="53">
        <f t="shared" si="235"/>
        <v>1.4848934026733007</v>
      </c>
      <c r="AB365" s="54">
        <f t="shared" si="236"/>
        <v>1.0909090909090908E-4</v>
      </c>
      <c r="AC365" s="54">
        <v>1.4999999999999999E-4</v>
      </c>
      <c r="AD365" s="54"/>
      <c r="AE365" s="54"/>
      <c r="AF365" s="54"/>
      <c r="AG365" s="54"/>
      <c r="AH365" s="54"/>
      <c r="AI365" s="57">
        <v>341.41</v>
      </c>
      <c r="AJ365" s="54"/>
      <c r="AK365" s="54"/>
      <c r="AL365" s="54"/>
      <c r="AM365" s="54"/>
      <c r="AN365" s="54"/>
      <c r="AO365" s="54"/>
      <c r="AP365" s="54"/>
      <c r="AQ365" s="54"/>
      <c r="AR365" s="54"/>
      <c r="AY365" s="47" t="s">
        <v>176</v>
      </c>
      <c r="AZ365" s="48" t="s">
        <v>177</v>
      </c>
      <c r="BA365" s="49" t="s">
        <v>178</v>
      </c>
    </row>
    <row r="366" spans="1:53" s="42" customFormat="1" x14ac:dyDescent="0.25">
      <c r="A366" s="42" t="s">
        <v>171</v>
      </c>
      <c r="B366" s="42" t="s">
        <v>172</v>
      </c>
      <c r="C366" s="42" t="s">
        <v>173</v>
      </c>
      <c r="D366" s="42" t="s">
        <v>11</v>
      </c>
      <c r="E366" s="42">
        <v>1</v>
      </c>
      <c r="F366" s="42" t="s">
        <v>174</v>
      </c>
      <c r="G366" s="42">
        <v>20</v>
      </c>
      <c r="H366" s="51">
        <v>500</v>
      </c>
      <c r="I366" s="42">
        <v>20</v>
      </c>
      <c r="J366" s="39"/>
      <c r="K366" s="39"/>
      <c r="L366" s="39"/>
      <c r="M366" s="39"/>
      <c r="N366" s="39">
        <v>160</v>
      </c>
      <c r="O366" s="41">
        <v>1.9690000000000001</v>
      </c>
      <c r="Q366" s="41"/>
      <c r="R366" s="41"/>
      <c r="S366" s="41"/>
      <c r="T366" s="41"/>
      <c r="U366" s="39"/>
      <c r="V366" s="39"/>
      <c r="W366" s="39"/>
      <c r="X366" s="41">
        <f t="shared" si="249"/>
        <v>16.062000000000001</v>
      </c>
      <c r="Y366" s="52">
        <f t="shared" si="233"/>
        <v>202.62317885646743</v>
      </c>
      <c r="Z366" s="52">
        <f t="shared" si="234"/>
        <v>1.3385</v>
      </c>
      <c r="AA366" s="53">
        <f t="shared" si="235"/>
        <v>1.407105408725468</v>
      </c>
      <c r="AB366" s="54">
        <f t="shared" si="236"/>
        <v>1.1206574523720581E-4</v>
      </c>
      <c r="AC366" s="54">
        <v>1.4999999999999999E-4</v>
      </c>
      <c r="AD366" s="54"/>
      <c r="AE366" s="54"/>
      <c r="AF366" s="54"/>
      <c r="AG366" s="54"/>
      <c r="AH366" s="54"/>
      <c r="AI366" s="57">
        <v>379.53</v>
      </c>
      <c r="AJ366" s="54"/>
      <c r="AK366" s="54"/>
      <c r="AL366" s="54"/>
      <c r="AM366" s="54"/>
      <c r="AN366" s="54"/>
      <c r="AO366" s="54"/>
      <c r="AP366" s="54"/>
      <c r="AQ366" s="54"/>
      <c r="AR366" s="54"/>
      <c r="AY366" s="47" t="s">
        <v>176</v>
      </c>
      <c r="AZ366" s="48" t="s">
        <v>177</v>
      </c>
      <c r="BA366" s="49" t="s">
        <v>178</v>
      </c>
    </row>
    <row r="367" spans="1:53" s="27" customFormat="1" x14ac:dyDescent="0.25">
      <c r="A367" s="27" t="s">
        <v>171</v>
      </c>
      <c r="B367" s="27" t="s">
        <v>172</v>
      </c>
      <c r="C367" s="27" t="s">
        <v>173</v>
      </c>
      <c r="D367" s="27" t="s">
        <v>11</v>
      </c>
      <c r="E367" s="27">
        <v>1</v>
      </c>
      <c r="F367" s="27" t="s">
        <v>174</v>
      </c>
      <c r="G367" s="28">
        <v>22</v>
      </c>
      <c r="H367" s="28">
        <v>550</v>
      </c>
      <c r="I367" s="27">
        <v>22</v>
      </c>
      <c r="J367" s="24"/>
      <c r="K367" s="24"/>
      <c r="L367" s="24"/>
      <c r="M367" s="24"/>
      <c r="N367" s="24">
        <v>5</v>
      </c>
      <c r="O367" s="26">
        <v>0.188</v>
      </c>
      <c r="Q367" s="26"/>
      <c r="R367" s="26"/>
      <c r="S367" s="26"/>
      <c r="T367" s="26"/>
      <c r="U367" s="24"/>
      <c r="V367" s="24"/>
      <c r="W367" s="24"/>
      <c r="X367" s="26">
        <f t="shared" si="249"/>
        <v>21.623999999999999</v>
      </c>
      <c r="Y367" s="29">
        <f t="shared" si="233"/>
        <v>367.25012031986603</v>
      </c>
      <c r="Z367" s="29">
        <f t="shared" si="234"/>
        <v>1.8019999999999998</v>
      </c>
      <c r="AA367" s="30">
        <f t="shared" si="235"/>
        <v>2.5503480577768474</v>
      </c>
      <c r="AB367" s="31">
        <f t="shared" si="236"/>
        <v>8.3240843507214213E-5</v>
      </c>
      <c r="AC367" s="31">
        <v>1.4999999999999999E-4</v>
      </c>
      <c r="AD367" s="31"/>
      <c r="AE367" s="31"/>
      <c r="AF367" s="31"/>
      <c r="AH367" s="31"/>
      <c r="AI367" s="55">
        <v>43.84</v>
      </c>
      <c r="AJ367" s="31"/>
      <c r="AK367" s="31"/>
      <c r="AL367" s="31"/>
      <c r="AM367" s="31"/>
      <c r="AN367" s="31"/>
      <c r="AO367" s="31"/>
      <c r="AP367" s="31"/>
      <c r="AQ367" s="31"/>
      <c r="AR367" s="31"/>
      <c r="AY367" s="32" t="s">
        <v>176</v>
      </c>
      <c r="AZ367" s="33" t="s">
        <v>177</v>
      </c>
      <c r="BA367" s="27" t="s">
        <v>178</v>
      </c>
    </row>
    <row r="368" spans="1:53" s="27" customFormat="1" x14ac:dyDescent="0.25">
      <c r="A368" s="27" t="s">
        <v>171</v>
      </c>
      <c r="B368" s="27" t="s">
        <v>172</v>
      </c>
      <c r="C368" s="27" t="s">
        <v>173</v>
      </c>
      <c r="D368" s="27" t="s">
        <v>11</v>
      </c>
      <c r="E368" s="27">
        <v>1</v>
      </c>
      <c r="F368" s="27" t="s">
        <v>174</v>
      </c>
      <c r="G368" s="28">
        <v>22</v>
      </c>
      <c r="H368" s="28">
        <v>550</v>
      </c>
      <c r="I368" s="27">
        <v>22</v>
      </c>
      <c r="J368" s="24"/>
      <c r="K368" s="24"/>
      <c r="L368" s="24"/>
      <c r="M368" s="24"/>
      <c r="N368" s="24"/>
      <c r="O368" s="26">
        <v>0.219</v>
      </c>
      <c r="Q368" s="26"/>
      <c r="R368" s="26"/>
      <c r="S368" s="26"/>
      <c r="T368" s="26"/>
      <c r="U368" s="24"/>
      <c r="V368" s="24"/>
      <c r="W368" s="24"/>
      <c r="X368" s="26">
        <f t="shared" si="249"/>
        <v>21.562000000000001</v>
      </c>
      <c r="Y368" s="29">
        <f t="shared" ref="Y368" si="266">PI()*X368^2/4</f>
        <v>365.14719160462823</v>
      </c>
      <c r="Z368" s="29">
        <f t="shared" ref="Z368" si="267">X368/12</f>
        <v>1.7968333333333335</v>
      </c>
      <c r="AA368" s="30">
        <f t="shared" ref="AA368" si="268">PI()*Z368^2/4</f>
        <v>2.5357443861432518</v>
      </c>
      <c r="AB368" s="31">
        <f t="shared" ref="AB368" si="269">AC368/Z368</f>
        <v>8.3480196642240963E-5</v>
      </c>
      <c r="AC368" s="31">
        <v>1.4999999999999999E-4</v>
      </c>
      <c r="AD368" s="31"/>
      <c r="AE368" s="31"/>
      <c r="AF368" s="31"/>
      <c r="AH368" s="31"/>
      <c r="AI368" s="55">
        <v>50.99</v>
      </c>
      <c r="AJ368" s="31"/>
      <c r="AK368" s="31"/>
      <c r="AL368" s="31"/>
      <c r="AM368" s="31"/>
      <c r="AN368" s="31"/>
      <c r="AO368" s="31"/>
      <c r="AP368" s="31"/>
      <c r="AQ368" s="31"/>
      <c r="AR368" s="31"/>
      <c r="AY368" s="32" t="s">
        <v>176</v>
      </c>
      <c r="AZ368" s="33" t="s">
        <v>177</v>
      </c>
      <c r="BA368" s="27" t="s">
        <v>178</v>
      </c>
    </row>
    <row r="369" spans="1:53" s="27" customFormat="1" x14ac:dyDescent="0.25">
      <c r="A369" s="27" t="s">
        <v>171</v>
      </c>
      <c r="B369" s="27" t="s">
        <v>172</v>
      </c>
      <c r="C369" s="27" t="s">
        <v>173</v>
      </c>
      <c r="D369" s="27" t="s">
        <v>11</v>
      </c>
      <c r="E369" s="27">
        <v>1</v>
      </c>
      <c r="F369" s="27" t="s">
        <v>174</v>
      </c>
      <c r="G369" s="27">
        <v>22</v>
      </c>
      <c r="H369" s="34">
        <v>550</v>
      </c>
      <c r="I369" s="27">
        <v>22</v>
      </c>
      <c r="J369" s="24"/>
      <c r="K369" s="24"/>
      <c r="L369" s="24"/>
      <c r="M369" s="24"/>
      <c r="N369" s="24">
        <v>10</v>
      </c>
      <c r="O369" s="26">
        <v>0.25</v>
      </c>
      <c r="Q369" s="26"/>
      <c r="R369" s="26"/>
      <c r="S369" s="26"/>
      <c r="T369" s="26"/>
      <c r="U369" s="24"/>
      <c r="V369" s="24"/>
      <c r="W369" s="24"/>
      <c r="X369" s="26">
        <f t="shared" si="249"/>
        <v>21.5</v>
      </c>
      <c r="Y369" s="29">
        <f t="shared" si="233"/>
        <v>363.05030103047045</v>
      </c>
      <c r="Z369" s="29">
        <f t="shared" si="234"/>
        <v>1.7916666666666667</v>
      </c>
      <c r="AA369" s="30">
        <f t="shared" si="235"/>
        <v>2.521182646044934</v>
      </c>
      <c r="AB369" s="31">
        <f t="shared" si="236"/>
        <v>8.3720930232558129E-5</v>
      </c>
      <c r="AC369" s="31">
        <v>1.4999999999999999E-4</v>
      </c>
      <c r="AD369" s="31"/>
      <c r="AE369" s="31"/>
      <c r="AF369" s="31"/>
      <c r="AG369" s="31"/>
      <c r="AH369" s="31"/>
      <c r="AI369" s="55">
        <v>58.13</v>
      </c>
      <c r="AJ369" s="31"/>
      <c r="AK369" s="31"/>
      <c r="AL369" s="31"/>
      <c r="AM369" s="31"/>
      <c r="AN369" s="31"/>
      <c r="AO369" s="31"/>
      <c r="AP369" s="31"/>
      <c r="AQ369" s="31"/>
      <c r="AR369" s="31"/>
      <c r="AY369" s="32" t="s">
        <v>176</v>
      </c>
      <c r="AZ369" s="33" t="s">
        <v>177</v>
      </c>
      <c r="BA369" s="27" t="s">
        <v>178</v>
      </c>
    </row>
    <row r="370" spans="1:53" s="27" customFormat="1" x14ac:dyDescent="0.25">
      <c r="A370" s="27" t="s">
        <v>171</v>
      </c>
      <c r="B370" s="27" t="s">
        <v>172</v>
      </c>
      <c r="C370" s="27" t="s">
        <v>173</v>
      </c>
      <c r="D370" s="27" t="s">
        <v>11</v>
      </c>
      <c r="E370" s="27">
        <v>1</v>
      </c>
      <c r="F370" s="27" t="s">
        <v>174</v>
      </c>
      <c r="G370" s="27">
        <v>22</v>
      </c>
      <c r="H370" s="34">
        <v>550</v>
      </c>
      <c r="I370" s="27">
        <v>22</v>
      </c>
      <c r="J370" s="24"/>
      <c r="K370" s="24"/>
      <c r="L370" s="24"/>
      <c r="M370" s="24"/>
      <c r="N370" s="24"/>
      <c r="O370" s="26">
        <v>0.28100000000000003</v>
      </c>
      <c r="Q370" s="26"/>
      <c r="R370" s="26"/>
      <c r="S370" s="26"/>
      <c r="T370" s="26"/>
      <c r="U370" s="24"/>
      <c r="V370" s="24"/>
      <c r="W370" s="24"/>
      <c r="X370" s="26">
        <f t="shared" si="249"/>
        <v>21.437999999999999</v>
      </c>
      <c r="Y370" s="29">
        <f t="shared" si="233"/>
        <v>360.95944859739296</v>
      </c>
      <c r="Z370" s="29">
        <f t="shared" si="234"/>
        <v>1.7865</v>
      </c>
      <c r="AA370" s="30">
        <f t="shared" si="235"/>
        <v>2.5066628374818953</v>
      </c>
      <c r="AB370" s="31">
        <f t="shared" si="236"/>
        <v>8.3963056255247689E-5</v>
      </c>
      <c r="AC370" s="31">
        <v>1.4999999999999999E-4</v>
      </c>
      <c r="AD370" s="31"/>
      <c r="AE370" s="31"/>
      <c r="AF370" s="31"/>
      <c r="AG370" s="31"/>
      <c r="AH370" s="31"/>
      <c r="AI370" s="55">
        <v>65.239999999999995</v>
      </c>
      <c r="AJ370" s="31"/>
      <c r="AK370" s="31"/>
      <c r="AL370" s="31"/>
      <c r="AM370" s="31"/>
      <c r="AN370" s="31"/>
      <c r="AO370" s="31"/>
      <c r="AP370" s="31"/>
      <c r="AQ370" s="31"/>
      <c r="AR370" s="31"/>
      <c r="AY370" s="32" t="s">
        <v>176</v>
      </c>
      <c r="AZ370" s="33" t="s">
        <v>177</v>
      </c>
      <c r="BA370" s="27" t="s">
        <v>178</v>
      </c>
    </row>
    <row r="371" spans="1:53" s="27" customFormat="1" x14ac:dyDescent="0.25">
      <c r="A371" s="27" t="s">
        <v>171</v>
      </c>
      <c r="B371" s="27" t="s">
        <v>172</v>
      </c>
      <c r="C371" s="27" t="s">
        <v>173</v>
      </c>
      <c r="D371" s="27" t="s">
        <v>11</v>
      </c>
      <c r="E371" s="27">
        <v>1</v>
      </c>
      <c r="F371" s="27" t="s">
        <v>174</v>
      </c>
      <c r="G371" s="27">
        <v>22</v>
      </c>
      <c r="H371" s="34">
        <v>550</v>
      </c>
      <c r="I371" s="27">
        <v>22</v>
      </c>
      <c r="J371" s="24"/>
      <c r="K371" s="24"/>
      <c r="L371" s="24"/>
      <c r="M371" s="24"/>
      <c r="N371" s="24"/>
      <c r="O371" s="26">
        <v>0.312</v>
      </c>
      <c r="Q371" s="26"/>
      <c r="R371" s="26"/>
      <c r="S371" s="26"/>
      <c r="T371" s="26"/>
      <c r="U371" s="24"/>
      <c r="V371" s="24"/>
      <c r="W371" s="24"/>
      <c r="X371" s="26">
        <f t="shared" si="249"/>
        <v>21.376000000000001</v>
      </c>
      <c r="Y371" s="29">
        <f t="shared" si="233"/>
        <v>358.87463430539572</v>
      </c>
      <c r="Z371" s="29">
        <f t="shared" si="234"/>
        <v>1.7813333333333334</v>
      </c>
      <c r="AA371" s="30">
        <f t="shared" si="235"/>
        <v>2.4921849604541366</v>
      </c>
      <c r="AB371" s="31">
        <f t="shared" si="236"/>
        <v>8.4206586826347294E-5</v>
      </c>
      <c r="AC371" s="31">
        <v>1.4999999999999999E-4</v>
      </c>
      <c r="AD371" s="31"/>
      <c r="AE371" s="31"/>
      <c r="AF371" s="31"/>
      <c r="AG371" s="31"/>
      <c r="AH371" s="31"/>
      <c r="AI371" s="55">
        <v>72.34</v>
      </c>
      <c r="AJ371" s="31"/>
      <c r="AK371" s="31"/>
      <c r="AL371" s="31"/>
      <c r="AM371" s="31"/>
      <c r="AN371" s="31"/>
      <c r="AO371" s="31"/>
      <c r="AP371" s="31"/>
      <c r="AQ371" s="31"/>
      <c r="AR371" s="31"/>
      <c r="AY371" s="32" t="s">
        <v>176</v>
      </c>
      <c r="AZ371" s="33" t="s">
        <v>177</v>
      </c>
      <c r="BA371" s="27" t="s">
        <v>178</v>
      </c>
    </row>
    <row r="372" spans="1:53" s="27" customFormat="1" x14ac:dyDescent="0.25">
      <c r="A372" s="27" t="s">
        <v>171</v>
      </c>
      <c r="B372" s="27" t="s">
        <v>172</v>
      </c>
      <c r="C372" s="27" t="s">
        <v>173</v>
      </c>
      <c r="D372" s="27" t="s">
        <v>11</v>
      </c>
      <c r="E372" s="27">
        <v>1</v>
      </c>
      <c r="F372" s="27" t="s">
        <v>174</v>
      </c>
      <c r="G372" s="27">
        <v>22</v>
      </c>
      <c r="H372" s="34">
        <v>550</v>
      </c>
      <c r="I372" s="27">
        <v>22</v>
      </c>
      <c r="J372" s="24"/>
      <c r="K372" s="24"/>
      <c r="L372" s="24"/>
      <c r="M372" s="24"/>
      <c r="N372" s="24"/>
      <c r="O372" s="26">
        <v>0.34399999999999997</v>
      </c>
      <c r="Q372" s="26"/>
      <c r="R372" s="26"/>
      <c r="S372" s="26"/>
      <c r="T372" s="26"/>
      <c r="U372" s="24"/>
      <c r="V372" s="24"/>
      <c r="W372" s="24"/>
      <c r="X372" s="26">
        <f t="shared" si="249"/>
        <v>21.312000000000001</v>
      </c>
      <c r="Y372" s="29">
        <f t="shared" si="233"/>
        <v>356.72890139025264</v>
      </c>
      <c r="Z372" s="29">
        <f t="shared" si="234"/>
        <v>1.776</v>
      </c>
      <c r="AA372" s="30">
        <f t="shared" si="235"/>
        <v>2.4772840374323097</v>
      </c>
      <c r="AB372" s="31">
        <f t="shared" si="236"/>
        <v>8.4459459459459451E-5</v>
      </c>
      <c r="AC372" s="31">
        <v>1.4999999999999999E-4</v>
      </c>
      <c r="AD372" s="31"/>
      <c r="AE372" s="31"/>
      <c r="AF372" s="31"/>
      <c r="AG372" s="31"/>
      <c r="AH372" s="31"/>
      <c r="AI372" s="55">
        <v>79.64</v>
      </c>
      <c r="AJ372" s="31"/>
      <c r="AK372" s="31"/>
      <c r="AL372" s="31"/>
      <c r="AM372" s="31"/>
      <c r="AN372" s="31"/>
      <c r="AO372" s="31"/>
      <c r="AP372" s="31"/>
      <c r="AQ372" s="31"/>
      <c r="AR372" s="31"/>
      <c r="AY372" s="32" t="s">
        <v>176</v>
      </c>
      <c r="AZ372" s="33" t="s">
        <v>177</v>
      </c>
      <c r="BA372" s="27" t="s">
        <v>178</v>
      </c>
    </row>
    <row r="373" spans="1:53" s="27" customFormat="1" x14ac:dyDescent="0.25">
      <c r="A373" s="27" t="s">
        <v>171</v>
      </c>
      <c r="B373" s="27" t="s">
        <v>172</v>
      </c>
      <c r="C373" s="27" t="s">
        <v>173</v>
      </c>
      <c r="D373" s="27" t="s">
        <v>11</v>
      </c>
      <c r="E373" s="27">
        <v>1</v>
      </c>
      <c r="F373" s="27" t="s">
        <v>174</v>
      </c>
      <c r="G373" s="27">
        <v>22</v>
      </c>
      <c r="H373" s="34">
        <v>550</v>
      </c>
      <c r="I373" s="27">
        <v>22</v>
      </c>
      <c r="J373" s="24"/>
      <c r="K373" s="24"/>
      <c r="L373" s="24"/>
      <c r="M373" s="24" t="s">
        <v>180</v>
      </c>
      <c r="N373" s="24">
        <v>20</v>
      </c>
      <c r="O373" s="26">
        <v>0.375</v>
      </c>
      <c r="Q373" s="26"/>
      <c r="R373" s="26"/>
      <c r="S373" s="26"/>
      <c r="T373" s="26"/>
      <c r="U373" s="24"/>
      <c r="V373" s="24"/>
      <c r="W373" s="24"/>
      <c r="X373" s="26">
        <f t="shared" si="249"/>
        <v>21.25</v>
      </c>
      <c r="Y373" s="29">
        <f t="shared" si="233"/>
        <v>354.65635815916022</v>
      </c>
      <c r="Z373" s="29">
        <f t="shared" si="234"/>
        <v>1.7708333333333333</v>
      </c>
      <c r="AA373" s="30">
        <f t="shared" si="235"/>
        <v>2.4628913761052793</v>
      </c>
      <c r="AB373" s="31">
        <f t="shared" si="236"/>
        <v>8.4705882352941169E-5</v>
      </c>
      <c r="AC373" s="31">
        <v>1.4999999999999999E-4</v>
      </c>
      <c r="AD373" s="31"/>
      <c r="AE373" s="31"/>
      <c r="AF373" s="31"/>
      <c r="AG373" s="31"/>
      <c r="AH373" s="31"/>
      <c r="AI373" s="55">
        <v>86.69</v>
      </c>
      <c r="AJ373" s="31"/>
      <c r="AK373" s="31"/>
      <c r="AL373" s="31"/>
      <c r="AM373" s="31"/>
      <c r="AN373" s="31"/>
      <c r="AO373" s="31"/>
      <c r="AP373" s="31"/>
      <c r="AQ373" s="31"/>
      <c r="AR373" s="31"/>
      <c r="AY373" s="32" t="s">
        <v>176</v>
      </c>
      <c r="AZ373" s="33" t="s">
        <v>177</v>
      </c>
      <c r="BA373" s="27" t="s">
        <v>178</v>
      </c>
    </row>
    <row r="374" spans="1:53" s="27" customFormat="1" x14ac:dyDescent="0.25">
      <c r="A374" s="27" t="s">
        <v>171</v>
      </c>
      <c r="B374" s="27" t="s">
        <v>172</v>
      </c>
      <c r="C374" s="27" t="s">
        <v>173</v>
      </c>
      <c r="D374" s="27" t="s">
        <v>11</v>
      </c>
      <c r="E374" s="27">
        <v>1</v>
      </c>
      <c r="F374" s="27" t="s">
        <v>174</v>
      </c>
      <c r="G374" s="27">
        <v>22</v>
      </c>
      <c r="H374" s="34">
        <v>550</v>
      </c>
      <c r="I374" s="27">
        <v>22</v>
      </c>
      <c r="J374" s="24"/>
      <c r="K374" s="24"/>
      <c r="L374" s="24"/>
      <c r="M374" s="24"/>
      <c r="N374" s="24"/>
      <c r="O374" s="26">
        <v>0.40600000000000003</v>
      </c>
      <c r="Q374" s="26"/>
      <c r="R374" s="26"/>
      <c r="S374" s="26"/>
      <c r="T374" s="26"/>
      <c r="U374" s="24"/>
      <c r="V374" s="24"/>
      <c r="W374" s="24"/>
      <c r="X374" s="26">
        <f t="shared" si="249"/>
        <v>21.187999999999999</v>
      </c>
      <c r="Y374" s="29">
        <f t="shared" si="233"/>
        <v>352.58985306914803</v>
      </c>
      <c r="Z374" s="29">
        <f t="shared" si="234"/>
        <v>1.7656666666666665</v>
      </c>
      <c r="AA374" s="30">
        <f t="shared" si="235"/>
        <v>2.448540646313528</v>
      </c>
      <c r="AB374" s="31">
        <f t="shared" si="236"/>
        <v>8.4953747404191052E-5</v>
      </c>
      <c r="AC374" s="31">
        <v>1.4999999999999999E-4</v>
      </c>
      <c r="AD374" s="31"/>
      <c r="AE374" s="31"/>
      <c r="AF374" s="31"/>
      <c r="AG374" s="31"/>
      <c r="AH374" s="31"/>
      <c r="AI374" s="55">
        <v>93.72</v>
      </c>
      <c r="AJ374" s="31"/>
      <c r="AK374" s="31"/>
      <c r="AL374" s="31"/>
      <c r="AM374" s="31"/>
      <c r="AN374" s="31"/>
      <c r="AO374" s="31"/>
      <c r="AP374" s="31"/>
      <c r="AQ374" s="31"/>
      <c r="AR374" s="31"/>
      <c r="AY374" s="32" t="s">
        <v>176</v>
      </c>
      <c r="AZ374" s="33" t="s">
        <v>177</v>
      </c>
      <c r="BA374" s="27" t="s">
        <v>178</v>
      </c>
    </row>
    <row r="375" spans="1:53" s="27" customFormat="1" x14ac:dyDescent="0.25">
      <c r="A375" s="27" t="s">
        <v>171</v>
      </c>
      <c r="B375" s="27" t="s">
        <v>172</v>
      </c>
      <c r="C375" s="27" t="s">
        <v>173</v>
      </c>
      <c r="D375" s="27" t="s">
        <v>11</v>
      </c>
      <c r="E375" s="27">
        <v>1</v>
      </c>
      <c r="F375" s="27" t="s">
        <v>174</v>
      </c>
      <c r="G375" s="27">
        <v>22</v>
      </c>
      <c r="H375" s="34">
        <v>550</v>
      </c>
      <c r="I375" s="27">
        <v>22</v>
      </c>
      <c r="J375" s="24"/>
      <c r="K375" s="24"/>
      <c r="L375" s="24"/>
      <c r="M375" s="24"/>
      <c r="N375" s="24"/>
      <c r="O375" s="26">
        <v>0.438</v>
      </c>
      <c r="Q375" s="26"/>
      <c r="R375" s="26"/>
      <c r="S375" s="26"/>
      <c r="T375" s="26"/>
      <c r="U375" s="24"/>
      <c r="V375" s="24"/>
      <c r="W375" s="24"/>
      <c r="X375" s="26">
        <f t="shared" si="249"/>
        <v>21.123999999999999</v>
      </c>
      <c r="Y375" s="29">
        <f t="shared" si="233"/>
        <v>350.463019975409</v>
      </c>
      <c r="Z375" s="29">
        <f t="shared" si="234"/>
        <v>1.7603333333333333</v>
      </c>
      <c r="AA375" s="30">
        <f t="shared" si="235"/>
        <v>2.4337709720514513</v>
      </c>
      <c r="AB375" s="31">
        <f t="shared" si="236"/>
        <v>8.5211134254875969E-5</v>
      </c>
      <c r="AC375" s="31">
        <v>1.4999999999999999E-4</v>
      </c>
      <c r="AD375" s="31"/>
      <c r="AE375" s="31"/>
      <c r="AF375" s="31"/>
      <c r="AG375" s="31"/>
      <c r="AH375" s="31"/>
      <c r="AI375" s="55">
        <v>100.96</v>
      </c>
      <c r="AJ375" s="31"/>
      <c r="AK375" s="31"/>
      <c r="AL375" s="31"/>
      <c r="AM375" s="31"/>
      <c r="AN375" s="31"/>
      <c r="AO375" s="31"/>
      <c r="AP375" s="31"/>
      <c r="AQ375" s="31"/>
      <c r="AR375" s="31"/>
      <c r="AY375" s="32" t="s">
        <v>176</v>
      </c>
      <c r="AZ375" s="33" t="s">
        <v>177</v>
      </c>
      <c r="BA375" s="27" t="s">
        <v>178</v>
      </c>
    </row>
    <row r="376" spans="1:53" s="27" customFormat="1" x14ac:dyDescent="0.25">
      <c r="A376" s="27" t="s">
        <v>171</v>
      </c>
      <c r="B376" s="27" t="s">
        <v>172</v>
      </c>
      <c r="C376" s="27" t="s">
        <v>173</v>
      </c>
      <c r="D376" s="27" t="s">
        <v>11</v>
      </c>
      <c r="E376" s="27">
        <v>1</v>
      </c>
      <c r="F376" s="27" t="s">
        <v>174</v>
      </c>
      <c r="G376" s="27">
        <v>22</v>
      </c>
      <c r="H376" s="34">
        <v>550</v>
      </c>
      <c r="I376" s="27">
        <v>22</v>
      </c>
      <c r="J376" s="24"/>
      <c r="K376" s="24"/>
      <c r="L376" s="24"/>
      <c r="M376" s="24"/>
      <c r="N376" s="24"/>
      <c r="O376" s="26">
        <v>0.46899999999999997</v>
      </c>
      <c r="Q376" s="26"/>
      <c r="R376" s="26"/>
      <c r="S376" s="26"/>
      <c r="T376" s="26"/>
      <c r="U376" s="24"/>
      <c r="V376" s="24"/>
      <c r="W376" s="24"/>
      <c r="X376" s="26">
        <f t="shared" si="249"/>
        <v>21.062000000000001</v>
      </c>
      <c r="Y376" s="29">
        <f t="shared" si="233"/>
        <v>348.4087859463018</v>
      </c>
      <c r="Z376" s="29">
        <f t="shared" si="234"/>
        <v>1.7551666666666668</v>
      </c>
      <c r="AA376" s="30">
        <f t="shared" si="235"/>
        <v>2.4195054579604287</v>
      </c>
      <c r="AB376" s="31">
        <f t="shared" si="236"/>
        <v>8.5461969423606481E-5</v>
      </c>
      <c r="AC376" s="31">
        <v>1.4999999999999999E-4</v>
      </c>
      <c r="AD376" s="31"/>
      <c r="AE376" s="31"/>
      <c r="AF376" s="31"/>
      <c r="AG376" s="31"/>
      <c r="AH376" s="31"/>
      <c r="AI376" s="55">
        <v>107.95</v>
      </c>
      <c r="AJ376" s="31"/>
      <c r="AK376" s="31"/>
      <c r="AL376" s="31"/>
      <c r="AM376" s="31"/>
      <c r="AN376" s="31"/>
      <c r="AO376" s="31"/>
      <c r="AP376" s="31"/>
      <c r="AQ376" s="31"/>
      <c r="AR376" s="31"/>
      <c r="AY376" s="32" t="s">
        <v>176</v>
      </c>
      <c r="AZ376" s="33" t="s">
        <v>177</v>
      </c>
      <c r="BA376" s="27" t="s">
        <v>178</v>
      </c>
    </row>
    <row r="377" spans="1:53" s="27" customFormat="1" x14ac:dyDescent="0.25">
      <c r="A377" s="27" t="s">
        <v>171</v>
      </c>
      <c r="B377" s="27" t="s">
        <v>172</v>
      </c>
      <c r="C377" s="27" t="s">
        <v>173</v>
      </c>
      <c r="D377" s="27" t="s">
        <v>11</v>
      </c>
      <c r="E377" s="27">
        <v>1</v>
      </c>
      <c r="F377" s="27" t="s">
        <v>174</v>
      </c>
      <c r="G377" s="27">
        <v>22</v>
      </c>
      <c r="H377" s="34">
        <v>550</v>
      </c>
      <c r="I377" s="27">
        <v>22</v>
      </c>
      <c r="J377" s="24"/>
      <c r="K377" s="24"/>
      <c r="L377" s="24"/>
      <c r="M377" s="24" t="s">
        <v>182</v>
      </c>
      <c r="N377" s="24">
        <v>30</v>
      </c>
      <c r="O377" s="26">
        <v>0.5</v>
      </c>
      <c r="Q377" s="26"/>
      <c r="R377" s="26"/>
      <c r="S377" s="26"/>
      <c r="T377" s="26"/>
      <c r="U377" s="24"/>
      <c r="V377" s="24"/>
      <c r="W377" s="24"/>
      <c r="X377" s="26">
        <f t="shared" si="249"/>
        <v>21</v>
      </c>
      <c r="Y377" s="29">
        <f t="shared" si="233"/>
        <v>346.36059005827468</v>
      </c>
      <c r="Z377" s="29">
        <f t="shared" si="234"/>
        <v>1.75</v>
      </c>
      <c r="AA377" s="30">
        <f t="shared" si="235"/>
        <v>2.4052818754046852</v>
      </c>
      <c r="AB377" s="31">
        <f t="shared" si="236"/>
        <v>8.5714285714285713E-5</v>
      </c>
      <c r="AC377" s="31">
        <v>1.4999999999999999E-4</v>
      </c>
      <c r="AD377" s="31"/>
      <c r="AE377" s="31"/>
      <c r="AF377" s="31"/>
      <c r="AG377" s="31"/>
      <c r="AH377" s="31"/>
      <c r="AI377" s="55">
        <v>114.92</v>
      </c>
      <c r="AJ377" s="31"/>
      <c r="AK377" s="31"/>
      <c r="AL377" s="31"/>
      <c r="AM377" s="31"/>
      <c r="AN377" s="31"/>
      <c r="AO377" s="31"/>
      <c r="AP377" s="31"/>
      <c r="AQ377" s="31"/>
      <c r="AR377" s="31"/>
      <c r="AY377" s="32" t="s">
        <v>176</v>
      </c>
      <c r="AZ377" s="33" t="s">
        <v>177</v>
      </c>
      <c r="BA377" s="27" t="s">
        <v>178</v>
      </c>
    </row>
    <row r="378" spans="1:53" s="27" customFormat="1" x14ac:dyDescent="0.25">
      <c r="A378" s="27" t="s">
        <v>171</v>
      </c>
      <c r="B378" s="27" t="s">
        <v>172</v>
      </c>
      <c r="C378" s="27" t="s">
        <v>173</v>
      </c>
      <c r="D378" s="27" t="s">
        <v>11</v>
      </c>
      <c r="E378" s="27">
        <v>1</v>
      </c>
      <c r="F378" s="27" t="s">
        <v>174</v>
      </c>
      <c r="G378" s="28">
        <v>22</v>
      </c>
      <c r="H378" s="28">
        <v>550</v>
      </c>
      <c r="I378" s="27">
        <v>22</v>
      </c>
      <c r="J378" s="24"/>
      <c r="K378" s="24"/>
      <c r="L378" s="24"/>
      <c r="M378" s="24"/>
      <c r="N378" s="24"/>
      <c r="O378" s="26">
        <v>0.56200000000000006</v>
      </c>
      <c r="Q378" s="26"/>
      <c r="R378" s="26"/>
      <c r="S378" s="26"/>
      <c r="T378" s="26"/>
      <c r="U378" s="24"/>
      <c r="V378" s="24"/>
      <c r="W378" s="24"/>
      <c r="X378" s="26">
        <f t="shared" si="249"/>
        <v>20.876000000000001</v>
      </c>
      <c r="Y378" s="29">
        <f t="shared" si="233"/>
        <v>342.28231270546121</v>
      </c>
      <c r="Z378" s="29">
        <f t="shared" si="234"/>
        <v>1.7396666666666667</v>
      </c>
      <c r="AA378" s="30">
        <f t="shared" si="235"/>
        <v>2.3769605048990359</v>
      </c>
      <c r="AB378" s="31">
        <f t="shared" si="236"/>
        <v>8.6223414447212095E-5</v>
      </c>
      <c r="AC378" s="31">
        <v>1.4999999999999999E-4</v>
      </c>
      <c r="AD378" s="31"/>
      <c r="AE378" s="31"/>
      <c r="AF378" s="31"/>
      <c r="AH378" s="31"/>
      <c r="AI378" s="55">
        <v>128.79</v>
      </c>
      <c r="AJ378" s="31"/>
      <c r="AK378" s="31"/>
      <c r="AL378" s="31"/>
      <c r="AM378" s="31"/>
      <c r="AN378" s="31"/>
      <c r="AO378" s="31"/>
      <c r="AP378" s="31"/>
      <c r="AQ378" s="31"/>
      <c r="AR378" s="31"/>
      <c r="AY378" s="32" t="s">
        <v>176</v>
      </c>
      <c r="AZ378" s="33" t="s">
        <v>177</v>
      </c>
      <c r="BA378" s="27" t="s">
        <v>178</v>
      </c>
    </row>
    <row r="379" spans="1:53" s="27" customFormat="1" x14ac:dyDescent="0.25">
      <c r="A379" s="27" t="s">
        <v>171</v>
      </c>
      <c r="B379" s="27" t="s">
        <v>172</v>
      </c>
      <c r="C379" s="27" t="s">
        <v>173</v>
      </c>
      <c r="D379" s="27" t="s">
        <v>11</v>
      </c>
      <c r="E379" s="27">
        <v>1</v>
      </c>
      <c r="F379" s="27" t="s">
        <v>174</v>
      </c>
      <c r="G379" s="27">
        <v>22</v>
      </c>
      <c r="H379" s="34">
        <v>550</v>
      </c>
      <c r="I379" s="27">
        <v>22</v>
      </c>
      <c r="J379" s="24"/>
      <c r="K379" s="24"/>
      <c r="L379" s="24"/>
      <c r="M379" s="24"/>
      <c r="N379" s="24"/>
      <c r="O379" s="26">
        <v>0.625</v>
      </c>
      <c r="Q379" s="26"/>
      <c r="R379" s="26"/>
      <c r="S379" s="26"/>
      <c r="T379" s="26"/>
      <c r="U379" s="24"/>
      <c r="V379" s="24"/>
      <c r="W379" s="24"/>
      <c r="X379" s="26">
        <f t="shared" si="249"/>
        <v>20.75</v>
      </c>
      <c r="Y379" s="29">
        <f t="shared" si="233"/>
        <v>338.16299672781383</v>
      </c>
      <c r="Z379" s="29">
        <f t="shared" si="234"/>
        <v>1.7291666666666667</v>
      </c>
      <c r="AA379" s="30">
        <f t="shared" si="235"/>
        <v>2.3483541439431517</v>
      </c>
      <c r="AB379" s="31">
        <f t="shared" si="236"/>
        <v>8.6746987951807222E-5</v>
      </c>
      <c r="AC379" s="31">
        <v>1.4999999999999999E-4</v>
      </c>
      <c r="AD379" s="31"/>
      <c r="AE379" s="31"/>
      <c r="AF379" s="31"/>
      <c r="AG379" s="31"/>
      <c r="AH379" s="31"/>
      <c r="AI379" s="55">
        <v>142.81</v>
      </c>
      <c r="AJ379" s="31"/>
      <c r="AK379" s="31"/>
      <c r="AL379" s="31"/>
      <c r="AM379" s="31"/>
      <c r="AN379" s="31"/>
      <c r="AO379" s="31"/>
      <c r="AP379" s="31"/>
      <c r="AQ379" s="31"/>
      <c r="AR379" s="31"/>
      <c r="AY379" s="32" t="s">
        <v>176</v>
      </c>
      <c r="AZ379" s="33" t="s">
        <v>177</v>
      </c>
      <c r="BA379" s="27" t="s">
        <v>178</v>
      </c>
    </row>
    <row r="380" spans="1:53" s="27" customFormat="1" x14ac:dyDescent="0.25">
      <c r="A380" s="27" t="s">
        <v>171</v>
      </c>
      <c r="B380" s="27" t="s">
        <v>172</v>
      </c>
      <c r="C380" s="27" t="s">
        <v>173</v>
      </c>
      <c r="D380" s="27" t="s">
        <v>11</v>
      </c>
      <c r="E380" s="27">
        <v>1</v>
      </c>
      <c r="F380" s="27" t="s">
        <v>174</v>
      </c>
      <c r="G380" s="28">
        <v>22</v>
      </c>
      <c r="H380" s="28">
        <v>550</v>
      </c>
      <c r="I380" s="27">
        <v>22</v>
      </c>
      <c r="J380" s="24"/>
      <c r="K380" s="24"/>
      <c r="L380" s="24"/>
      <c r="M380" s="24"/>
      <c r="N380" s="24"/>
      <c r="O380" s="26">
        <v>0.68799999999999994</v>
      </c>
      <c r="Q380" s="26"/>
      <c r="R380" s="26"/>
      <c r="S380" s="26"/>
      <c r="T380" s="26"/>
      <c r="U380" s="24"/>
      <c r="V380" s="24"/>
      <c r="W380" s="24"/>
      <c r="X380" s="26">
        <f t="shared" si="249"/>
        <v>20.623999999999999</v>
      </c>
      <c r="Y380" s="29">
        <f t="shared" si="233"/>
        <v>334.06861871265062</v>
      </c>
      <c r="Z380" s="29">
        <f t="shared" si="234"/>
        <v>1.7186666666666666</v>
      </c>
      <c r="AA380" s="30">
        <f t="shared" si="235"/>
        <v>2.3199209632822959</v>
      </c>
      <c r="AB380" s="31">
        <f t="shared" si="236"/>
        <v>8.7276958882854922E-5</v>
      </c>
      <c r="AC380" s="31">
        <v>1.4999999999999999E-4</v>
      </c>
      <c r="AD380" s="31"/>
      <c r="AE380" s="31"/>
      <c r="AF380" s="31"/>
      <c r="AH380" s="31"/>
      <c r="AI380" s="55">
        <v>156.74</v>
      </c>
      <c r="AJ380" s="31"/>
      <c r="AK380" s="31"/>
      <c r="AL380" s="31"/>
      <c r="AM380" s="31"/>
      <c r="AN380" s="31"/>
      <c r="AO380" s="31"/>
      <c r="AP380" s="31"/>
      <c r="AQ380" s="31"/>
      <c r="AR380" s="31"/>
      <c r="AY380" s="32" t="s">
        <v>176</v>
      </c>
      <c r="AZ380" s="33" t="s">
        <v>177</v>
      </c>
      <c r="BA380" s="27" t="s">
        <v>178</v>
      </c>
    </row>
    <row r="381" spans="1:53" s="27" customFormat="1" x14ac:dyDescent="0.25">
      <c r="A381" s="27" t="s">
        <v>171</v>
      </c>
      <c r="B381" s="27" t="s">
        <v>172</v>
      </c>
      <c r="C381" s="27" t="s">
        <v>173</v>
      </c>
      <c r="D381" s="27" t="s">
        <v>11</v>
      </c>
      <c r="E381" s="27">
        <v>1</v>
      </c>
      <c r="F381" s="27" t="s">
        <v>174</v>
      </c>
      <c r="G381" s="28">
        <v>22</v>
      </c>
      <c r="H381" s="28">
        <v>550</v>
      </c>
      <c r="I381" s="27">
        <v>22</v>
      </c>
      <c r="J381" s="24"/>
      <c r="K381" s="24"/>
      <c r="L381" s="24"/>
      <c r="M381" s="24"/>
      <c r="N381" s="24"/>
      <c r="O381" s="26">
        <v>0.75</v>
      </c>
      <c r="Q381" s="26"/>
      <c r="R381" s="26"/>
      <c r="S381" s="26"/>
      <c r="T381" s="26"/>
      <c r="U381" s="24"/>
      <c r="V381" s="24"/>
      <c r="W381" s="24"/>
      <c r="X381" s="26">
        <f t="shared" si="249"/>
        <v>20.5</v>
      </c>
      <c r="Y381" s="29">
        <f t="shared" si="233"/>
        <v>330.06357816777762</v>
      </c>
      <c r="Z381" s="29">
        <f t="shared" si="234"/>
        <v>1.7083333333333333</v>
      </c>
      <c r="AA381" s="30">
        <f t="shared" si="235"/>
        <v>2.2921081817206779</v>
      </c>
      <c r="AB381" s="31">
        <f t="shared" si="236"/>
        <v>8.7804878048780482E-5</v>
      </c>
      <c r="AC381" s="31">
        <v>1.4999999999999999E-4</v>
      </c>
      <c r="AD381" s="31"/>
      <c r="AE381" s="31"/>
      <c r="AF381" s="31"/>
      <c r="AH381" s="31"/>
      <c r="AI381" s="55">
        <v>170.37</v>
      </c>
      <c r="AJ381" s="31"/>
      <c r="AK381" s="31"/>
      <c r="AL381" s="31"/>
      <c r="AM381" s="31"/>
      <c r="AN381" s="31"/>
      <c r="AO381" s="31"/>
      <c r="AP381" s="31"/>
      <c r="AQ381" s="31"/>
      <c r="AR381" s="31"/>
      <c r="AY381" s="32" t="s">
        <v>176</v>
      </c>
      <c r="AZ381" s="33" t="s">
        <v>177</v>
      </c>
      <c r="BA381" s="27" t="s">
        <v>178</v>
      </c>
    </row>
    <row r="382" spans="1:53" s="27" customFormat="1" x14ac:dyDescent="0.25">
      <c r="A382" s="27" t="s">
        <v>171</v>
      </c>
      <c r="B382" s="27" t="s">
        <v>172</v>
      </c>
      <c r="C382" s="27" t="s">
        <v>173</v>
      </c>
      <c r="D382" s="27" t="s">
        <v>11</v>
      </c>
      <c r="E382" s="27">
        <v>1</v>
      </c>
      <c r="F382" s="27" t="s">
        <v>174</v>
      </c>
      <c r="G382" s="28">
        <v>22</v>
      </c>
      <c r="H382" s="28">
        <v>550</v>
      </c>
      <c r="I382" s="27">
        <v>22</v>
      </c>
      <c r="J382" s="24"/>
      <c r="K382" s="24"/>
      <c r="L382" s="24"/>
      <c r="M382" s="24"/>
      <c r="N382" s="24"/>
      <c r="O382" s="26">
        <v>0.81200000000000006</v>
      </c>
      <c r="Q382" s="26"/>
      <c r="R382" s="26"/>
      <c r="S382" s="26"/>
      <c r="T382" s="26"/>
      <c r="U382" s="24"/>
      <c r="V382" s="24"/>
      <c r="W382" s="24"/>
      <c r="X382" s="26">
        <f t="shared" si="249"/>
        <v>20.376000000000001</v>
      </c>
      <c r="Y382" s="29">
        <f t="shared" si="233"/>
        <v>326.08269018722547</v>
      </c>
      <c r="Z382" s="29">
        <f t="shared" si="234"/>
        <v>1.6980000000000002</v>
      </c>
      <c r="AA382" s="30">
        <f t="shared" si="235"/>
        <v>2.2644631263001771</v>
      </c>
      <c r="AB382" s="31">
        <f t="shared" si="236"/>
        <v>8.8339222614840972E-5</v>
      </c>
      <c r="AC382" s="31">
        <v>1.4999999999999999E-4</v>
      </c>
      <c r="AD382" s="31"/>
      <c r="AE382" s="31"/>
      <c r="AF382" s="31"/>
      <c r="AH382" s="31"/>
      <c r="AI382" s="55">
        <v>183.92</v>
      </c>
      <c r="AJ382" s="31"/>
      <c r="AK382" s="31"/>
      <c r="AL382" s="31"/>
      <c r="AM382" s="31"/>
      <c r="AN382" s="31"/>
      <c r="AO382" s="31"/>
      <c r="AP382" s="31"/>
      <c r="AQ382" s="31"/>
      <c r="AR382" s="31"/>
      <c r="AY382" s="32" t="s">
        <v>176</v>
      </c>
      <c r="AZ382" s="33" t="s">
        <v>177</v>
      </c>
      <c r="BA382" s="27" t="s">
        <v>178</v>
      </c>
    </row>
    <row r="383" spans="1:53" s="27" customFormat="1" x14ac:dyDescent="0.25">
      <c r="A383" s="27" t="s">
        <v>171</v>
      </c>
      <c r="B383" s="27" t="s">
        <v>172</v>
      </c>
      <c r="C383" s="27" t="s">
        <v>173</v>
      </c>
      <c r="D383" s="27" t="s">
        <v>11</v>
      </c>
      <c r="E383" s="27">
        <v>1</v>
      </c>
      <c r="F383" s="27" t="s">
        <v>174</v>
      </c>
      <c r="G383" s="27">
        <v>22</v>
      </c>
      <c r="H383" s="34">
        <v>550</v>
      </c>
      <c r="I383" s="27">
        <v>22</v>
      </c>
      <c r="J383" s="24"/>
      <c r="K383" s="24"/>
      <c r="L383" s="24"/>
      <c r="M383" s="24"/>
      <c r="N383" s="24">
        <v>60</v>
      </c>
      <c r="O383" s="26">
        <v>0.875</v>
      </c>
      <c r="Q383" s="26"/>
      <c r="R383" s="26"/>
      <c r="S383" s="26"/>
      <c r="T383" s="26"/>
      <c r="U383" s="24"/>
      <c r="V383" s="24"/>
      <c r="W383" s="24"/>
      <c r="X383" s="26">
        <f t="shared" si="249"/>
        <v>20.25</v>
      </c>
      <c r="Y383" s="29">
        <f t="shared" si="233"/>
        <v>322.06233437816616</v>
      </c>
      <c r="Z383" s="29">
        <f t="shared" si="234"/>
        <v>1.6875</v>
      </c>
      <c r="AA383" s="30">
        <f t="shared" si="235"/>
        <v>2.2365439887372647</v>
      </c>
      <c r="AB383" s="31">
        <f t="shared" si="236"/>
        <v>8.888888888888888E-5</v>
      </c>
      <c r="AC383" s="31">
        <v>1.4999999999999999E-4</v>
      </c>
      <c r="AD383" s="31"/>
      <c r="AE383" s="31"/>
      <c r="AF383" s="31"/>
      <c r="AG383" s="31"/>
      <c r="AH383" s="31"/>
      <c r="AI383" s="55">
        <v>197.6</v>
      </c>
      <c r="AJ383" s="31"/>
      <c r="AK383" s="31"/>
      <c r="AL383" s="31"/>
      <c r="AM383" s="31"/>
      <c r="AN383" s="31"/>
      <c r="AO383" s="31"/>
      <c r="AP383" s="31"/>
      <c r="AQ383" s="31"/>
      <c r="AR383" s="31"/>
      <c r="AY383" s="32" t="s">
        <v>176</v>
      </c>
      <c r="AZ383" s="33" t="s">
        <v>177</v>
      </c>
      <c r="BA383" s="27" t="s">
        <v>178</v>
      </c>
    </row>
    <row r="384" spans="1:53" s="27" customFormat="1" x14ac:dyDescent="0.25">
      <c r="A384" s="27" t="s">
        <v>171</v>
      </c>
      <c r="B384" s="27" t="s">
        <v>172</v>
      </c>
      <c r="C384" s="27" t="s">
        <v>173</v>
      </c>
      <c r="D384" s="27" t="s">
        <v>11</v>
      </c>
      <c r="E384" s="27">
        <v>1</v>
      </c>
      <c r="F384" s="27" t="s">
        <v>174</v>
      </c>
      <c r="G384" s="28">
        <v>22</v>
      </c>
      <c r="H384" s="28">
        <v>550</v>
      </c>
      <c r="I384" s="27">
        <v>22</v>
      </c>
      <c r="J384" s="24"/>
      <c r="K384" s="24"/>
      <c r="L384" s="24"/>
      <c r="M384" s="24"/>
      <c r="N384" s="24"/>
      <c r="O384" s="26">
        <v>0.93799999999999994</v>
      </c>
      <c r="Q384" s="26"/>
      <c r="R384" s="26"/>
      <c r="S384" s="26"/>
      <c r="T384" s="26"/>
      <c r="U384" s="24"/>
      <c r="V384" s="24"/>
      <c r="W384" s="24"/>
      <c r="X384" s="26">
        <f t="shared" si="249"/>
        <v>20.123999999999999</v>
      </c>
      <c r="Y384" s="29">
        <f t="shared" ref="Y384:Y386" si="270">PI()*X384^2/4</f>
        <v>318.066916531591</v>
      </c>
      <c r="Z384" s="29">
        <f t="shared" ref="Z384:Z386" si="271">X384/12</f>
        <v>1.6769999999999998</v>
      </c>
      <c r="AA384" s="30">
        <f t="shared" ref="AA384:AA386" si="272">PI()*Z384^2/4</f>
        <v>2.2087980314693816</v>
      </c>
      <c r="AB384" s="31">
        <f t="shared" ref="AB384:AB386" si="273">AC384/Z384</f>
        <v>8.9445438282647583E-5</v>
      </c>
      <c r="AC384" s="31">
        <v>1.4999999999999999E-4</v>
      </c>
      <c r="AD384" s="31"/>
      <c r="AE384" s="31"/>
      <c r="AF384" s="31"/>
      <c r="AH384" s="31"/>
      <c r="AI384" s="55">
        <v>211.19</v>
      </c>
      <c r="AJ384" s="31"/>
      <c r="AK384" s="31"/>
      <c r="AL384" s="31"/>
      <c r="AM384" s="31"/>
      <c r="AN384" s="31"/>
      <c r="AO384" s="31"/>
      <c r="AP384" s="31"/>
      <c r="AQ384" s="31"/>
      <c r="AR384" s="31"/>
      <c r="AY384" s="32" t="s">
        <v>176</v>
      </c>
      <c r="AZ384" s="33" t="s">
        <v>177</v>
      </c>
      <c r="BA384" s="27" t="s">
        <v>178</v>
      </c>
    </row>
    <row r="385" spans="1:53" s="27" customFormat="1" x14ac:dyDescent="0.25">
      <c r="A385" s="27" t="s">
        <v>171</v>
      </c>
      <c r="B385" s="27" t="s">
        <v>172</v>
      </c>
      <c r="C385" s="27" t="s">
        <v>173</v>
      </c>
      <c r="D385" s="27" t="s">
        <v>11</v>
      </c>
      <c r="E385" s="27">
        <v>1</v>
      </c>
      <c r="F385" s="27" t="s">
        <v>174</v>
      </c>
      <c r="G385" s="28">
        <v>22</v>
      </c>
      <c r="H385" s="28">
        <v>550</v>
      </c>
      <c r="I385" s="27">
        <v>22</v>
      </c>
      <c r="J385" s="24"/>
      <c r="K385" s="24"/>
      <c r="L385" s="24"/>
      <c r="M385" s="24"/>
      <c r="N385" s="24"/>
      <c r="O385" s="26">
        <v>1</v>
      </c>
      <c r="Q385" s="26"/>
      <c r="R385" s="26"/>
      <c r="S385" s="26"/>
      <c r="T385" s="26"/>
      <c r="U385" s="24"/>
      <c r="V385" s="24"/>
      <c r="W385" s="24"/>
      <c r="X385" s="26">
        <f t="shared" si="249"/>
        <v>20</v>
      </c>
      <c r="Y385" s="29">
        <f t="shared" si="270"/>
        <v>314.15926535897933</v>
      </c>
      <c r="Z385" s="29">
        <f t="shared" si="271"/>
        <v>1.6666666666666667</v>
      </c>
      <c r="AA385" s="30">
        <f t="shared" si="272"/>
        <v>2.1816615649929121</v>
      </c>
      <c r="AB385" s="31">
        <f t="shared" si="273"/>
        <v>8.9999999999999992E-5</v>
      </c>
      <c r="AC385" s="31">
        <v>1.4999999999999999E-4</v>
      </c>
      <c r="AD385" s="31"/>
      <c r="AE385" s="31"/>
      <c r="AF385" s="31"/>
      <c r="AH385" s="31"/>
      <c r="AI385" s="55">
        <v>224.49</v>
      </c>
      <c r="AJ385" s="31"/>
      <c r="AK385" s="31"/>
      <c r="AL385" s="31"/>
      <c r="AM385" s="31"/>
      <c r="AN385" s="31"/>
      <c r="AO385" s="31"/>
      <c r="AP385" s="31"/>
      <c r="AQ385" s="31"/>
      <c r="AR385" s="31"/>
      <c r="AY385" s="32" t="s">
        <v>176</v>
      </c>
      <c r="AZ385" s="33" t="s">
        <v>177</v>
      </c>
      <c r="BA385" s="27" t="s">
        <v>178</v>
      </c>
    </row>
    <row r="386" spans="1:53" s="27" customFormat="1" x14ac:dyDescent="0.25">
      <c r="A386" s="27" t="s">
        <v>171</v>
      </c>
      <c r="B386" s="27" t="s">
        <v>172</v>
      </c>
      <c r="C386" s="27" t="s">
        <v>173</v>
      </c>
      <c r="D386" s="27" t="s">
        <v>11</v>
      </c>
      <c r="E386" s="27">
        <v>1</v>
      </c>
      <c r="F386" s="27" t="s">
        <v>174</v>
      </c>
      <c r="G386" s="28">
        <v>22</v>
      </c>
      <c r="H386" s="28">
        <v>550</v>
      </c>
      <c r="I386" s="27">
        <v>22</v>
      </c>
      <c r="J386" s="24"/>
      <c r="K386" s="24"/>
      <c r="L386" s="24"/>
      <c r="M386" s="24"/>
      <c r="N386" s="24"/>
      <c r="O386" s="26">
        <v>1.0620000000000001</v>
      </c>
      <c r="Q386" s="26"/>
      <c r="R386" s="26"/>
      <c r="S386" s="26"/>
      <c r="T386" s="26"/>
      <c r="U386" s="24"/>
      <c r="V386" s="24"/>
      <c r="W386" s="24"/>
      <c r="X386" s="26">
        <f t="shared" si="249"/>
        <v>19.876000000000001</v>
      </c>
      <c r="Y386" s="29">
        <f t="shared" si="270"/>
        <v>310.27576675068838</v>
      </c>
      <c r="Z386" s="29">
        <f t="shared" si="271"/>
        <v>1.6563333333333334</v>
      </c>
      <c r="AA386" s="30">
        <f t="shared" si="272"/>
        <v>2.1546928246575585</v>
      </c>
      <c r="AB386" s="31">
        <f t="shared" si="273"/>
        <v>9.0561481183336668E-5</v>
      </c>
      <c r="AC386" s="31">
        <v>1.4999999999999999E-4</v>
      </c>
      <c r="AD386" s="31"/>
      <c r="AE386" s="31"/>
      <c r="AF386" s="31"/>
      <c r="AH386" s="31"/>
      <c r="AI386" s="55">
        <v>237.7</v>
      </c>
      <c r="AJ386" s="31"/>
      <c r="AK386" s="31"/>
      <c r="AL386" s="31"/>
      <c r="AM386" s="31"/>
      <c r="AN386" s="31"/>
      <c r="AO386" s="31"/>
      <c r="AP386" s="31"/>
      <c r="AQ386" s="31"/>
      <c r="AR386" s="31"/>
      <c r="AY386" s="32" t="s">
        <v>176</v>
      </c>
      <c r="AZ386" s="33" t="s">
        <v>177</v>
      </c>
      <c r="BA386" s="27" t="s">
        <v>178</v>
      </c>
    </row>
    <row r="387" spans="1:53" s="27" customFormat="1" x14ac:dyDescent="0.25">
      <c r="A387" s="27" t="s">
        <v>171</v>
      </c>
      <c r="B387" s="27" t="s">
        <v>172</v>
      </c>
      <c r="C387" s="27" t="s">
        <v>173</v>
      </c>
      <c r="D387" s="27" t="s">
        <v>11</v>
      </c>
      <c r="E387" s="27">
        <v>1</v>
      </c>
      <c r="F387" s="27" t="s">
        <v>174</v>
      </c>
      <c r="G387" s="27">
        <v>22</v>
      </c>
      <c r="H387" s="34">
        <v>550</v>
      </c>
      <c r="I387" s="27">
        <v>22</v>
      </c>
      <c r="J387" s="24"/>
      <c r="K387" s="24"/>
      <c r="L387" s="24"/>
      <c r="M387" s="24"/>
      <c r="N387" s="24">
        <v>80</v>
      </c>
      <c r="O387" s="26">
        <v>1.125</v>
      </c>
      <c r="Q387" s="26"/>
      <c r="R387" s="26"/>
      <c r="S387" s="26"/>
      <c r="T387" s="26"/>
      <c r="U387" s="24"/>
      <c r="V387" s="24"/>
      <c r="W387" s="24"/>
      <c r="X387" s="26">
        <f t="shared" si="249"/>
        <v>19.75</v>
      </c>
      <c r="Y387" s="29">
        <f t="shared" ref="Y387:Y496" si="274">PI()*X387^2/4</f>
        <v>306.35437111021719</v>
      </c>
      <c r="Z387" s="29">
        <f t="shared" ref="Z387:Z496" si="275">X387/12</f>
        <v>1.6458333333333333</v>
      </c>
      <c r="AA387" s="30">
        <f t="shared" ref="AA387:AA496" si="276">PI()*Z387^2/4</f>
        <v>2.1274609104876188</v>
      </c>
      <c r="AB387" s="31">
        <f t="shared" ref="AB387:AB496" si="277">AC387/Z387</f>
        <v>9.1139240506329109E-5</v>
      </c>
      <c r="AC387" s="31">
        <v>1.4999999999999999E-4</v>
      </c>
      <c r="AD387" s="31"/>
      <c r="AE387" s="31"/>
      <c r="AF387" s="31"/>
      <c r="AG387" s="31"/>
      <c r="AH387" s="31"/>
      <c r="AI387" s="55">
        <v>251.05</v>
      </c>
      <c r="AJ387" s="31"/>
      <c r="AK387" s="31"/>
      <c r="AL387" s="31"/>
      <c r="AM387" s="31"/>
      <c r="AN387" s="31"/>
      <c r="AO387" s="31"/>
      <c r="AP387" s="31"/>
      <c r="AQ387" s="31"/>
      <c r="AR387" s="31"/>
      <c r="AY387" s="32" t="s">
        <v>176</v>
      </c>
      <c r="AZ387" s="33" t="s">
        <v>177</v>
      </c>
      <c r="BA387" s="27" t="s">
        <v>178</v>
      </c>
    </row>
    <row r="388" spans="1:53" s="27" customFormat="1" x14ac:dyDescent="0.25">
      <c r="A388" s="27" t="s">
        <v>171</v>
      </c>
      <c r="B388" s="27" t="s">
        <v>172</v>
      </c>
      <c r="C388" s="27" t="s">
        <v>173</v>
      </c>
      <c r="D388" s="27" t="s">
        <v>11</v>
      </c>
      <c r="E388" s="27">
        <v>1</v>
      </c>
      <c r="F388" s="27" t="s">
        <v>174</v>
      </c>
      <c r="G388" s="28">
        <v>22</v>
      </c>
      <c r="H388" s="28">
        <v>550</v>
      </c>
      <c r="I388" s="27">
        <v>22</v>
      </c>
      <c r="J388" s="24"/>
      <c r="K388" s="24"/>
      <c r="L388" s="24"/>
      <c r="M388" s="24"/>
      <c r="N388" s="24"/>
      <c r="O388" s="26">
        <v>1.1879999999999999</v>
      </c>
      <c r="Q388" s="26"/>
      <c r="R388" s="26"/>
      <c r="S388" s="26"/>
      <c r="T388" s="26"/>
      <c r="U388" s="24"/>
      <c r="V388" s="24"/>
      <c r="W388" s="24"/>
      <c r="X388" s="26">
        <f t="shared" si="249"/>
        <v>19.623999999999999</v>
      </c>
      <c r="Y388" s="29">
        <f t="shared" si="274"/>
        <v>302.45791343223016</v>
      </c>
      <c r="Z388" s="29">
        <f t="shared" si="275"/>
        <v>1.6353333333333333</v>
      </c>
      <c r="AA388" s="30">
        <f t="shared" si="276"/>
        <v>2.1004021766127092</v>
      </c>
      <c r="AB388" s="31">
        <f t="shared" si="277"/>
        <v>9.1724419078679167E-5</v>
      </c>
      <c r="AC388" s="31">
        <v>1.4999999999999999E-4</v>
      </c>
      <c r="AD388" s="31"/>
      <c r="AE388" s="31"/>
      <c r="AF388" s="31"/>
      <c r="AH388" s="31"/>
      <c r="AI388" s="55">
        <v>264.31</v>
      </c>
      <c r="AJ388" s="31"/>
      <c r="AK388" s="31"/>
      <c r="AL388" s="31"/>
      <c r="AM388" s="31"/>
      <c r="AN388" s="31"/>
      <c r="AO388" s="31"/>
      <c r="AP388" s="31"/>
      <c r="AQ388" s="31"/>
      <c r="AR388" s="31"/>
      <c r="AY388" s="32" t="s">
        <v>176</v>
      </c>
      <c r="AZ388" s="33" t="s">
        <v>177</v>
      </c>
      <c r="BA388" s="27" t="s">
        <v>178</v>
      </c>
    </row>
    <row r="389" spans="1:53" s="27" customFormat="1" x14ac:dyDescent="0.25">
      <c r="A389" s="27" t="s">
        <v>171</v>
      </c>
      <c r="B389" s="27" t="s">
        <v>172</v>
      </c>
      <c r="C389" s="27" t="s">
        <v>173</v>
      </c>
      <c r="D389" s="27" t="s">
        <v>11</v>
      </c>
      <c r="E389" s="27">
        <v>1</v>
      </c>
      <c r="F389" s="27" t="s">
        <v>174</v>
      </c>
      <c r="G389" s="28">
        <v>22</v>
      </c>
      <c r="H389" s="28">
        <v>550</v>
      </c>
      <c r="I389" s="27">
        <v>22</v>
      </c>
      <c r="J389" s="24"/>
      <c r="K389" s="24"/>
      <c r="L389" s="24"/>
      <c r="M389" s="24"/>
      <c r="N389" s="24"/>
      <c r="O389" s="26">
        <v>1.25</v>
      </c>
      <c r="Q389" s="26"/>
      <c r="R389" s="26"/>
      <c r="S389" s="26"/>
      <c r="T389" s="26"/>
      <c r="U389" s="24"/>
      <c r="V389" s="24"/>
      <c r="W389" s="24"/>
      <c r="X389" s="26">
        <f t="shared" ref="X389:X452" si="278">(I389-O389*2)</f>
        <v>19.5</v>
      </c>
      <c r="Y389" s="29">
        <f t="shared" si="274"/>
        <v>298.64765163187968</v>
      </c>
      <c r="Z389" s="29">
        <f t="shared" si="275"/>
        <v>1.625</v>
      </c>
      <c r="AA389" s="30">
        <f t="shared" si="276"/>
        <v>2.0739420252213869</v>
      </c>
      <c r="AB389" s="31">
        <f t="shared" si="277"/>
        <v>9.2307692307692303E-5</v>
      </c>
      <c r="AC389" s="31">
        <v>1.4999999999999999E-4</v>
      </c>
      <c r="AD389" s="31"/>
      <c r="AE389" s="31"/>
      <c r="AF389" s="31"/>
      <c r="AH389" s="31"/>
      <c r="AI389" s="55">
        <v>277.27</v>
      </c>
      <c r="AJ389" s="31"/>
      <c r="AK389" s="31"/>
      <c r="AL389" s="31"/>
      <c r="AM389" s="31"/>
      <c r="AN389" s="31"/>
      <c r="AO389" s="31"/>
      <c r="AP389" s="31"/>
      <c r="AQ389" s="31"/>
      <c r="AR389" s="31"/>
      <c r="AY389" s="32" t="s">
        <v>176</v>
      </c>
      <c r="AZ389" s="33" t="s">
        <v>177</v>
      </c>
      <c r="BA389" s="27" t="s">
        <v>178</v>
      </c>
    </row>
    <row r="390" spans="1:53" s="27" customFormat="1" x14ac:dyDescent="0.25">
      <c r="A390" s="27" t="s">
        <v>171</v>
      </c>
      <c r="B390" s="27" t="s">
        <v>172</v>
      </c>
      <c r="C390" s="27" t="s">
        <v>173</v>
      </c>
      <c r="D390" s="27" t="s">
        <v>11</v>
      </c>
      <c r="E390" s="27">
        <v>1</v>
      </c>
      <c r="F390" s="27" t="s">
        <v>174</v>
      </c>
      <c r="G390" s="28">
        <v>22</v>
      </c>
      <c r="H390" s="28">
        <v>550</v>
      </c>
      <c r="I390" s="27">
        <v>22</v>
      </c>
      <c r="J390" s="24"/>
      <c r="K390" s="24"/>
      <c r="L390" s="24"/>
      <c r="M390" s="24"/>
      <c r="N390" s="24"/>
      <c r="O390" s="26">
        <v>1.3120000000000001</v>
      </c>
      <c r="Q390" s="26"/>
      <c r="R390" s="26"/>
      <c r="S390" s="26"/>
      <c r="T390" s="26"/>
      <c r="U390" s="24"/>
      <c r="V390" s="24"/>
      <c r="W390" s="24"/>
      <c r="X390" s="26">
        <f t="shared" si="278"/>
        <v>19.376000000000001</v>
      </c>
      <c r="Y390" s="29">
        <f t="shared" si="274"/>
        <v>294.86154239585011</v>
      </c>
      <c r="Z390" s="29">
        <f t="shared" si="275"/>
        <v>1.6146666666666667</v>
      </c>
      <c r="AA390" s="30">
        <f t="shared" si="276"/>
        <v>2.047649599971181</v>
      </c>
      <c r="AB390" s="31">
        <f t="shared" si="277"/>
        <v>9.2898431048720051E-5</v>
      </c>
      <c r="AC390" s="31">
        <v>1.4999999999999999E-4</v>
      </c>
      <c r="AD390" s="31"/>
      <c r="AE390" s="31"/>
      <c r="AF390" s="31"/>
      <c r="AH390" s="31"/>
      <c r="AI390" s="55">
        <v>290.14999999999998</v>
      </c>
      <c r="AJ390" s="31"/>
      <c r="AK390" s="31"/>
      <c r="AL390" s="31"/>
      <c r="AM390" s="31"/>
      <c r="AN390" s="31"/>
      <c r="AO390" s="31"/>
      <c r="AP390" s="31"/>
      <c r="AQ390" s="31"/>
      <c r="AR390" s="31"/>
      <c r="AY390" s="32" t="s">
        <v>176</v>
      </c>
      <c r="AZ390" s="33" t="s">
        <v>177</v>
      </c>
      <c r="BA390" s="27" t="s">
        <v>178</v>
      </c>
    </row>
    <row r="391" spans="1:53" s="27" customFormat="1" x14ac:dyDescent="0.25">
      <c r="A391" s="27" t="s">
        <v>171</v>
      </c>
      <c r="B391" s="27" t="s">
        <v>172</v>
      </c>
      <c r="C391" s="27" t="s">
        <v>173</v>
      </c>
      <c r="D391" s="27" t="s">
        <v>11</v>
      </c>
      <c r="E391" s="27">
        <v>1</v>
      </c>
      <c r="F391" s="27" t="s">
        <v>174</v>
      </c>
      <c r="G391" s="27">
        <v>22</v>
      </c>
      <c r="H391" s="34">
        <v>550</v>
      </c>
      <c r="I391" s="27">
        <v>22</v>
      </c>
      <c r="J391" s="24"/>
      <c r="K391" s="24"/>
      <c r="L391" s="24"/>
      <c r="M391" s="24"/>
      <c r="N391" s="24">
        <v>100</v>
      </c>
      <c r="O391" s="26">
        <v>1.375</v>
      </c>
      <c r="Q391" s="26"/>
      <c r="R391" s="26"/>
      <c r="S391" s="26"/>
      <c r="T391" s="26"/>
      <c r="U391" s="24"/>
      <c r="V391" s="24"/>
      <c r="W391" s="24"/>
      <c r="X391" s="26">
        <f t="shared" si="278"/>
        <v>19.25</v>
      </c>
      <c r="Y391" s="29">
        <f t="shared" si="274"/>
        <v>291.03910692396693</v>
      </c>
      <c r="Z391" s="29">
        <f t="shared" si="275"/>
        <v>1.6041666666666667</v>
      </c>
      <c r="AA391" s="30">
        <f t="shared" si="276"/>
        <v>2.0211049091942148</v>
      </c>
      <c r="AB391" s="31">
        <f t="shared" si="277"/>
        <v>9.3506493506493492E-5</v>
      </c>
      <c r="AC391" s="31">
        <v>1.4999999999999999E-4</v>
      </c>
      <c r="AD391" s="31"/>
      <c r="AE391" s="31"/>
      <c r="AF391" s="31"/>
      <c r="AG391" s="31"/>
      <c r="AH391" s="31"/>
      <c r="AI391" s="55">
        <v>303.16000000000003</v>
      </c>
      <c r="AJ391" s="31"/>
      <c r="AK391" s="31"/>
      <c r="AL391" s="31"/>
      <c r="AM391" s="31"/>
      <c r="AN391" s="31"/>
      <c r="AO391" s="31"/>
      <c r="AP391" s="31"/>
      <c r="AQ391" s="31"/>
      <c r="AR391" s="31"/>
      <c r="AY391" s="32" t="s">
        <v>176</v>
      </c>
      <c r="AZ391" s="33" t="s">
        <v>177</v>
      </c>
      <c r="BA391" s="27" t="s">
        <v>178</v>
      </c>
    </row>
    <row r="392" spans="1:53" s="27" customFormat="1" x14ac:dyDescent="0.25">
      <c r="A392" s="27" t="s">
        <v>171</v>
      </c>
      <c r="B392" s="27" t="s">
        <v>172</v>
      </c>
      <c r="C392" s="27" t="s">
        <v>173</v>
      </c>
      <c r="D392" s="27" t="s">
        <v>11</v>
      </c>
      <c r="E392" s="27">
        <v>1</v>
      </c>
      <c r="F392" s="27" t="s">
        <v>174</v>
      </c>
      <c r="G392" s="28">
        <v>22</v>
      </c>
      <c r="H392" s="28">
        <v>550</v>
      </c>
      <c r="I392" s="27">
        <v>22</v>
      </c>
      <c r="J392" s="24"/>
      <c r="K392" s="24"/>
      <c r="L392" s="24"/>
      <c r="M392" s="24"/>
      <c r="N392" s="24"/>
      <c r="O392" s="26">
        <v>1.4379999999999999</v>
      </c>
      <c r="Q392" s="26"/>
      <c r="R392" s="26"/>
      <c r="S392" s="26"/>
      <c r="T392" s="26"/>
      <c r="U392" s="24"/>
      <c r="V392" s="24"/>
      <c r="W392" s="24"/>
      <c r="X392" s="26">
        <f t="shared" si="278"/>
        <v>19.123999999999999</v>
      </c>
      <c r="Y392" s="29">
        <f t="shared" si="274"/>
        <v>287.24160941456796</v>
      </c>
      <c r="Z392" s="29">
        <f t="shared" si="275"/>
        <v>1.5936666666666666</v>
      </c>
      <c r="AA392" s="30">
        <f t="shared" si="276"/>
        <v>1.9947333987122775</v>
      </c>
      <c r="AB392" s="31">
        <f t="shared" si="277"/>
        <v>9.4122568500313737E-5</v>
      </c>
      <c r="AC392" s="31">
        <v>1.4999999999999999E-4</v>
      </c>
      <c r="AD392" s="31"/>
      <c r="AE392" s="31"/>
      <c r="AF392" s="31"/>
      <c r="AH392" s="31"/>
      <c r="AI392" s="55">
        <v>316.08</v>
      </c>
      <c r="AJ392" s="31"/>
      <c r="AK392" s="31"/>
      <c r="AL392" s="31"/>
      <c r="AM392" s="31"/>
      <c r="AN392" s="31"/>
      <c r="AO392" s="31"/>
      <c r="AP392" s="31"/>
      <c r="AQ392" s="31"/>
      <c r="AR392" s="31"/>
      <c r="AY392" s="32" t="s">
        <v>176</v>
      </c>
      <c r="AZ392" s="33" t="s">
        <v>177</v>
      </c>
      <c r="BA392" s="27" t="s">
        <v>178</v>
      </c>
    </row>
    <row r="393" spans="1:53" s="27" customFormat="1" x14ac:dyDescent="0.25">
      <c r="A393" s="27" t="s">
        <v>171</v>
      </c>
      <c r="B393" s="27" t="s">
        <v>172</v>
      </c>
      <c r="C393" s="27" t="s">
        <v>173</v>
      </c>
      <c r="D393" s="27" t="s">
        <v>11</v>
      </c>
      <c r="E393" s="27">
        <v>1</v>
      </c>
      <c r="F393" s="27" t="s">
        <v>174</v>
      </c>
      <c r="G393" s="28">
        <v>22</v>
      </c>
      <c r="H393" s="28">
        <v>550</v>
      </c>
      <c r="I393" s="27">
        <v>22</v>
      </c>
      <c r="J393" s="24"/>
      <c r="K393" s="24"/>
      <c r="L393" s="24"/>
      <c r="M393" s="24"/>
      <c r="N393" s="24"/>
      <c r="O393" s="26">
        <v>1.5</v>
      </c>
      <c r="Q393" s="26"/>
      <c r="R393" s="26"/>
      <c r="S393" s="26"/>
      <c r="T393" s="26"/>
      <c r="U393" s="24"/>
      <c r="V393" s="24"/>
      <c r="W393" s="24"/>
      <c r="X393" s="26">
        <f t="shared" si="278"/>
        <v>19</v>
      </c>
      <c r="Y393" s="29">
        <f t="shared" si="274"/>
        <v>283.5287369864788</v>
      </c>
      <c r="Z393" s="29">
        <f t="shared" si="275"/>
        <v>1.5833333333333333</v>
      </c>
      <c r="AA393" s="30">
        <f t="shared" si="276"/>
        <v>1.9689495624061029</v>
      </c>
      <c r="AB393" s="31">
        <f t="shared" si="277"/>
        <v>9.4736842105263148E-5</v>
      </c>
      <c r="AC393" s="31">
        <v>1.4999999999999999E-4</v>
      </c>
      <c r="AD393" s="31"/>
      <c r="AE393" s="31"/>
      <c r="AF393" s="31"/>
      <c r="AH393" s="31"/>
      <c r="AI393" s="55">
        <v>328.72</v>
      </c>
      <c r="AJ393" s="31"/>
      <c r="AK393" s="31"/>
      <c r="AL393" s="31"/>
      <c r="AM393" s="31"/>
      <c r="AN393" s="31"/>
      <c r="AO393" s="31"/>
      <c r="AP393" s="31"/>
      <c r="AQ393" s="31"/>
      <c r="AR393" s="31"/>
      <c r="AY393" s="32" t="s">
        <v>176</v>
      </c>
      <c r="AZ393" s="33" t="s">
        <v>177</v>
      </c>
      <c r="BA393" s="27" t="s">
        <v>178</v>
      </c>
    </row>
    <row r="394" spans="1:53" s="27" customFormat="1" x14ac:dyDescent="0.25">
      <c r="A394" s="27" t="s">
        <v>171</v>
      </c>
      <c r="B394" s="27" t="s">
        <v>172</v>
      </c>
      <c r="C394" s="27" t="s">
        <v>173</v>
      </c>
      <c r="D394" s="27" t="s">
        <v>11</v>
      </c>
      <c r="E394" s="27">
        <v>1</v>
      </c>
      <c r="F394" s="27" t="s">
        <v>174</v>
      </c>
      <c r="G394" s="27">
        <v>22</v>
      </c>
      <c r="H394" s="34">
        <v>550</v>
      </c>
      <c r="I394" s="27">
        <v>22</v>
      </c>
      <c r="J394" s="24"/>
      <c r="K394" s="24"/>
      <c r="L394" s="24"/>
      <c r="M394" s="24"/>
      <c r="N394" s="24">
        <v>120</v>
      </c>
      <c r="O394" s="26">
        <v>1.625</v>
      </c>
      <c r="Q394" s="26"/>
      <c r="R394" s="26"/>
      <c r="S394" s="26"/>
      <c r="T394" s="26"/>
      <c r="U394" s="24"/>
      <c r="V394" s="24"/>
      <c r="W394" s="24"/>
      <c r="X394" s="26">
        <f t="shared" si="278"/>
        <v>18.75</v>
      </c>
      <c r="Y394" s="29">
        <f t="shared" si="274"/>
        <v>276.11654181941543</v>
      </c>
      <c r="Z394" s="29">
        <f t="shared" si="275"/>
        <v>1.5625</v>
      </c>
      <c r="AA394" s="30">
        <f t="shared" si="276"/>
        <v>1.9174759848570515</v>
      </c>
      <c r="AB394" s="31">
        <f t="shared" si="277"/>
        <v>9.5999999999999989E-5</v>
      </c>
      <c r="AC394" s="31">
        <v>1.4999999999999999E-4</v>
      </c>
      <c r="AD394" s="31"/>
      <c r="AE394" s="31"/>
      <c r="AF394" s="31"/>
      <c r="AG394" s="31"/>
      <c r="AH394" s="31"/>
      <c r="AI394" s="55">
        <v>353.94</v>
      </c>
      <c r="AJ394" s="31"/>
      <c r="AK394" s="31"/>
      <c r="AL394" s="31"/>
      <c r="AM394" s="31"/>
      <c r="AN394" s="31"/>
      <c r="AO394" s="31"/>
      <c r="AP394" s="31"/>
      <c r="AQ394" s="31"/>
      <c r="AR394" s="31"/>
      <c r="AY394" s="32" t="s">
        <v>176</v>
      </c>
      <c r="AZ394" s="33" t="s">
        <v>177</v>
      </c>
      <c r="BA394" s="27" t="s">
        <v>178</v>
      </c>
    </row>
    <row r="395" spans="1:53" s="27" customFormat="1" x14ac:dyDescent="0.25">
      <c r="A395" s="27" t="s">
        <v>171</v>
      </c>
      <c r="B395" s="27" t="s">
        <v>172</v>
      </c>
      <c r="C395" s="27" t="s">
        <v>173</v>
      </c>
      <c r="D395" s="27" t="s">
        <v>11</v>
      </c>
      <c r="E395" s="27">
        <v>1</v>
      </c>
      <c r="F395" s="27" t="s">
        <v>174</v>
      </c>
      <c r="G395" s="27">
        <v>22</v>
      </c>
      <c r="H395" s="34">
        <v>550</v>
      </c>
      <c r="I395" s="27">
        <v>22</v>
      </c>
      <c r="J395" s="24"/>
      <c r="K395" s="24"/>
      <c r="L395" s="24"/>
      <c r="M395" s="24"/>
      <c r="N395" s="24">
        <v>140</v>
      </c>
      <c r="O395" s="26">
        <v>1.875</v>
      </c>
      <c r="Q395" s="26"/>
      <c r="R395" s="26"/>
      <c r="S395" s="26"/>
      <c r="T395" s="26"/>
      <c r="U395" s="24"/>
      <c r="V395" s="24"/>
      <c r="W395" s="24"/>
      <c r="X395" s="26">
        <f t="shared" si="278"/>
        <v>18.25</v>
      </c>
      <c r="Y395" s="29">
        <f t="shared" si="274"/>
        <v>261.58667579656264</v>
      </c>
      <c r="Z395" s="29">
        <f t="shared" si="275"/>
        <v>1.5208333333333333</v>
      </c>
      <c r="AA395" s="30">
        <f t="shared" si="276"/>
        <v>1.8165741374761293</v>
      </c>
      <c r="AB395" s="31">
        <f t="shared" si="277"/>
        <v>9.8630136986301367E-5</v>
      </c>
      <c r="AC395" s="31">
        <v>1.4999999999999999E-4</v>
      </c>
      <c r="AD395" s="31"/>
      <c r="AE395" s="31"/>
      <c r="AF395" s="31"/>
      <c r="AG395" s="31"/>
      <c r="AH395" s="31"/>
      <c r="AI395" s="55">
        <v>403.38</v>
      </c>
      <c r="AJ395" s="31"/>
      <c r="AK395" s="31"/>
      <c r="AL395" s="31"/>
      <c r="AM395" s="31"/>
      <c r="AN395" s="31"/>
      <c r="AO395" s="31"/>
      <c r="AP395" s="31"/>
      <c r="AQ395" s="31"/>
      <c r="AR395" s="31"/>
      <c r="AY395" s="32" t="s">
        <v>176</v>
      </c>
      <c r="AZ395" s="33" t="s">
        <v>177</v>
      </c>
      <c r="BA395" s="27" t="s">
        <v>178</v>
      </c>
    </row>
    <row r="396" spans="1:53" s="27" customFormat="1" x14ac:dyDescent="0.25">
      <c r="A396" s="27" t="s">
        <v>171</v>
      </c>
      <c r="B396" s="27" t="s">
        <v>172</v>
      </c>
      <c r="C396" s="27" t="s">
        <v>173</v>
      </c>
      <c r="D396" s="27" t="s">
        <v>11</v>
      </c>
      <c r="E396" s="27">
        <v>1</v>
      </c>
      <c r="F396" s="27" t="s">
        <v>174</v>
      </c>
      <c r="G396" s="27">
        <v>22</v>
      </c>
      <c r="H396" s="34">
        <v>550</v>
      </c>
      <c r="I396" s="27">
        <v>22</v>
      </c>
      <c r="J396" s="24"/>
      <c r="K396" s="24"/>
      <c r="L396" s="24"/>
      <c r="M396" s="24"/>
      <c r="N396" s="24">
        <v>160</v>
      </c>
      <c r="O396" s="26">
        <v>2.125</v>
      </c>
      <c r="Q396" s="26"/>
      <c r="R396" s="26"/>
      <c r="S396" s="26"/>
      <c r="T396" s="26"/>
      <c r="U396" s="24"/>
      <c r="V396" s="24"/>
      <c r="W396" s="24"/>
      <c r="X396" s="26">
        <f t="shared" si="278"/>
        <v>17.75</v>
      </c>
      <c r="Y396" s="29">
        <f t="shared" si="274"/>
        <v>247.44950885540854</v>
      </c>
      <c r="Z396" s="29">
        <f t="shared" si="275"/>
        <v>1.4791666666666667</v>
      </c>
      <c r="AA396" s="30">
        <f t="shared" si="276"/>
        <v>1.7183993670514486</v>
      </c>
      <c r="AB396" s="31">
        <f t="shared" si="277"/>
        <v>1.0140845070422534E-4</v>
      </c>
      <c r="AC396" s="31">
        <v>1.4999999999999999E-4</v>
      </c>
      <c r="AD396" s="31"/>
      <c r="AE396" s="31"/>
      <c r="AF396" s="31"/>
      <c r="AG396" s="31"/>
      <c r="AH396" s="31"/>
      <c r="AI396" s="55">
        <v>451.49</v>
      </c>
      <c r="AJ396" s="31"/>
      <c r="AK396" s="31"/>
      <c r="AL396" s="31"/>
      <c r="AM396" s="31"/>
      <c r="AN396" s="31"/>
      <c r="AO396" s="31"/>
      <c r="AP396" s="31"/>
      <c r="AQ396" s="31"/>
      <c r="AR396" s="31"/>
      <c r="AY396" s="32" t="s">
        <v>176</v>
      </c>
      <c r="AZ396" s="33" t="s">
        <v>177</v>
      </c>
      <c r="BA396" s="27" t="s">
        <v>178</v>
      </c>
    </row>
    <row r="397" spans="1:53" s="38" customFormat="1" x14ac:dyDescent="0.25">
      <c r="A397" s="38" t="s">
        <v>171</v>
      </c>
      <c r="B397" s="38" t="s">
        <v>172</v>
      </c>
      <c r="C397" s="38" t="s">
        <v>173</v>
      </c>
      <c r="D397" s="38" t="s">
        <v>11</v>
      </c>
      <c r="E397" s="38">
        <v>1</v>
      </c>
      <c r="F397" s="38" t="s">
        <v>174</v>
      </c>
      <c r="G397" s="43">
        <v>24</v>
      </c>
      <c r="H397" s="43">
        <v>600</v>
      </c>
      <c r="I397" s="38">
        <v>24</v>
      </c>
      <c r="J397" s="35"/>
      <c r="K397" s="35"/>
      <c r="L397" s="35"/>
      <c r="M397" s="35"/>
      <c r="N397" s="35">
        <v>5</v>
      </c>
      <c r="O397" s="37">
        <v>0.218</v>
      </c>
      <c r="Q397" s="37"/>
      <c r="R397" s="37"/>
      <c r="S397" s="37"/>
      <c r="T397" s="37"/>
      <c r="U397" s="35"/>
      <c r="V397" s="35"/>
      <c r="W397" s="35"/>
      <c r="X397" s="37">
        <f t="shared" si="278"/>
        <v>23.564</v>
      </c>
      <c r="Y397" s="44">
        <f t="shared" si="274"/>
        <v>436.10183040261762</v>
      </c>
      <c r="Z397" s="44">
        <f t="shared" si="275"/>
        <v>1.9636666666666667</v>
      </c>
      <c r="AA397" s="45">
        <f t="shared" si="276"/>
        <v>3.0284849333515114</v>
      </c>
      <c r="AB397" s="46">
        <f t="shared" si="277"/>
        <v>7.638771006620268E-5</v>
      </c>
      <c r="AC397" s="46">
        <v>1.4999999999999999E-4</v>
      </c>
      <c r="AD397" s="46"/>
      <c r="AE397" s="46"/>
      <c r="AF397" s="46"/>
      <c r="AH397" s="46"/>
      <c r="AI397" s="56">
        <v>55.42</v>
      </c>
      <c r="AJ397" s="46"/>
      <c r="AK397" s="46"/>
      <c r="AL397" s="46"/>
      <c r="AM397" s="46"/>
      <c r="AN397" s="46"/>
      <c r="AO397" s="46"/>
      <c r="AP397" s="46"/>
      <c r="AQ397" s="46"/>
      <c r="AR397" s="46"/>
      <c r="AY397" s="47" t="s">
        <v>176</v>
      </c>
      <c r="AZ397" s="48" t="s">
        <v>177</v>
      </c>
      <c r="BA397" s="49" t="s">
        <v>178</v>
      </c>
    </row>
    <row r="398" spans="1:53" s="42" customFormat="1" x14ac:dyDescent="0.25">
      <c r="A398" s="42" t="s">
        <v>171</v>
      </c>
      <c r="B398" s="42" t="s">
        <v>172</v>
      </c>
      <c r="C398" s="42" t="s">
        <v>173</v>
      </c>
      <c r="D398" s="42" t="s">
        <v>11</v>
      </c>
      <c r="E398" s="42">
        <v>1</v>
      </c>
      <c r="F398" s="42" t="s">
        <v>174</v>
      </c>
      <c r="G398" s="42">
        <v>24</v>
      </c>
      <c r="H398" s="51">
        <v>600</v>
      </c>
      <c r="I398" s="42">
        <v>24</v>
      </c>
      <c r="J398" s="39"/>
      <c r="K398" s="39"/>
      <c r="L398" s="39"/>
      <c r="M398" s="39"/>
      <c r="N398" s="42">
        <v>10</v>
      </c>
      <c r="O398" s="41">
        <v>0.25</v>
      </c>
      <c r="Q398" s="41"/>
      <c r="R398" s="41"/>
      <c r="S398" s="41"/>
      <c r="T398" s="41"/>
      <c r="U398" s="39"/>
      <c r="V398" s="39"/>
      <c r="W398" s="39"/>
      <c r="X398" s="41">
        <f t="shared" si="278"/>
        <v>23.5</v>
      </c>
      <c r="Y398" s="52">
        <f t="shared" si="274"/>
        <v>433.73613573624084</v>
      </c>
      <c r="Z398" s="52">
        <f t="shared" si="275"/>
        <v>1.9583333333333333</v>
      </c>
      <c r="AA398" s="53">
        <f t="shared" si="276"/>
        <v>3.0120564981683389</v>
      </c>
      <c r="AB398" s="54">
        <f t="shared" si="277"/>
        <v>7.6595744680851063E-5</v>
      </c>
      <c r="AC398" s="54">
        <v>1.4999999999999999E-4</v>
      </c>
      <c r="AD398" s="54"/>
      <c r="AE398" s="54"/>
      <c r="AF398" s="54"/>
      <c r="AG398" s="54"/>
      <c r="AH398" s="54"/>
      <c r="AI398" s="57">
        <v>63.47</v>
      </c>
      <c r="AJ398" s="54"/>
      <c r="AK398" s="54"/>
      <c r="AL398" s="54"/>
      <c r="AM398" s="54"/>
      <c r="AN398" s="54"/>
      <c r="AO398" s="54"/>
      <c r="AP398" s="54"/>
      <c r="AQ398" s="54"/>
      <c r="AR398" s="54"/>
      <c r="AY398" s="47" t="s">
        <v>176</v>
      </c>
      <c r="AZ398" s="48" t="s">
        <v>177</v>
      </c>
      <c r="BA398" s="49" t="s">
        <v>178</v>
      </c>
    </row>
    <row r="399" spans="1:53" s="42" customFormat="1" x14ac:dyDescent="0.25">
      <c r="A399" s="42" t="s">
        <v>171</v>
      </c>
      <c r="B399" s="42" t="s">
        <v>172</v>
      </c>
      <c r="C399" s="42" t="s">
        <v>173</v>
      </c>
      <c r="D399" s="42" t="s">
        <v>11</v>
      </c>
      <c r="E399" s="42">
        <v>1</v>
      </c>
      <c r="F399" s="42" t="s">
        <v>174</v>
      </c>
      <c r="G399" s="42">
        <v>24</v>
      </c>
      <c r="H399" s="51">
        <v>600</v>
      </c>
      <c r="I399" s="42">
        <v>24</v>
      </c>
      <c r="J399" s="39"/>
      <c r="K399" s="39"/>
      <c r="L399" s="39"/>
      <c r="M399" s="39"/>
      <c r="O399" s="41">
        <v>0.28100000000000003</v>
      </c>
      <c r="Q399" s="41"/>
      <c r="R399" s="41"/>
      <c r="S399" s="41"/>
      <c r="T399" s="41"/>
      <c r="U399" s="39"/>
      <c r="V399" s="39"/>
      <c r="W399" s="39"/>
      <c r="X399" s="41">
        <f t="shared" si="278"/>
        <v>23.437999999999999</v>
      </c>
      <c r="Y399" s="52">
        <f t="shared" si="274"/>
        <v>431.45050455864072</v>
      </c>
      <c r="Z399" s="52">
        <f t="shared" si="275"/>
        <v>1.9531666666666665</v>
      </c>
      <c r="AA399" s="53">
        <f t="shared" si="276"/>
        <v>2.9961840594350049</v>
      </c>
      <c r="AB399" s="54">
        <f t="shared" si="277"/>
        <v>7.6798361634951794E-5</v>
      </c>
      <c r="AC399" s="54">
        <v>1.4999999999999999E-4</v>
      </c>
      <c r="AD399" s="54"/>
      <c r="AE399" s="54"/>
      <c r="AF399" s="54"/>
      <c r="AG399" s="54"/>
      <c r="AH399" s="54"/>
      <c r="AI399" s="57">
        <v>71.25</v>
      </c>
      <c r="AJ399" s="54"/>
      <c r="AK399" s="54"/>
      <c r="AL399" s="54"/>
      <c r="AM399" s="54"/>
      <c r="AN399" s="54"/>
      <c r="AO399" s="54"/>
      <c r="AP399" s="54"/>
      <c r="AQ399" s="54"/>
      <c r="AR399" s="54"/>
      <c r="AY399" s="47" t="s">
        <v>176</v>
      </c>
      <c r="AZ399" s="48" t="s">
        <v>177</v>
      </c>
      <c r="BA399" s="49" t="s">
        <v>178</v>
      </c>
    </row>
    <row r="400" spans="1:53" s="42" customFormat="1" x14ac:dyDescent="0.25">
      <c r="A400" s="42" t="s">
        <v>171</v>
      </c>
      <c r="B400" s="42" t="s">
        <v>172</v>
      </c>
      <c r="C400" s="42" t="s">
        <v>173</v>
      </c>
      <c r="D400" s="42" t="s">
        <v>11</v>
      </c>
      <c r="E400" s="42">
        <v>1</v>
      </c>
      <c r="F400" s="42" t="s">
        <v>174</v>
      </c>
      <c r="G400" s="42">
        <v>24</v>
      </c>
      <c r="H400" s="51">
        <v>600</v>
      </c>
      <c r="I400" s="42">
        <v>24</v>
      </c>
      <c r="J400" s="39"/>
      <c r="K400" s="39"/>
      <c r="L400" s="39"/>
      <c r="M400" s="39"/>
      <c r="O400" s="41">
        <v>0.312</v>
      </c>
      <c r="Q400" s="41"/>
      <c r="R400" s="41"/>
      <c r="S400" s="41"/>
      <c r="T400" s="41"/>
      <c r="U400" s="39"/>
      <c r="V400" s="39"/>
      <c r="W400" s="39"/>
      <c r="X400" s="41">
        <f t="shared" si="278"/>
        <v>23.376000000000001</v>
      </c>
      <c r="Y400" s="52">
        <f t="shared" si="274"/>
        <v>429.17091152212095</v>
      </c>
      <c r="Z400" s="52">
        <f t="shared" si="275"/>
        <v>1.9480000000000002</v>
      </c>
      <c r="AA400" s="53">
        <f t="shared" si="276"/>
        <v>2.9803535522369513</v>
      </c>
      <c r="AB400" s="54">
        <f t="shared" si="277"/>
        <v>7.7002053388090341E-5</v>
      </c>
      <c r="AC400" s="54">
        <v>1.4999999999999999E-4</v>
      </c>
      <c r="AD400" s="54"/>
      <c r="AE400" s="54"/>
      <c r="AF400" s="54"/>
      <c r="AG400" s="54"/>
      <c r="AH400" s="54"/>
      <c r="AI400" s="57">
        <v>79.010000000000005</v>
      </c>
      <c r="AJ400" s="54"/>
      <c r="AK400" s="54"/>
      <c r="AL400" s="54"/>
      <c r="AM400" s="54"/>
      <c r="AN400" s="54"/>
      <c r="AO400" s="54"/>
      <c r="AP400" s="54"/>
      <c r="AQ400" s="54"/>
      <c r="AR400" s="54"/>
      <c r="AY400" s="47" t="s">
        <v>176</v>
      </c>
      <c r="AZ400" s="48" t="s">
        <v>177</v>
      </c>
      <c r="BA400" s="49" t="s">
        <v>178</v>
      </c>
    </row>
    <row r="401" spans="1:53" s="42" customFormat="1" x14ac:dyDescent="0.25">
      <c r="A401" s="42" t="s">
        <v>171</v>
      </c>
      <c r="B401" s="42" t="s">
        <v>172</v>
      </c>
      <c r="C401" s="42" t="s">
        <v>173</v>
      </c>
      <c r="D401" s="42" t="s">
        <v>11</v>
      </c>
      <c r="E401" s="42">
        <v>1</v>
      </c>
      <c r="F401" s="42" t="s">
        <v>174</v>
      </c>
      <c r="G401" s="42">
        <v>24</v>
      </c>
      <c r="H401" s="51">
        <v>600</v>
      </c>
      <c r="I401" s="42">
        <v>24</v>
      </c>
      <c r="J401" s="39"/>
      <c r="K401" s="39"/>
      <c r="L401" s="39"/>
      <c r="M401" s="39"/>
      <c r="O401" s="41">
        <v>0.34399999999999997</v>
      </c>
      <c r="Q401" s="41"/>
      <c r="R401" s="41"/>
      <c r="S401" s="41"/>
      <c r="T401" s="41"/>
      <c r="U401" s="39"/>
      <c r="V401" s="39"/>
      <c r="W401" s="39"/>
      <c r="X401" s="41">
        <f t="shared" si="278"/>
        <v>23.312000000000001</v>
      </c>
      <c r="Y401" s="52">
        <f t="shared" si="274"/>
        <v>426.82411667714814</v>
      </c>
      <c r="Z401" s="52">
        <f t="shared" si="275"/>
        <v>1.9426666666666668</v>
      </c>
      <c r="AA401" s="53">
        <f t="shared" si="276"/>
        <v>2.9640563658135286</v>
      </c>
      <c r="AB401" s="54">
        <f t="shared" si="277"/>
        <v>7.7213452299245008E-5</v>
      </c>
      <c r="AC401" s="54">
        <v>1.4999999999999999E-4</v>
      </c>
      <c r="AD401" s="54"/>
      <c r="AE401" s="54"/>
      <c r="AF401" s="54"/>
      <c r="AG401" s="54"/>
      <c r="AH401" s="54"/>
      <c r="AI401" s="57">
        <v>86.99</v>
      </c>
      <c r="AJ401" s="54"/>
      <c r="AK401" s="54"/>
      <c r="AL401" s="54"/>
      <c r="AM401" s="54"/>
      <c r="AN401" s="54"/>
      <c r="AO401" s="54"/>
      <c r="AP401" s="54"/>
      <c r="AQ401" s="54"/>
      <c r="AR401" s="54"/>
      <c r="AY401" s="47" t="s">
        <v>176</v>
      </c>
      <c r="AZ401" s="48" t="s">
        <v>177</v>
      </c>
      <c r="BA401" s="49" t="s">
        <v>178</v>
      </c>
    </row>
    <row r="402" spans="1:53" s="42" customFormat="1" x14ac:dyDescent="0.25">
      <c r="A402" s="42" t="s">
        <v>171</v>
      </c>
      <c r="B402" s="42" t="s">
        <v>172</v>
      </c>
      <c r="C402" s="42" t="s">
        <v>173</v>
      </c>
      <c r="D402" s="42" t="s">
        <v>11</v>
      </c>
      <c r="E402" s="42">
        <v>1</v>
      </c>
      <c r="F402" s="42" t="s">
        <v>174</v>
      </c>
      <c r="G402" s="42">
        <v>24</v>
      </c>
      <c r="H402" s="51">
        <v>600</v>
      </c>
      <c r="I402" s="42">
        <v>24</v>
      </c>
      <c r="J402" s="39"/>
      <c r="K402" s="39"/>
      <c r="L402" s="39"/>
      <c r="M402" s="39" t="s">
        <v>180</v>
      </c>
      <c r="N402" s="42">
        <v>20</v>
      </c>
      <c r="O402" s="41">
        <v>0.375</v>
      </c>
      <c r="Q402" s="41"/>
      <c r="R402" s="41"/>
      <c r="S402" s="41"/>
      <c r="T402" s="41"/>
      <c r="U402" s="39"/>
      <c r="V402" s="39"/>
      <c r="W402" s="39"/>
      <c r="X402" s="41">
        <f t="shared" si="278"/>
        <v>23.25</v>
      </c>
      <c r="Y402" s="52">
        <f t="shared" si="274"/>
        <v>424.55679470153314</v>
      </c>
      <c r="Z402" s="52">
        <f t="shared" si="275"/>
        <v>1.9375</v>
      </c>
      <c r="AA402" s="53">
        <f t="shared" si="276"/>
        <v>2.9483110743162024</v>
      </c>
      <c r="AB402" s="54">
        <f t="shared" si="277"/>
        <v>7.741935483870967E-5</v>
      </c>
      <c r="AC402" s="54">
        <v>1.4999999999999999E-4</v>
      </c>
      <c r="AD402" s="54"/>
      <c r="AE402" s="54"/>
      <c r="AF402" s="54"/>
      <c r="AG402" s="54"/>
      <c r="AH402" s="54"/>
      <c r="AI402" s="57">
        <v>94.71</v>
      </c>
      <c r="AJ402" s="54"/>
      <c r="AK402" s="54"/>
      <c r="AL402" s="54"/>
      <c r="AM402" s="54"/>
      <c r="AN402" s="54"/>
      <c r="AO402" s="54"/>
      <c r="AP402" s="54"/>
      <c r="AQ402" s="54"/>
      <c r="AR402" s="54"/>
      <c r="AY402" s="47" t="s">
        <v>176</v>
      </c>
      <c r="AZ402" s="48" t="s">
        <v>177</v>
      </c>
      <c r="BA402" s="49" t="s">
        <v>178</v>
      </c>
    </row>
    <row r="403" spans="1:53" s="42" customFormat="1" x14ac:dyDescent="0.25">
      <c r="A403" s="42" t="s">
        <v>171</v>
      </c>
      <c r="B403" s="42" t="s">
        <v>172</v>
      </c>
      <c r="C403" s="42" t="s">
        <v>173</v>
      </c>
      <c r="D403" s="42" t="s">
        <v>11</v>
      </c>
      <c r="E403" s="42">
        <v>1</v>
      </c>
      <c r="F403" s="42" t="s">
        <v>174</v>
      </c>
      <c r="G403" s="42">
        <v>24</v>
      </c>
      <c r="H403" s="51">
        <v>600</v>
      </c>
      <c r="I403" s="42">
        <v>24</v>
      </c>
      <c r="J403" s="39"/>
      <c r="K403" s="39"/>
      <c r="L403" s="39"/>
      <c r="M403" s="39"/>
      <c r="O403" s="41">
        <v>0.40600000000000003</v>
      </c>
      <c r="Q403" s="41"/>
      <c r="R403" s="41"/>
      <c r="S403" s="41"/>
      <c r="T403" s="41"/>
      <c r="U403" s="39"/>
      <c r="V403" s="39"/>
      <c r="W403" s="39"/>
      <c r="X403" s="41">
        <f t="shared" si="278"/>
        <v>23.187999999999999</v>
      </c>
      <c r="Y403" s="52">
        <f t="shared" si="274"/>
        <v>422.29551086699831</v>
      </c>
      <c r="Z403" s="52">
        <f t="shared" si="275"/>
        <v>1.9323333333333332</v>
      </c>
      <c r="AA403" s="53">
        <f t="shared" si="276"/>
        <v>2.9326077143541553</v>
      </c>
      <c r="AB403" s="54">
        <f t="shared" si="277"/>
        <v>7.7626358461273067E-5</v>
      </c>
      <c r="AC403" s="54">
        <v>1.4999999999999999E-4</v>
      </c>
      <c r="AD403" s="54"/>
      <c r="AE403" s="54"/>
      <c r="AF403" s="54"/>
      <c r="AG403" s="54"/>
      <c r="AH403" s="54"/>
      <c r="AI403" s="57">
        <v>102.4</v>
      </c>
      <c r="AJ403" s="54"/>
      <c r="AK403" s="54"/>
      <c r="AL403" s="54"/>
      <c r="AM403" s="54"/>
      <c r="AN403" s="54"/>
      <c r="AO403" s="54"/>
      <c r="AP403" s="54"/>
      <c r="AQ403" s="54"/>
      <c r="AR403" s="54"/>
      <c r="AY403" s="47" t="s">
        <v>176</v>
      </c>
      <c r="AZ403" s="48" t="s">
        <v>177</v>
      </c>
      <c r="BA403" s="49" t="s">
        <v>178</v>
      </c>
    </row>
    <row r="404" spans="1:53" s="42" customFormat="1" x14ac:dyDescent="0.25">
      <c r="A404" s="42" t="s">
        <v>171</v>
      </c>
      <c r="B404" s="42" t="s">
        <v>172</v>
      </c>
      <c r="C404" s="42" t="s">
        <v>173</v>
      </c>
      <c r="D404" s="42" t="s">
        <v>11</v>
      </c>
      <c r="E404" s="42">
        <v>1</v>
      </c>
      <c r="F404" s="42" t="s">
        <v>174</v>
      </c>
      <c r="G404" s="42">
        <v>24</v>
      </c>
      <c r="H404" s="51">
        <v>600</v>
      </c>
      <c r="I404" s="42">
        <v>24</v>
      </c>
      <c r="J404" s="39"/>
      <c r="K404" s="39"/>
      <c r="L404" s="39"/>
      <c r="M404" s="39"/>
      <c r="O404" s="41">
        <v>0.438</v>
      </c>
      <c r="Q404" s="41"/>
      <c r="R404" s="41"/>
      <c r="S404" s="41"/>
      <c r="T404" s="41"/>
      <c r="U404" s="39"/>
      <c r="V404" s="39"/>
      <c r="W404" s="39"/>
      <c r="X404" s="41">
        <f t="shared" si="278"/>
        <v>23.123999999999999</v>
      </c>
      <c r="Y404" s="52">
        <f t="shared" si="274"/>
        <v>419.96761584342948</v>
      </c>
      <c r="Z404" s="52">
        <f t="shared" si="275"/>
        <v>1.9269999999999998</v>
      </c>
      <c r="AA404" s="53">
        <f t="shared" si="276"/>
        <v>2.9164417766904829</v>
      </c>
      <c r="AB404" s="54">
        <f t="shared" si="277"/>
        <v>7.7841203943954337E-5</v>
      </c>
      <c r="AC404" s="54">
        <v>1.4999999999999999E-4</v>
      </c>
      <c r="AD404" s="54"/>
      <c r="AE404" s="54"/>
      <c r="AF404" s="54"/>
      <c r="AG404" s="54"/>
      <c r="AH404" s="54"/>
      <c r="AI404" s="57">
        <v>110.32</v>
      </c>
      <c r="AJ404" s="54"/>
      <c r="AK404" s="54"/>
      <c r="AL404" s="54"/>
      <c r="AM404" s="54"/>
      <c r="AN404" s="54"/>
      <c r="AO404" s="54"/>
      <c r="AP404" s="54"/>
      <c r="AQ404" s="54"/>
      <c r="AR404" s="54"/>
      <c r="AY404" s="47" t="s">
        <v>176</v>
      </c>
      <c r="AZ404" s="48" t="s">
        <v>177</v>
      </c>
      <c r="BA404" s="49" t="s">
        <v>178</v>
      </c>
    </row>
    <row r="405" spans="1:53" s="42" customFormat="1" x14ac:dyDescent="0.25">
      <c r="A405" s="42" t="s">
        <v>171</v>
      </c>
      <c r="B405" s="42" t="s">
        <v>172</v>
      </c>
      <c r="C405" s="42" t="s">
        <v>173</v>
      </c>
      <c r="D405" s="42" t="s">
        <v>11</v>
      </c>
      <c r="E405" s="42">
        <v>1</v>
      </c>
      <c r="F405" s="42" t="s">
        <v>174</v>
      </c>
      <c r="G405" s="42">
        <v>24</v>
      </c>
      <c r="H405" s="51">
        <v>600</v>
      </c>
      <c r="I405" s="42">
        <v>24</v>
      </c>
      <c r="J405" s="39"/>
      <c r="K405" s="39"/>
      <c r="L405" s="39"/>
      <c r="M405" s="39"/>
      <c r="O405" s="41">
        <v>0.46899999999999997</v>
      </c>
      <c r="Q405" s="41"/>
      <c r="R405" s="41"/>
      <c r="S405" s="41"/>
      <c r="T405" s="41"/>
      <c r="U405" s="39"/>
      <c r="V405" s="39"/>
      <c r="W405" s="39"/>
      <c r="X405" s="41">
        <f t="shared" si="278"/>
        <v>23.062000000000001</v>
      </c>
      <c r="Y405" s="52">
        <f t="shared" si="274"/>
        <v>417.71860306979983</v>
      </c>
      <c r="Z405" s="52">
        <f t="shared" si="275"/>
        <v>1.9218333333333335</v>
      </c>
      <c r="AA405" s="53">
        <f t="shared" si="276"/>
        <v>2.9008236324291659</v>
      </c>
      <c r="AB405" s="54">
        <f t="shared" si="277"/>
        <v>7.8050472638973193E-5</v>
      </c>
      <c r="AC405" s="54">
        <v>1.4999999999999999E-4</v>
      </c>
      <c r="AD405" s="54"/>
      <c r="AE405" s="54"/>
      <c r="AF405" s="54"/>
      <c r="AG405" s="54"/>
      <c r="AH405" s="54"/>
      <c r="AI405" s="57">
        <v>117.98</v>
      </c>
      <c r="AJ405" s="54"/>
      <c r="AK405" s="54"/>
      <c r="AL405" s="54"/>
      <c r="AM405" s="54"/>
      <c r="AN405" s="54"/>
      <c r="AO405" s="54"/>
      <c r="AP405" s="54"/>
      <c r="AQ405" s="54"/>
      <c r="AR405" s="54"/>
      <c r="AY405" s="47" t="s">
        <v>176</v>
      </c>
      <c r="AZ405" s="48" t="s">
        <v>177</v>
      </c>
      <c r="BA405" s="49" t="s">
        <v>178</v>
      </c>
    </row>
    <row r="406" spans="1:53" s="42" customFormat="1" x14ac:dyDescent="0.25">
      <c r="A406" s="42" t="s">
        <v>171</v>
      </c>
      <c r="B406" s="42" t="s">
        <v>172</v>
      </c>
      <c r="C406" s="42" t="s">
        <v>173</v>
      </c>
      <c r="D406" s="42" t="s">
        <v>11</v>
      </c>
      <c r="E406" s="42">
        <v>1</v>
      </c>
      <c r="F406" s="42" t="s">
        <v>174</v>
      </c>
      <c r="G406" s="42">
        <v>24</v>
      </c>
      <c r="H406" s="51">
        <v>600</v>
      </c>
      <c r="I406" s="42">
        <v>24</v>
      </c>
      <c r="J406" s="39"/>
      <c r="K406" s="39"/>
      <c r="L406" s="39"/>
      <c r="M406" s="39" t="s">
        <v>182</v>
      </c>
      <c r="O406" s="41">
        <v>0.5</v>
      </c>
      <c r="Q406" s="41"/>
      <c r="R406" s="41"/>
      <c r="S406" s="41"/>
      <c r="T406" s="41"/>
      <c r="U406" s="39"/>
      <c r="V406" s="39"/>
      <c r="W406" s="39"/>
      <c r="X406" s="41">
        <f t="shared" si="278"/>
        <v>23</v>
      </c>
      <c r="Y406" s="52">
        <f t="shared" si="274"/>
        <v>415.47562843725012</v>
      </c>
      <c r="Z406" s="52">
        <f t="shared" si="275"/>
        <v>1.9166666666666667</v>
      </c>
      <c r="AA406" s="53">
        <f t="shared" si="276"/>
        <v>2.8852474197031261</v>
      </c>
      <c r="AB406" s="54">
        <f t="shared" si="277"/>
        <v>7.8260869565217384E-5</v>
      </c>
      <c r="AC406" s="54">
        <v>1.4999999999999999E-4</v>
      </c>
      <c r="AD406" s="54"/>
      <c r="AE406" s="54"/>
      <c r="AF406" s="54"/>
      <c r="AG406" s="54"/>
      <c r="AH406" s="54"/>
      <c r="AI406" s="57">
        <v>125.61</v>
      </c>
      <c r="AJ406" s="54"/>
      <c r="AK406" s="54"/>
      <c r="AL406" s="54"/>
      <c r="AM406" s="54"/>
      <c r="AN406" s="54"/>
      <c r="AO406" s="54"/>
      <c r="AP406" s="54"/>
      <c r="AQ406" s="54"/>
      <c r="AR406" s="54"/>
      <c r="AY406" s="47" t="s">
        <v>176</v>
      </c>
      <c r="AZ406" s="48" t="s">
        <v>177</v>
      </c>
      <c r="BA406" s="49" t="s">
        <v>178</v>
      </c>
    </row>
    <row r="407" spans="1:53" s="42" customFormat="1" x14ac:dyDescent="0.25">
      <c r="A407" s="42" t="s">
        <v>171</v>
      </c>
      <c r="B407" s="42" t="s">
        <v>172</v>
      </c>
      <c r="C407" s="42" t="s">
        <v>173</v>
      </c>
      <c r="D407" s="42" t="s">
        <v>11</v>
      </c>
      <c r="E407" s="42">
        <v>1</v>
      </c>
      <c r="F407" s="42" t="s">
        <v>174</v>
      </c>
      <c r="G407" s="42">
        <v>24</v>
      </c>
      <c r="H407" s="51">
        <v>600</v>
      </c>
      <c r="I407" s="42">
        <v>24</v>
      </c>
      <c r="J407" s="39"/>
      <c r="K407" s="39"/>
      <c r="L407" s="39"/>
      <c r="M407" s="39"/>
      <c r="N407" s="42">
        <v>30</v>
      </c>
      <c r="O407" s="41">
        <v>0.56200000000000006</v>
      </c>
      <c r="Q407" s="41"/>
      <c r="R407" s="41"/>
      <c r="S407" s="41"/>
      <c r="T407" s="41"/>
      <c r="U407" s="39"/>
      <c r="V407" s="39"/>
      <c r="W407" s="39"/>
      <c r="X407" s="41">
        <f t="shared" si="278"/>
        <v>22.876000000000001</v>
      </c>
      <c r="Y407" s="52">
        <f t="shared" si="274"/>
        <v>411.0077935953916</v>
      </c>
      <c r="Z407" s="52">
        <f t="shared" si="275"/>
        <v>1.9063333333333334</v>
      </c>
      <c r="AA407" s="53">
        <f t="shared" si="276"/>
        <v>2.8542207888568858</v>
      </c>
      <c r="AB407" s="54">
        <f t="shared" si="277"/>
        <v>7.8685084805035833E-5</v>
      </c>
      <c r="AC407" s="54">
        <v>1.4999999999999999E-4</v>
      </c>
      <c r="AD407" s="54"/>
      <c r="AE407" s="54"/>
      <c r="AF407" s="54"/>
      <c r="AG407" s="54"/>
      <c r="AH407" s="54"/>
      <c r="AI407" s="57">
        <v>140.81</v>
      </c>
      <c r="AJ407" s="54"/>
      <c r="AK407" s="54"/>
      <c r="AL407" s="54"/>
      <c r="AM407" s="54"/>
      <c r="AN407" s="54"/>
      <c r="AO407" s="54"/>
      <c r="AP407" s="54"/>
      <c r="AQ407" s="54"/>
      <c r="AR407" s="54"/>
      <c r="AY407" s="47" t="s">
        <v>176</v>
      </c>
      <c r="AZ407" s="48" t="s">
        <v>177</v>
      </c>
      <c r="BA407" s="49" t="s">
        <v>178</v>
      </c>
    </row>
    <row r="408" spans="1:53" s="38" customFormat="1" x14ac:dyDescent="0.25">
      <c r="A408" s="38" t="s">
        <v>171</v>
      </c>
      <c r="B408" s="38" t="s">
        <v>172</v>
      </c>
      <c r="C408" s="38" t="s">
        <v>173</v>
      </c>
      <c r="D408" s="38" t="s">
        <v>11</v>
      </c>
      <c r="E408" s="38">
        <v>1</v>
      </c>
      <c r="F408" s="38" t="s">
        <v>174</v>
      </c>
      <c r="G408" s="43">
        <v>24</v>
      </c>
      <c r="H408" s="43">
        <v>600</v>
      </c>
      <c r="I408" s="38">
        <v>24</v>
      </c>
      <c r="J408" s="35"/>
      <c r="K408" s="35"/>
      <c r="L408" s="35"/>
      <c r="M408" s="35"/>
      <c r="N408" s="35"/>
      <c r="O408" s="37">
        <v>0.625</v>
      </c>
      <c r="Q408" s="37"/>
      <c r="R408" s="37"/>
      <c r="S408" s="37"/>
      <c r="T408" s="37"/>
      <c r="U408" s="35"/>
      <c r="V408" s="35"/>
      <c r="W408" s="35"/>
      <c r="X408" s="37">
        <f t="shared" si="278"/>
        <v>22.75</v>
      </c>
      <c r="Y408" s="44">
        <f t="shared" ref="Y408" si="279">PI()*X408^2/4</f>
        <v>406.4926369433918</v>
      </c>
      <c r="Z408" s="44">
        <f t="shared" ref="Z408" si="280">X408/12</f>
        <v>1.8958333333333333</v>
      </c>
      <c r="AA408" s="45">
        <f t="shared" ref="AA408" si="281">PI()*Z408^2/4</f>
        <v>2.82286553432911</v>
      </c>
      <c r="AB408" s="46">
        <f t="shared" ref="AB408" si="282">AC408/Z408</f>
        <v>7.9120879120879122E-5</v>
      </c>
      <c r="AC408" s="46">
        <v>1.4999999999999999E-4</v>
      </c>
      <c r="AD408" s="46"/>
      <c r="AE408" s="46"/>
      <c r="AF408" s="46"/>
      <c r="AH408" s="46"/>
      <c r="AI408" s="56">
        <v>156.16999999999999</v>
      </c>
      <c r="AJ408" s="46"/>
      <c r="AK408" s="46"/>
      <c r="AL408" s="46"/>
      <c r="AM408" s="46"/>
      <c r="AN408" s="46"/>
      <c r="AO408" s="46"/>
      <c r="AP408" s="46"/>
      <c r="AQ408" s="46"/>
      <c r="AR408" s="46"/>
      <c r="AY408" s="47" t="s">
        <v>176</v>
      </c>
      <c r="AZ408" s="48" t="s">
        <v>177</v>
      </c>
      <c r="BA408" s="49" t="s">
        <v>178</v>
      </c>
    </row>
    <row r="409" spans="1:53" s="42" customFormat="1" x14ac:dyDescent="0.25">
      <c r="A409" s="42" t="s">
        <v>171</v>
      </c>
      <c r="B409" s="42" t="s">
        <v>172</v>
      </c>
      <c r="C409" s="42" t="s">
        <v>173</v>
      </c>
      <c r="D409" s="42" t="s">
        <v>11</v>
      </c>
      <c r="E409" s="42">
        <v>1</v>
      </c>
      <c r="F409" s="42" t="s">
        <v>174</v>
      </c>
      <c r="G409" s="42">
        <v>24</v>
      </c>
      <c r="H409" s="51">
        <v>600</v>
      </c>
      <c r="I409" s="42">
        <v>24</v>
      </c>
      <c r="J409" s="39"/>
      <c r="K409" s="39"/>
      <c r="L409" s="39"/>
      <c r="M409" s="39"/>
      <c r="N409" s="42">
        <v>40</v>
      </c>
      <c r="O409" s="41">
        <v>0.68799999999999994</v>
      </c>
      <c r="Q409" s="41"/>
      <c r="R409" s="41"/>
      <c r="S409" s="41"/>
      <c r="T409" s="41"/>
      <c r="U409" s="39"/>
      <c r="V409" s="39"/>
      <c r="W409" s="39"/>
      <c r="X409" s="41">
        <f t="shared" si="278"/>
        <v>22.623999999999999</v>
      </c>
      <c r="Y409" s="52">
        <f t="shared" si="274"/>
        <v>402.00241825387627</v>
      </c>
      <c r="Z409" s="52">
        <f t="shared" si="275"/>
        <v>1.8853333333333333</v>
      </c>
      <c r="AA409" s="53">
        <f t="shared" si="276"/>
        <v>2.7916834600963636</v>
      </c>
      <c r="AB409" s="54">
        <f t="shared" si="277"/>
        <v>7.9561527581329555E-5</v>
      </c>
      <c r="AC409" s="54">
        <v>1.4999999999999999E-4</v>
      </c>
      <c r="AD409" s="54"/>
      <c r="AE409" s="54"/>
      <c r="AF409" s="54"/>
      <c r="AG409" s="54"/>
      <c r="AH409" s="54"/>
      <c r="AI409" s="57">
        <v>171.45</v>
      </c>
      <c r="AJ409" s="54"/>
      <c r="AK409" s="54"/>
      <c r="AL409" s="54"/>
      <c r="AM409" s="54"/>
      <c r="AN409" s="54"/>
      <c r="AO409" s="54"/>
      <c r="AP409" s="54"/>
      <c r="AQ409" s="54"/>
      <c r="AR409" s="54"/>
      <c r="AY409" s="47" t="s">
        <v>176</v>
      </c>
      <c r="AZ409" s="48" t="s">
        <v>177</v>
      </c>
      <c r="BA409" s="49" t="s">
        <v>178</v>
      </c>
    </row>
    <row r="410" spans="1:53" s="38" customFormat="1" x14ac:dyDescent="0.25">
      <c r="A410" s="38" t="s">
        <v>171</v>
      </c>
      <c r="B410" s="38" t="s">
        <v>172</v>
      </c>
      <c r="C410" s="38" t="s">
        <v>173</v>
      </c>
      <c r="D410" s="38" t="s">
        <v>11</v>
      </c>
      <c r="E410" s="38">
        <v>1</v>
      </c>
      <c r="F410" s="38" t="s">
        <v>174</v>
      </c>
      <c r="G410" s="43">
        <v>24</v>
      </c>
      <c r="H410" s="43">
        <v>600</v>
      </c>
      <c r="I410" s="38">
        <v>24</v>
      </c>
      <c r="J410" s="35"/>
      <c r="K410" s="35"/>
      <c r="L410" s="35"/>
      <c r="M410" s="35"/>
      <c r="N410" s="35"/>
      <c r="O410" s="37">
        <v>0.75</v>
      </c>
      <c r="Q410" s="37"/>
      <c r="R410" s="37"/>
      <c r="S410" s="37"/>
      <c r="T410" s="37"/>
      <c r="U410" s="35"/>
      <c r="V410" s="35"/>
      <c r="W410" s="35"/>
      <c r="X410" s="37">
        <f t="shared" si="278"/>
        <v>22.5</v>
      </c>
      <c r="Y410" s="44">
        <f t="shared" ref="Y410:Y413" si="283">PI()*X410^2/4</f>
        <v>397.60782021995817</v>
      </c>
      <c r="Z410" s="44">
        <f t="shared" ref="Z410:Z413" si="284">X410/12</f>
        <v>1.875</v>
      </c>
      <c r="AA410" s="45">
        <f t="shared" ref="AA410:AA413" si="285">PI()*Z410^2/4</f>
        <v>2.7611654181941541</v>
      </c>
      <c r="AB410" s="46">
        <f t="shared" ref="AB410:AB413" si="286">AC410/Z410</f>
        <v>7.9999999999999993E-5</v>
      </c>
      <c r="AC410" s="46">
        <v>1.4999999999999999E-4</v>
      </c>
      <c r="AD410" s="46"/>
      <c r="AE410" s="46"/>
      <c r="AF410" s="46"/>
      <c r="AH410" s="46"/>
      <c r="AI410" s="56">
        <v>186.41</v>
      </c>
      <c r="AJ410" s="46"/>
      <c r="AK410" s="46"/>
      <c r="AL410" s="46"/>
      <c r="AM410" s="46"/>
      <c r="AN410" s="46"/>
      <c r="AO410" s="46"/>
      <c r="AP410" s="46"/>
      <c r="AQ410" s="46"/>
      <c r="AR410" s="46"/>
      <c r="AY410" s="47" t="s">
        <v>176</v>
      </c>
      <c r="AZ410" s="48" t="s">
        <v>177</v>
      </c>
      <c r="BA410" s="49" t="s">
        <v>178</v>
      </c>
    </row>
    <row r="411" spans="1:53" s="38" customFormat="1" x14ac:dyDescent="0.25">
      <c r="A411" s="38" t="s">
        <v>171</v>
      </c>
      <c r="B411" s="38" t="s">
        <v>172</v>
      </c>
      <c r="C411" s="38" t="s">
        <v>173</v>
      </c>
      <c r="D411" s="38" t="s">
        <v>11</v>
      </c>
      <c r="E411" s="38">
        <v>1</v>
      </c>
      <c r="F411" s="38" t="s">
        <v>174</v>
      </c>
      <c r="G411" s="43">
        <v>24</v>
      </c>
      <c r="H411" s="43">
        <v>600</v>
      </c>
      <c r="I411" s="38">
        <v>24</v>
      </c>
      <c r="J411" s="35"/>
      <c r="K411" s="35"/>
      <c r="L411" s="35"/>
      <c r="M411" s="35"/>
      <c r="N411" s="35"/>
      <c r="O411" s="37">
        <v>0.81200000000000006</v>
      </c>
      <c r="Q411" s="37"/>
      <c r="R411" s="37"/>
      <c r="S411" s="37"/>
      <c r="T411" s="37"/>
      <c r="U411" s="35"/>
      <c r="V411" s="35"/>
      <c r="W411" s="35"/>
      <c r="X411" s="37">
        <f t="shared" si="278"/>
        <v>22.376000000000001</v>
      </c>
      <c r="Y411" s="44">
        <f t="shared" si="283"/>
        <v>393.23737475036091</v>
      </c>
      <c r="Z411" s="44">
        <f t="shared" si="284"/>
        <v>1.8646666666666667</v>
      </c>
      <c r="AA411" s="45">
        <f t="shared" si="285"/>
        <v>2.7308151024330614</v>
      </c>
      <c r="AB411" s="46">
        <f t="shared" si="286"/>
        <v>8.044333214158026E-5</v>
      </c>
      <c r="AC411" s="46">
        <v>1.4999999999999999E-4</v>
      </c>
      <c r="AD411" s="46"/>
      <c r="AE411" s="46"/>
      <c r="AF411" s="46"/>
      <c r="AH411" s="46"/>
      <c r="AI411" s="56">
        <v>201.28</v>
      </c>
      <c r="AJ411" s="46"/>
      <c r="AK411" s="46"/>
      <c r="AL411" s="46"/>
      <c r="AM411" s="46"/>
      <c r="AN411" s="46"/>
      <c r="AO411" s="46"/>
      <c r="AP411" s="46"/>
      <c r="AQ411" s="46"/>
      <c r="AR411" s="46"/>
      <c r="AY411" s="47" t="s">
        <v>176</v>
      </c>
      <c r="AZ411" s="48" t="s">
        <v>177</v>
      </c>
      <c r="BA411" s="49" t="s">
        <v>178</v>
      </c>
    </row>
    <row r="412" spans="1:53" s="38" customFormat="1" x14ac:dyDescent="0.25">
      <c r="A412" s="38" t="s">
        <v>171</v>
      </c>
      <c r="B412" s="38" t="s">
        <v>172</v>
      </c>
      <c r="C412" s="38" t="s">
        <v>173</v>
      </c>
      <c r="D412" s="38" t="s">
        <v>11</v>
      </c>
      <c r="E412" s="38">
        <v>1</v>
      </c>
      <c r="F412" s="38" t="s">
        <v>174</v>
      </c>
      <c r="G412" s="43">
        <v>24</v>
      </c>
      <c r="H412" s="43">
        <v>600</v>
      </c>
      <c r="I412" s="38">
        <v>24</v>
      </c>
      <c r="J412" s="35"/>
      <c r="K412" s="35"/>
      <c r="L412" s="35"/>
      <c r="M412" s="35"/>
      <c r="N412" s="35"/>
      <c r="O412" s="37">
        <v>0.875</v>
      </c>
      <c r="Q412" s="37"/>
      <c r="R412" s="37"/>
      <c r="S412" s="37"/>
      <c r="T412" s="37"/>
      <c r="U412" s="35"/>
      <c r="V412" s="35"/>
      <c r="W412" s="35"/>
      <c r="X412" s="37">
        <f t="shared" si="278"/>
        <v>22.25</v>
      </c>
      <c r="Y412" s="44">
        <f t="shared" si="283"/>
        <v>388.82117826694923</v>
      </c>
      <c r="Z412" s="44">
        <f t="shared" si="284"/>
        <v>1.8541666666666667</v>
      </c>
      <c r="AA412" s="45">
        <f t="shared" si="285"/>
        <v>2.7001470712982587</v>
      </c>
      <c r="AB412" s="46">
        <f t="shared" si="286"/>
        <v>8.089887640449437E-5</v>
      </c>
      <c r="AC412" s="46">
        <v>1.4999999999999999E-4</v>
      </c>
      <c r="AD412" s="46"/>
      <c r="AE412" s="46"/>
      <c r="AF412" s="46"/>
      <c r="AH412" s="46"/>
      <c r="AI412" s="56">
        <v>216.31</v>
      </c>
      <c r="AJ412" s="46"/>
      <c r="AK412" s="46"/>
      <c r="AL412" s="46"/>
      <c r="AM412" s="46"/>
      <c r="AN412" s="46"/>
      <c r="AO412" s="46"/>
      <c r="AP412" s="46"/>
      <c r="AQ412" s="46"/>
      <c r="AR412" s="46"/>
      <c r="AY412" s="47" t="s">
        <v>176</v>
      </c>
      <c r="AZ412" s="48" t="s">
        <v>177</v>
      </c>
      <c r="BA412" s="49" t="s">
        <v>178</v>
      </c>
    </row>
    <row r="413" spans="1:53" s="38" customFormat="1" x14ac:dyDescent="0.25">
      <c r="A413" s="38" t="s">
        <v>171</v>
      </c>
      <c r="B413" s="38" t="s">
        <v>172</v>
      </c>
      <c r="C413" s="38" t="s">
        <v>173</v>
      </c>
      <c r="D413" s="38" t="s">
        <v>11</v>
      </c>
      <c r="E413" s="38">
        <v>1</v>
      </c>
      <c r="F413" s="38" t="s">
        <v>174</v>
      </c>
      <c r="G413" s="43">
        <v>24</v>
      </c>
      <c r="H413" s="43">
        <v>600</v>
      </c>
      <c r="I413" s="38">
        <v>24</v>
      </c>
      <c r="J413" s="35"/>
      <c r="K413" s="35"/>
      <c r="L413" s="35"/>
      <c r="M413" s="35"/>
      <c r="N413" s="35"/>
      <c r="O413" s="37">
        <v>0.93799999999999994</v>
      </c>
      <c r="Q413" s="37"/>
      <c r="R413" s="37"/>
      <c r="S413" s="37"/>
      <c r="T413" s="37"/>
      <c r="U413" s="35"/>
      <c r="V413" s="35"/>
      <c r="W413" s="35"/>
      <c r="X413" s="37">
        <f t="shared" si="278"/>
        <v>22.123999999999999</v>
      </c>
      <c r="Y413" s="44">
        <f t="shared" si="283"/>
        <v>384.42991974602182</v>
      </c>
      <c r="Z413" s="44">
        <f t="shared" si="284"/>
        <v>1.8436666666666666</v>
      </c>
      <c r="AA413" s="45">
        <f t="shared" si="285"/>
        <v>2.6696522204584849</v>
      </c>
      <c r="AB413" s="46">
        <f t="shared" si="286"/>
        <v>8.1359609473874518E-5</v>
      </c>
      <c r="AC413" s="46">
        <v>1.4999999999999999E-4</v>
      </c>
      <c r="AD413" s="46"/>
      <c r="AE413" s="46"/>
      <c r="AF413" s="46"/>
      <c r="AH413" s="46"/>
      <c r="AI413" s="56">
        <v>231.25</v>
      </c>
      <c r="AJ413" s="46"/>
      <c r="AK413" s="46"/>
      <c r="AL413" s="46"/>
      <c r="AM413" s="46"/>
      <c r="AN413" s="46"/>
      <c r="AO413" s="46"/>
      <c r="AP413" s="46"/>
      <c r="AQ413" s="46"/>
      <c r="AR413" s="46"/>
      <c r="AY413" s="47" t="s">
        <v>176</v>
      </c>
      <c r="AZ413" s="48" t="s">
        <v>177</v>
      </c>
      <c r="BA413" s="49" t="s">
        <v>178</v>
      </c>
    </row>
    <row r="414" spans="1:53" s="42" customFormat="1" x14ac:dyDescent="0.25">
      <c r="A414" s="42" t="s">
        <v>171</v>
      </c>
      <c r="B414" s="42" t="s">
        <v>172</v>
      </c>
      <c r="C414" s="42" t="s">
        <v>173</v>
      </c>
      <c r="D414" s="42" t="s">
        <v>11</v>
      </c>
      <c r="E414" s="42">
        <v>1</v>
      </c>
      <c r="F414" s="42" t="s">
        <v>174</v>
      </c>
      <c r="G414" s="42">
        <v>24</v>
      </c>
      <c r="H414" s="51">
        <v>600</v>
      </c>
      <c r="I414" s="42">
        <v>24</v>
      </c>
      <c r="J414" s="39"/>
      <c r="K414" s="39"/>
      <c r="L414" s="39"/>
      <c r="M414" s="39"/>
      <c r="N414" s="42">
        <v>60</v>
      </c>
      <c r="O414" s="41">
        <v>0.96899999999999997</v>
      </c>
      <c r="Q414" s="41"/>
      <c r="R414" s="41"/>
      <c r="S414" s="41"/>
      <c r="T414" s="41"/>
      <c r="U414" s="39"/>
      <c r="V414" s="39"/>
      <c r="W414" s="39"/>
      <c r="X414" s="41">
        <f t="shared" si="278"/>
        <v>22.062000000000001</v>
      </c>
      <c r="Y414" s="52">
        <f t="shared" si="274"/>
        <v>382.27829634465331</v>
      </c>
      <c r="Z414" s="52">
        <f t="shared" si="275"/>
        <v>1.8385</v>
      </c>
      <c r="AA414" s="53">
        <f t="shared" si="276"/>
        <v>2.6547103912823147</v>
      </c>
      <c r="AB414" s="54">
        <f t="shared" si="277"/>
        <v>8.1588251291813969E-5</v>
      </c>
      <c r="AC414" s="54">
        <v>1.4999999999999999E-4</v>
      </c>
      <c r="AD414" s="54"/>
      <c r="AE414" s="54"/>
      <c r="AF414" s="54"/>
      <c r="AG414" s="54"/>
      <c r="AH414" s="54"/>
      <c r="AI414" s="57">
        <v>238.57</v>
      </c>
      <c r="AJ414" s="54"/>
      <c r="AK414" s="54"/>
      <c r="AL414" s="54"/>
      <c r="AM414" s="54"/>
      <c r="AN414" s="54"/>
      <c r="AO414" s="54"/>
      <c r="AP414" s="54"/>
      <c r="AQ414" s="54"/>
      <c r="AR414" s="54"/>
      <c r="AY414" s="47" t="s">
        <v>176</v>
      </c>
      <c r="AZ414" s="48" t="s">
        <v>177</v>
      </c>
      <c r="BA414" s="49" t="s">
        <v>178</v>
      </c>
    </row>
    <row r="415" spans="1:53" s="38" customFormat="1" x14ac:dyDescent="0.25">
      <c r="A415" s="38" t="s">
        <v>171</v>
      </c>
      <c r="B415" s="38" t="s">
        <v>172</v>
      </c>
      <c r="C415" s="38" t="s">
        <v>173</v>
      </c>
      <c r="D415" s="38" t="s">
        <v>11</v>
      </c>
      <c r="E415" s="38">
        <v>1</v>
      </c>
      <c r="F415" s="38" t="s">
        <v>174</v>
      </c>
      <c r="G415" s="43">
        <v>24</v>
      </c>
      <c r="H415" s="43">
        <v>600</v>
      </c>
      <c r="I415" s="38">
        <v>24</v>
      </c>
      <c r="J415" s="35"/>
      <c r="K415" s="35"/>
      <c r="L415" s="35"/>
      <c r="M415" s="35"/>
      <c r="N415" s="35"/>
      <c r="O415" s="37">
        <v>1</v>
      </c>
      <c r="Q415" s="37"/>
      <c r="R415" s="37"/>
      <c r="S415" s="37"/>
      <c r="T415" s="37"/>
      <c r="U415" s="35"/>
      <c r="V415" s="35"/>
      <c r="W415" s="35"/>
      <c r="X415" s="37">
        <f t="shared" si="278"/>
        <v>22</v>
      </c>
      <c r="Y415" s="44">
        <f t="shared" si="274"/>
        <v>380.13271108436498</v>
      </c>
      <c r="Z415" s="44">
        <f t="shared" si="275"/>
        <v>1.8333333333333333</v>
      </c>
      <c r="AA415" s="45">
        <f t="shared" si="276"/>
        <v>2.6398104936414231</v>
      </c>
      <c r="AB415" s="46">
        <f t="shared" si="277"/>
        <v>8.1818181818181816E-5</v>
      </c>
      <c r="AC415" s="46">
        <v>1.4999999999999999E-4</v>
      </c>
      <c r="AD415" s="46"/>
      <c r="AE415" s="46"/>
      <c r="AF415" s="46"/>
      <c r="AH415" s="46"/>
      <c r="AI415" s="56">
        <v>245.87</v>
      </c>
      <c r="AJ415" s="46"/>
      <c r="AK415" s="46"/>
      <c r="AL415" s="46"/>
      <c r="AM415" s="46"/>
      <c r="AN415" s="46"/>
      <c r="AO415" s="46"/>
      <c r="AP415" s="46"/>
      <c r="AQ415" s="46"/>
      <c r="AR415" s="46"/>
      <c r="AY415" s="47" t="s">
        <v>176</v>
      </c>
      <c r="AZ415" s="48" t="s">
        <v>177</v>
      </c>
      <c r="BA415" s="49" t="s">
        <v>178</v>
      </c>
    </row>
    <row r="416" spans="1:53" s="38" customFormat="1" x14ac:dyDescent="0.25">
      <c r="A416" s="38" t="s">
        <v>171</v>
      </c>
      <c r="B416" s="38" t="s">
        <v>172</v>
      </c>
      <c r="C416" s="38" t="s">
        <v>173</v>
      </c>
      <c r="D416" s="38" t="s">
        <v>11</v>
      </c>
      <c r="E416" s="38">
        <v>1</v>
      </c>
      <c r="F416" s="38" t="s">
        <v>174</v>
      </c>
      <c r="G416" s="43">
        <v>24</v>
      </c>
      <c r="H416" s="43">
        <v>600</v>
      </c>
      <c r="I416" s="38">
        <v>24</v>
      </c>
      <c r="J416" s="35"/>
      <c r="K416" s="35"/>
      <c r="L416" s="35"/>
      <c r="M416" s="35"/>
      <c r="N416" s="35"/>
      <c r="O416" s="37">
        <v>1.0620000000000001</v>
      </c>
      <c r="Q416" s="37"/>
      <c r="R416" s="37"/>
      <c r="S416" s="37"/>
      <c r="T416" s="37"/>
      <c r="U416" s="35"/>
      <c r="V416" s="35"/>
      <c r="W416" s="35"/>
      <c r="X416" s="37">
        <f t="shared" si="278"/>
        <v>21.876000000000001</v>
      </c>
      <c r="Y416" s="44">
        <f t="shared" si="274"/>
        <v>375.85965498702893</v>
      </c>
      <c r="Z416" s="44">
        <f t="shared" si="275"/>
        <v>1.8230000000000002</v>
      </c>
      <c r="AA416" s="45">
        <f t="shared" si="276"/>
        <v>2.6101364929654789</v>
      </c>
      <c r="AB416" s="46">
        <f t="shared" si="277"/>
        <v>8.2281952825013694E-5</v>
      </c>
      <c r="AC416" s="46">
        <v>1.4999999999999999E-4</v>
      </c>
      <c r="AD416" s="46"/>
      <c r="AE416" s="46"/>
      <c r="AF416" s="46"/>
      <c r="AH416" s="46"/>
      <c r="AI416" s="56">
        <v>260.41000000000003</v>
      </c>
      <c r="AJ416" s="46"/>
      <c r="AK416" s="46"/>
      <c r="AL416" s="46"/>
      <c r="AM416" s="46"/>
      <c r="AN416" s="46"/>
      <c r="AO416" s="46"/>
      <c r="AP416" s="46"/>
      <c r="AQ416" s="46"/>
      <c r="AR416" s="46"/>
      <c r="AY416" s="47" t="s">
        <v>176</v>
      </c>
      <c r="AZ416" s="48" t="s">
        <v>177</v>
      </c>
      <c r="BA416" s="49" t="s">
        <v>178</v>
      </c>
    </row>
    <row r="417" spans="1:53" s="38" customFormat="1" x14ac:dyDescent="0.25">
      <c r="A417" s="38" t="s">
        <v>171</v>
      </c>
      <c r="B417" s="38" t="s">
        <v>172</v>
      </c>
      <c r="C417" s="38" t="s">
        <v>173</v>
      </c>
      <c r="D417" s="38" t="s">
        <v>11</v>
      </c>
      <c r="E417" s="38">
        <v>1</v>
      </c>
      <c r="F417" s="38" t="s">
        <v>174</v>
      </c>
      <c r="G417" s="43">
        <v>24</v>
      </c>
      <c r="H417" s="43">
        <v>600</v>
      </c>
      <c r="I417" s="38">
        <v>24</v>
      </c>
      <c r="J417" s="35"/>
      <c r="K417" s="35"/>
      <c r="L417" s="35"/>
      <c r="M417" s="35"/>
      <c r="N417" s="35"/>
      <c r="O417" s="37">
        <v>1.125</v>
      </c>
      <c r="Q417" s="37"/>
      <c r="R417" s="37"/>
      <c r="S417" s="37"/>
      <c r="T417" s="37"/>
      <c r="U417" s="35"/>
      <c r="V417" s="35"/>
      <c r="W417" s="35"/>
      <c r="X417" s="37">
        <f t="shared" si="278"/>
        <v>21.75</v>
      </c>
      <c r="Y417" s="44">
        <f t="shared" si="274"/>
        <v>371.54241867220537</v>
      </c>
      <c r="Z417" s="44">
        <f t="shared" si="275"/>
        <v>1.8125</v>
      </c>
      <c r="AA417" s="45">
        <f t="shared" si="276"/>
        <v>2.5801556852236485</v>
      </c>
      <c r="AB417" s="46">
        <f t="shared" si="277"/>
        <v>8.275862068965516E-5</v>
      </c>
      <c r="AC417" s="46">
        <v>1.4999999999999999E-4</v>
      </c>
      <c r="AD417" s="46"/>
      <c r="AE417" s="46"/>
      <c r="AF417" s="46"/>
      <c r="AH417" s="46"/>
      <c r="AI417" s="56">
        <v>275.10000000000002</v>
      </c>
      <c r="AJ417" s="46"/>
      <c r="AK417" s="46"/>
      <c r="AL417" s="46"/>
      <c r="AM417" s="46"/>
      <c r="AN417" s="46"/>
      <c r="AO417" s="46"/>
      <c r="AP417" s="46"/>
      <c r="AQ417" s="46"/>
      <c r="AR417" s="46"/>
      <c r="AY417" s="47" t="s">
        <v>176</v>
      </c>
      <c r="AZ417" s="48" t="s">
        <v>177</v>
      </c>
      <c r="BA417" s="49" t="s">
        <v>178</v>
      </c>
    </row>
    <row r="418" spans="1:53" s="38" customFormat="1" x14ac:dyDescent="0.25">
      <c r="A418" s="38" t="s">
        <v>171</v>
      </c>
      <c r="B418" s="38" t="s">
        <v>172</v>
      </c>
      <c r="C418" s="38" t="s">
        <v>173</v>
      </c>
      <c r="D418" s="38" t="s">
        <v>11</v>
      </c>
      <c r="E418" s="38">
        <v>1</v>
      </c>
      <c r="F418" s="38" t="s">
        <v>174</v>
      </c>
      <c r="G418" s="43">
        <v>24</v>
      </c>
      <c r="H418" s="43">
        <v>600</v>
      </c>
      <c r="I418" s="38">
        <v>24</v>
      </c>
      <c r="J418" s="35"/>
      <c r="K418" s="35"/>
      <c r="L418" s="35"/>
      <c r="M418" s="35"/>
      <c r="N418" s="35"/>
      <c r="O418" s="37">
        <v>1.1879999999999999</v>
      </c>
      <c r="Q418" s="37"/>
      <c r="R418" s="37"/>
      <c r="S418" s="37"/>
      <c r="T418" s="37"/>
      <c r="U418" s="35"/>
      <c r="V418" s="35"/>
      <c r="W418" s="35"/>
      <c r="X418" s="37">
        <f t="shared" si="278"/>
        <v>21.623999999999999</v>
      </c>
      <c r="Y418" s="44">
        <f t="shared" si="274"/>
        <v>367.25012031986603</v>
      </c>
      <c r="Z418" s="44">
        <f t="shared" si="275"/>
        <v>1.8019999999999998</v>
      </c>
      <c r="AA418" s="45">
        <f t="shared" si="276"/>
        <v>2.5503480577768474</v>
      </c>
      <c r="AB418" s="46">
        <f t="shared" si="277"/>
        <v>8.3240843507214213E-5</v>
      </c>
      <c r="AC418" s="46">
        <v>1.4999999999999999E-4</v>
      </c>
      <c r="AD418" s="46"/>
      <c r="AE418" s="46"/>
      <c r="AF418" s="46"/>
      <c r="AH418" s="46"/>
      <c r="AI418" s="56">
        <v>289.70999999999998</v>
      </c>
      <c r="AJ418" s="46"/>
      <c r="AK418" s="46"/>
      <c r="AL418" s="46"/>
      <c r="AM418" s="46"/>
      <c r="AN418" s="46"/>
      <c r="AO418" s="46"/>
      <c r="AP418" s="46"/>
      <c r="AQ418" s="46"/>
      <c r="AR418" s="46"/>
      <c r="AY418" s="47" t="s">
        <v>176</v>
      </c>
      <c r="AZ418" s="48" t="s">
        <v>177</v>
      </c>
      <c r="BA418" s="49" t="s">
        <v>178</v>
      </c>
    </row>
    <row r="419" spans="1:53" s="42" customFormat="1" x14ac:dyDescent="0.25">
      <c r="A419" s="42" t="s">
        <v>171</v>
      </c>
      <c r="B419" s="42" t="s">
        <v>172</v>
      </c>
      <c r="C419" s="42" t="s">
        <v>173</v>
      </c>
      <c r="D419" s="42" t="s">
        <v>11</v>
      </c>
      <c r="E419" s="42">
        <v>1</v>
      </c>
      <c r="F419" s="42" t="s">
        <v>174</v>
      </c>
      <c r="G419" s="42">
        <v>24</v>
      </c>
      <c r="H419" s="51">
        <v>600</v>
      </c>
      <c r="I419" s="42">
        <v>24</v>
      </c>
      <c r="J419" s="39"/>
      <c r="K419" s="39"/>
      <c r="L419" s="39"/>
      <c r="M419" s="39"/>
      <c r="N419" s="42">
        <v>80</v>
      </c>
      <c r="O419" s="41">
        <v>1.2190000000000001</v>
      </c>
      <c r="Q419" s="41"/>
      <c r="R419" s="41"/>
      <c r="S419" s="41"/>
      <c r="T419" s="41"/>
      <c r="U419" s="39"/>
      <c r="V419" s="39"/>
      <c r="W419" s="39"/>
      <c r="X419" s="41">
        <f t="shared" si="278"/>
        <v>21.562000000000001</v>
      </c>
      <c r="Y419" s="52">
        <f t="shared" si="274"/>
        <v>365.14719160462823</v>
      </c>
      <c r="Z419" s="52">
        <f t="shared" si="275"/>
        <v>1.7968333333333335</v>
      </c>
      <c r="AA419" s="53">
        <f t="shared" si="276"/>
        <v>2.5357443861432518</v>
      </c>
      <c r="AB419" s="54">
        <f t="shared" si="277"/>
        <v>8.3480196642240963E-5</v>
      </c>
      <c r="AC419" s="54">
        <v>1.4999999999999999E-4</v>
      </c>
      <c r="AD419" s="54"/>
      <c r="AE419" s="54"/>
      <c r="AF419" s="54"/>
      <c r="AG419" s="54"/>
      <c r="AH419" s="54"/>
      <c r="AI419" s="57">
        <v>296.86</v>
      </c>
      <c r="AJ419" s="54"/>
      <c r="AK419" s="54"/>
      <c r="AL419" s="54"/>
      <c r="AM419" s="54"/>
      <c r="AN419" s="54"/>
      <c r="AO419" s="54"/>
      <c r="AP419" s="54"/>
      <c r="AQ419" s="54"/>
      <c r="AR419" s="54"/>
      <c r="AY419" s="47" t="s">
        <v>176</v>
      </c>
      <c r="AZ419" s="48" t="s">
        <v>177</v>
      </c>
      <c r="BA419" s="49" t="s">
        <v>178</v>
      </c>
    </row>
    <row r="420" spans="1:53" s="38" customFormat="1" x14ac:dyDescent="0.25">
      <c r="A420" s="38" t="s">
        <v>171</v>
      </c>
      <c r="B420" s="38" t="s">
        <v>172</v>
      </c>
      <c r="C420" s="38" t="s">
        <v>173</v>
      </c>
      <c r="D420" s="38" t="s">
        <v>11</v>
      </c>
      <c r="E420" s="38">
        <v>1</v>
      </c>
      <c r="F420" s="38" t="s">
        <v>174</v>
      </c>
      <c r="G420" s="43">
        <v>24</v>
      </c>
      <c r="H420" s="43">
        <v>600</v>
      </c>
      <c r="I420" s="38">
        <v>24</v>
      </c>
      <c r="J420" s="35"/>
      <c r="K420" s="35"/>
      <c r="L420" s="35"/>
      <c r="M420" s="35"/>
      <c r="N420" s="35"/>
      <c r="O420" s="37">
        <v>1.25</v>
      </c>
      <c r="Q420" s="37"/>
      <c r="R420" s="37"/>
      <c r="S420" s="37"/>
      <c r="T420" s="37"/>
      <c r="U420" s="35"/>
      <c r="V420" s="35"/>
      <c r="W420" s="35"/>
      <c r="X420" s="37">
        <f t="shared" si="278"/>
        <v>21.5</v>
      </c>
      <c r="Y420" s="44">
        <f t="shared" ref="Y420:Y424" si="287">PI()*X420^2/4</f>
        <v>363.05030103047045</v>
      </c>
      <c r="Z420" s="44">
        <f t="shared" ref="Z420:Z424" si="288">X420/12</f>
        <v>1.7916666666666667</v>
      </c>
      <c r="AA420" s="45">
        <f t="shared" ref="AA420:AA424" si="289">PI()*Z420^2/4</f>
        <v>2.521182646044934</v>
      </c>
      <c r="AB420" s="46">
        <f t="shared" ref="AB420:AB424" si="290">AC420/Z420</f>
        <v>8.3720930232558129E-5</v>
      </c>
      <c r="AC420" s="46">
        <v>1.4999999999999999E-4</v>
      </c>
      <c r="AD420" s="46"/>
      <c r="AE420" s="46"/>
      <c r="AF420" s="46"/>
      <c r="AH420" s="46"/>
      <c r="AI420" s="56">
        <v>304</v>
      </c>
      <c r="AJ420" s="46"/>
      <c r="AK420" s="46"/>
      <c r="AL420" s="46"/>
      <c r="AM420" s="46"/>
      <c r="AN420" s="46"/>
      <c r="AO420" s="46"/>
      <c r="AP420" s="46"/>
      <c r="AQ420" s="46"/>
      <c r="AR420" s="46"/>
      <c r="AY420" s="47" t="s">
        <v>176</v>
      </c>
      <c r="AZ420" s="48" t="s">
        <v>177</v>
      </c>
      <c r="BA420" s="49" t="s">
        <v>178</v>
      </c>
    </row>
    <row r="421" spans="1:53" s="38" customFormat="1" x14ac:dyDescent="0.25">
      <c r="A421" s="38" t="s">
        <v>171</v>
      </c>
      <c r="B421" s="38" t="s">
        <v>172</v>
      </c>
      <c r="C421" s="38" t="s">
        <v>173</v>
      </c>
      <c r="D421" s="38" t="s">
        <v>11</v>
      </c>
      <c r="E421" s="38">
        <v>1</v>
      </c>
      <c r="F421" s="38" t="s">
        <v>174</v>
      </c>
      <c r="G421" s="43">
        <v>24</v>
      </c>
      <c r="H421" s="43">
        <v>600</v>
      </c>
      <c r="I421" s="38">
        <v>24</v>
      </c>
      <c r="J421" s="35"/>
      <c r="K421" s="35"/>
      <c r="L421" s="35"/>
      <c r="M421" s="35"/>
      <c r="N421" s="35"/>
      <c r="O421" s="37">
        <v>1.3120000000000001</v>
      </c>
      <c r="Q421" s="37"/>
      <c r="R421" s="37"/>
      <c r="S421" s="37"/>
      <c r="T421" s="37"/>
      <c r="U421" s="35"/>
      <c r="V421" s="35"/>
      <c r="W421" s="35"/>
      <c r="X421" s="37">
        <f t="shared" si="278"/>
        <v>21.376000000000001</v>
      </c>
      <c r="Y421" s="44">
        <f t="shared" si="287"/>
        <v>358.87463430539572</v>
      </c>
      <c r="Z421" s="44">
        <f t="shared" si="288"/>
        <v>1.7813333333333334</v>
      </c>
      <c r="AA421" s="45">
        <f t="shared" si="289"/>
        <v>2.4921849604541366</v>
      </c>
      <c r="AB421" s="46">
        <f t="shared" si="290"/>
        <v>8.4206586826347294E-5</v>
      </c>
      <c r="AC421" s="46">
        <v>1.4999999999999999E-4</v>
      </c>
      <c r="AD421" s="46"/>
      <c r="AE421" s="46"/>
      <c r="AF421" s="46"/>
      <c r="AH421" s="46"/>
      <c r="AI421" s="56">
        <v>318.20999999999998</v>
      </c>
      <c r="AJ421" s="46"/>
      <c r="AK421" s="46"/>
      <c r="AL421" s="46"/>
      <c r="AM421" s="46"/>
      <c r="AN421" s="46"/>
      <c r="AO421" s="46"/>
      <c r="AP421" s="46"/>
      <c r="AQ421" s="46"/>
      <c r="AR421" s="46"/>
      <c r="AY421" s="47" t="s">
        <v>176</v>
      </c>
      <c r="AZ421" s="48" t="s">
        <v>177</v>
      </c>
      <c r="BA421" s="49" t="s">
        <v>178</v>
      </c>
    </row>
    <row r="422" spans="1:53" s="38" customFormat="1" x14ac:dyDescent="0.25">
      <c r="A422" s="38" t="s">
        <v>171</v>
      </c>
      <c r="B422" s="38" t="s">
        <v>172</v>
      </c>
      <c r="C422" s="38" t="s">
        <v>173</v>
      </c>
      <c r="D422" s="38" t="s">
        <v>11</v>
      </c>
      <c r="E422" s="38">
        <v>1</v>
      </c>
      <c r="F422" s="38" t="s">
        <v>174</v>
      </c>
      <c r="G422" s="43">
        <v>24</v>
      </c>
      <c r="H422" s="43">
        <v>600</v>
      </c>
      <c r="I422" s="38">
        <v>24</v>
      </c>
      <c r="J422" s="35"/>
      <c r="K422" s="35"/>
      <c r="L422" s="35"/>
      <c r="M422" s="35"/>
      <c r="N422" s="35"/>
      <c r="O422" s="37">
        <v>1.375</v>
      </c>
      <c r="Q422" s="37"/>
      <c r="R422" s="37"/>
      <c r="S422" s="37"/>
      <c r="T422" s="37"/>
      <c r="U422" s="35"/>
      <c r="V422" s="35"/>
      <c r="W422" s="35"/>
      <c r="X422" s="37">
        <f t="shared" si="278"/>
        <v>21.25</v>
      </c>
      <c r="Y422" s="44">
        <f t="shared" si="287"/>
        <v>354.65635815916022</v>
      </c>
      <c r="Z422" s="44">
        <f t="shared" si="288"/>
        <v>1.7708333333333333</v>
      </c>
      <c r="AA422" s="45">
        <f t="shared" si="289"/>
        <v>2.4628913761052793</v>
      </c>
      <c r="AB422" s="46">
        <f t="shared" si="290"/>
        <v>8.4705882352941169E-5</v>
      </c>
      <c r="AC422" s="46">
        <v>1.4999999999999999E-4</v>
      </c>
      <c r="AD422" s="46"/>
      <c r="AE422" s="46"/>
      <c r="AF422" s="46"/>
      <c r="AH422" s="46"/>
      <c r="AI422" s="56">
        <v>332.56</v>
      </c>
      <c r="AJ422" s="46"/>
      <c r="AK422" s="46"/>
      <c r="AL422" s="46"/>
      <c r="AM422" s="46"/>
      <c r="AN422" s="46"/>
      <c r="AO422" s="46"/>
      <c r="AP422" s="46"/>
      <c r="AQ422" s="46"/>
      <c r="AR422" s="46"/>
      <c r="AY422" s="47" t="s">
        <v>176</v>
      </c>
      <c r="AZ422" s="48" t="s">
        <v>177</v>
      </c>
      <c r="BA422" s="49" t="s">
        <v>178</v>
      </c>
    </row>
    <row r="423" spans="1:53" s="38" customFormat="1" x14ac:dyDescent="0.25">
      <c r="A423" s="38" t="s">
        <v>171</v>
      </c>
      <c r="B423" s="38" t="s">
        <v>172</v>
      </c>
      <c r="C423" s="38" t="s">
        <v>173</v>
      </c>
      <c r="D423" s="38" t="s">
        <v>11</v>
      </c>
      <c r="E423" s="38">
        <v>1</v>
      </c>
      <c r="F423" s="38" t="s">
        <v>174</v>
      </c>
      <c r="G423" s="43">
        <v>24</v>
      </c>
      <c r="H423" s="43">
        <v>600</v>
      </c>
      <c r="I423" s="38">
        <v>24</v>
      </c>
      <c r="J423" s="35"/>
      <c r="K423" s="35"/>
      <c r="L423" s="35"/>
      <c r="M423" s="35"/>
      <c r="N423" s="35"/>
      <c r="O423" s="37">
        <v>1.4379999999999999</v>
      </c>
      <c r="Q423" s="37"/>
      <c r="R423" s="37"/>
      <c r="S423" s="37"/>
      <c r="T423" s="37"/>
      <c r="U423" s="35"/>
      <c r="V423" s="35"/>
      <c r="W423" s="35"/>
      <c r="X423" s="37">
        <f t="shared" si="278"/>
        <v>21.123999999999999</v>
      </c>
      <c r="Y423" s="44">
        <f t="shared" si="287"/>
        <v>350.463019975409</v>
      </c>
      <c r="Z423" s="44">
        <f t="shared" si="288"/>
        <v>1.7603333333333333</v>
      </c>
      <c r="AA423" s="45">
        <f t="shared" si="289"/>
        <v>2.4337709720514513</v>
      </c>
      <c r="AB423" s="46">
        <f t="shared" si="290"/>
        <v>8.5211134254875969E-5</v>
      </c>
      <c r="AC423" s="46">
        <v>1.4999999999999999E-4</v>
      </c>
      <c r="AD423" s="46"/>
      <c r="AE423" s="46"/>
      <c r="AF423" s="46"/>
      <c r="AH423" s="46"/>
      <c r="AI423" s="56">
        <v>346.83</v>
      </c>
      <c r="AJ423" s="46"/>
      <c r="AK423" s="46"/>
      <c r="AL423" s="46"/>
      <c r="AM423" s="46"/>
      <c r="AN423" s="46"/>
      <c r="AO423" s="46"/>
      <c r="AP423" s="46"/>
      <c r="AQ423" s="46"/>
      <c r="AR423" s="46"/>
      <c r="AY423" s="47" t="s">
        <v>176</v>
      </c>
      <c r="AZ423" s="48" t="s">
        <v>177</v>
      </c>
      <c r="BA423" s="49" t="s">
        <v>178</v>
      </c>
    </row>
    <row r="424" spans="1:53" s="38" customFormat="1" x14ac:dyDescent="0.25">
      <c r="A424" s="38" t="s">
        <v>171</v>
      </c>
      <c r="B424" s="38" t="s">
        <v>172</v>
      </c>
      <c r="C424" s="38" t="s">
        <v>173</v>
      </c>
      <c r="D424" s="38" t="s">
        <v>11</v>
      </c>
      <c r="E424" s="38">
        <v>1</v>
      </c>
      <c r="F424" s="38" t="s">
        <v>174</v>
      </c>
      <c r="G424" s="43">
        <v>24</v>
      </c>
      <c r="H424" s="43">
        <v>600</v>
      </c>
      <c r="I424" s="38">
        <v>24</v>
      </c>
      <c r="J424" s="35"/>
      <c r="K424" s="35"/>
      <c r="L424" s="35"/>
      <c r="M424" s="35"/>
      <c r="N424" s="35"/>
      <c r="O424" s="37">
        <v>1.5</v>
      </c>
      <c r="Q424" s="37"/>
      <c r="R424" s="37"/>
      <c r="S424" s="37"/>
      <c r="T424" s="37"/>
      <c r="U424" s="35"/>
      <c r="V424" s="35"/>
      <c r="W424" s="35"/>
      <c r="X424" s="37">
        <f t="shared" si="278"/>
        <v>21</v>
      </c>
      <c r="Y424" s="44">
        <f t="shared" si="287"/>
        <v>346.36059005827468</v>
      </c>
      <c r="Z424" s="44">
        <f t="shared" si="288"/>
        <v>1.75</v>
      </c>
      <c r="AA424" s="45">
        <f t="shared" si="289"/>
        <v>2.4052818754046852</v>
      </c>
      <c r="AB424" s="46">
        <f t="shared" si="290"/>
        <v>8.5714285714285713E-5</v>
      </c>
      <c r="AC424" s="46">
        <v>1.4999999999999999E-4</v>
      </c>
      <c r="AD424" s="46"/>
      <c r="AE424" s="46"/>
      <c r="AF424" s="46"/>
      <c r="AH424" s="46"/>
      <c r="AI424" s="56">
        <v>360.79</v>
      </c>
      <c r="AJ424" s="46"/>
      <c r="AK424" s="46"/>
      <c r="AL424" s="46"/>
      <c r="AM424" s="46"/>
      <c r="AN424" s="46"/>
      <c r="AO424" s="46"/>
      <c r="AP424" s="46"/>
      <c r="AQ424" s="46"/>
      <c r="AR424" s="46"/>
      <c r="AY424" s="47" t="s">
        <v>176</v>
      </c>
      <c r="AZ424" s="48" t="s">
        <v>177</v>
      </c>
      <c r="BA424" s="49" t="s">
        <v>178</v>
      </c>
    </row>
    <row r="425" spans="1:53" s="42" customFormat="1" x14ac:dyDescent="0.25">
      <c r="A425" s="42" t="s">
        <v>171</v>
      </c>
      <c r="B425" s="42" t="s">
        <v>172</v>
      </c>
      <c r="C425" s="42" t="s">
        <v>173</v>
      </c>
      <c r="D425" s="42" t="s">
        <v>11</v>
      </c>
      <c r="E425" s="42">
        <v>1</v>
      </c>
      <c r="F425" s="42" t="s">
        <v>174</v>
      </c>
      <c r="G425" s="42">
        <v>24</v>
      </c>
      <c r="H425" s="51">
        <v>600</v>
      </c>
      <c r="I425" s="42">
        <v>24</v>
      </c>
      <c r="J425" s="39"/>
      <c r="K425" s="39"/>
      <c r="L425" s="39"/>
      <c r="M425" s="39"/>
      <c r="N425" s="42">
        <v>100</v>
      </c>
      <c r="O425" s="41">
        <v>1.5309999999999999</v>
      </c>
      <c r="Q425" s="41"/>
      <c r="R425" s="41"/>
      <c r="S425" s="41"/>
      <c r="T425" s="41"/>
      <c r="U425" s="39"/>
      <c r="V425" s="39"/>
      <c r="W425" s="39"/>
      <c r="X425" s="41">
        <f t="shared" si="278"/>
        <v>20.937999999999999</v>
      </c>
      <c r="Y425" s="52">
        <f t="shared" si="274"/>
        <v>344.3184323113278</v>
      </c>
      <c r="Z425" s="52">
        <f t="shared" si="275"/>
        <v>1.7448333333333332</v>
      </c>
      <c r="AA425" s="53">
        <f t="shared" si="276"/>
        <v>2.3911002243842208</v>
      </c>
      <c r="AB425" s="54">
        <f t="shared" si="277"/>
        <v>8.5968096284267832E-5</v>
      </c>
      <c r="AC425" s="54">
        <v>1.4999999999999999E-4</v>
      </c>
      <c r="AD425" s="54"/>
      <c r="AE425" s="54"/>
      <c r="AF425" s="54"/>
      <c r="AG425" s="54"/>
      <c r="AH425" s="54"/>
      <c r="AI425" s="57">
        <v>367.74</v>
      </c>
      <c r="AJ425" s="54"/>
      <c r="AK425" s="54"/>
      <c r="AL425" s="54"/>
      <c r="AM425" s="54"/>
      <c r="AN425" s="54"/>
      <c r="AO425" s="54"/>
      <c r="AP425" s="54"/>
      <c r="AQ425" s="54"/>
      <c r="AR425" s="54"/>
      <c r="AY425" s="47" t="s">
        <v>176</v>
      </c>
      <c r="AZ425" s="48" t="s">
        <v>177</v>
      </c>
      <c r="BA425" s="49" t="s">
        <v>178</v>
      </c>
    </row>
    <row r="426" spans="1:53" s="38" customFormat="1" x14ac:dyDescent="0.25">
      <c r="A426" s="38" t="s">
        <v>171</v>
      </c>
      <c r="B426" s="38" t="s">
        <v>172</v>
      </c>
      <c r="C426" s="38" t="s">
        <v>173</v>
      </c>
      <c r="D426" s="38" t="s">
        <v>11</v>
      </c>
      <c r="E426" s="38">
        <v>1</v>
      </c>
      <c r="F426" s="38" t="s">
        <v>174</v>
      </c>
      <c r="G426" s="43">
        <v>24</v>
      </c>
      <c r="H426" s="43">
        <v>600</v>
      </c>
      <c r="I426" s="38">
        <v>24</v>
      </c>
      <c r="J426" s="35"/>
      <c r="K426" s="35"/>
      <c r="L426" s="35"/>
      <c r="M426" s="35"/>
      <c r="N426" s="35"/>
      <c r="O426" s="37">
        <v>1.5620000000000001</v>
      </c>
      <c r="Q426" s="37"/>
      <c r="R426" s="37"/>
      <c r="S426" s="37"/>
      <c r="T426" s="37"/>
      <c r="U426" s="35"/>
      <c r="V426" s="35"/>
      <c r="W426" s="35"/>
      <c r="X426" s="37">
        <f t="shared" si="278"/>
        <v>20.876000000000001</v>
      </c>
      <c r="Y426" s="44">
        <f t="shared" si="274"/>
        <v>342.28231270546121</v>
      </c>
      <c r="Z426" s="44">
        <f t="shared" si="275"/>
        <v>1.7396666666666667</v>
      </c>
      <c r="AA426" s="45">
        <f t="shared" si="276"/>
        <v>2.3769605048990359</v>
      </c>
      <c r="AB426" s="46">
        <f t="shared" si="277"/>
        <v>8.6223414447212095E-5</v>
      </c>
      <c r="AC426" s="46">
        <v>1.4999999999999999E-4</v>
      </c>
      <c r="AD426" s="46"/>
      <c r="AE426" s="46"/>
      <c r="AF426" s="46"/>
      <c r="AH426" s="46"/>
      <c r="AI426" s="56">
        <v>374.66</v>
      </c>
      <c r="AJ426" s="46"/>
      <c r="AK426" s="46"/>
      <c r="AL426" s="46"/>
      <c r="AM426" s="46"/>
      <c r="AN426" s="46"/>
      <c r="AO426" s="46"/>
      <c r="AP426" s="46"/>
      <c r="AQ426" s="46"/>
      <c r="AR426" s="46"/>
      <c r="AY426" s="47" t="s">
        <v>176</v>
      </c>
      <c r="AZ426" s="48" t="s">
        <v>177</v>
      </c>
      <c r="BA426" s="49" t="s">
        <v>178</v>
      </c>
    </row>
    <row r="427" spans="1:53" s="42" customFormat="1" x14ac:dyDescent="0.25">
      <c r="A427" s="42" t="s">
        <v>171</v>
      </c>
      <c r="B427" s="42" t="s">
        <v>172</v>
      </c>
      <c r="C427" s="42" t="s">
        <v>173</v>
      </c>
      <c r="D427" s="42" t="s">
        <v>11</v>
      </c>
      <c r="E427" s="42">
        <v>1</v>
      </c>
      <c r="F427" s="42" t="s">
        <v>174</v>
      </c>
      <c r="G427" s="42">
        <v>24</v>
      </c>
      <c r="H427" s="51">
        <v>600</v>
      </c>
      <c r="I427" s="42">
        <v>24</v>
      </c>
      <c r="J427" s="39"/>
      <c r="K427" s="39"/>
      <c r="L427" s="39"/>
      <c r="M427" s="39"/>
      <c r="N427" s="42">
        <v>120</v>
      </c>
      <c r="O427" s="41">
        <v>1.8120000000000001</v>
      </c>
      <c r="Q427" s="41"/>
      <c r="R427" s="41"/>
      <c r="S427" s="41"/>
      <c r="T427" s="41"/>
      <c r="U427" s="39"/>
      <c r="V427" s="39"/>
      <c r="W427" s="39"/>
      <c r="X427" s="41">
        <f t="shared" si="278"/>
        <v>20.376000000000001</v>
      </c>
      <c r="Y427" s="52">
        <f t="shared" si="274"/>
        <v>326.08269018722547</v>
      </c>
      <c r="Z427" s="52">
        <f t="shared" si="275"/>
        <v>1.6980000000000002</v>
      </c>
      <c r="AA427" s="53">
        <f t="shared" si="276"/>
        <v>2.2644631263001771</v>
      </c>
      <c r="AB427" s="54">
        <f t="shared" si="277"/>
        <v>8.8339222614840972E-5</v>
      </c>
      <c r="AC427" s="54">
        <v>1.4999999999999999E-4</v>
      </c>
      <c r="AD427" s="54"/>
      <c r="AE427" s="54"/>
      <c r="AF427" s="54"/>
      <c r="AG427" s="54"/>
      <c r="AH427" s="54"/>
      <c r="AI427" s="57">
        <v>429.79</v>
      </c>
      <c r="AJ427" s="54"/>
      <c r="AK427" s="54"/>
      <c r="AL427" s="54"/>
      <c r="AM427" s="54"/>
      <c r="AN427" s="54"/>
      <c r="AO427" s="54"/>
      <c r="AP427" s="54"/>
      <c r="AQ427" s="54"/>
      <c r="AR427" s="54"/>
      <c r="AY427" s="47" t="s">
        <v>176</v>
      </c>
      <c r="AZ427" s="48" t="s">
        <v>177</v>
      </c>
      <c r="BA427" s="49" t="s">
        <v>178</v>
      </c>
    </row>
    <row r="428" spans="1:53" s="42" customFormat="1" x14ac:dyDescent="0.25">
      <c r="A428" s="42" t="s">
        <v>171</v>
      </c>
      <c r="B428" s="42" t="s">
        <v>172</v>
      </c>
      <c r="C428" s="42" t="s">
        <v>173</v>
      </c>
      <c r="D428" s="42" t="s">
        <v>11</v>
      </c>
      <c r="E428" s="42">
        <v>1</v>
      </c>
      <c r="F428" s="42" t="s">
        <v>174</v>
      </c>
      <c r="G428" s="42">
        <v>24</v>
      </c>
      <c r="H428" s="51">
        <v>600</v>
      </c>
      <c r="I428" s="42">
        <v>24</v>
      </c>
      <c r="J428" s="39"/>
      <c r="K428" s="39"/>
      <c r="L428" s="39"/>
      <c r="M428" s="39"/>
      <c r="N428" s="42">
        <v>140</v>
      </c>
      <c r="O428" s="41">
        <v>2.0619999999999998</v>
      </c>
      <c r="Q428" s="41"/>
      <c r="R428" s="41"/>
      <c r="S428" s="41"/>
      <c r="T428" s="41"/>
      <c r="U428" s="39"/>
      <c r="V428" s="39"/>
      <c r="W428" s="39"/>
      <c r="X428" s="41">
        <f t="shared" si="278"/>
        <v>19.876000000000001</v>
      </c>
      <c r="Y428" s="52">
        <f t="shared" si="274"/>
        <v>310.27576675068838</v>
      </c>
      <c r="Z428" s="52">
        <f t="shared" si="275"/>
        <v>1.6563333333333334</v>
      </c>
      <c r="AA428" s="53">
        <f t="shared" si="276"/>
        <v>2.1546928246575585</v>
      </c>
      <c r="AB428" s="54">
        <f t="shared" si="277"/>
        <v>9.0561481183336668E-5</v>
      </c>
      <c r="AC428" s="54">
        <v>1.4999999999999999E-4</v>
      </c>
      <c r="AD428" s="54"/>
      <c r="AE428" s="54"/>
      <c r="AF428" s="54"/>
      <c r="AG428" s="54"/>
      <c r="AH428" s="54"/>
      <c r="AI428" s="57">
        <v>483.57</v>
      </c>
      <c r="AJ428" s="54"/>
      <c r="AK428" s="54"/>
      <c r="AL428" s="54"/>
      <c r="AM428" s="54"/>
      <c r="AN428" s="54"/>
      <c r="AO428" s="54"/>
      <c r="AP428" s="54"/>
      <c r="AQ428" s="54"/>
      <c r="AR428" s="54"/>
      <c r="AY428" s="47" t="s">
        <v>176</v>
      </c>
      <c r="AZ428" s="48" t="s">
        <v>177</v>
      </c>
      <c r="BA428" s="49" t="s">
        <v>178</v>
      </c>
    </row>
    <row r="429" spans="1:53" s="42" customFormat="1" x14ac:dyDescent="0.25">
      <c r="A429" s="42" t="s">
        <v>171</v>
      </c>
      <c r="B429" s="42" t="s">
        <v>172</v>
      </c>
      <c r="C429" s="42" t="s">
        <v>173</v>
      </c>
      <c r="D429" s="42" t="s">
        <v>11</v>
      </c>
      <c r="E429" s="42">
        <v>1</v>
      </c>
      <c r="F429" s="42" t="s">
        <v>174</v>
      </c>
      <c r="G429" s="42">
        <v>24</v>
      </c>
      <c r="H429" s="51">
        <v>600</v>
      </c>
      <c r="I429" s="42">
        <v>24</v>
      </c>
      <c r="J429" s="39"/>
      <c r="K429" s="39"/>
      <c r="L429" s="39"/>
      <c r="M429" s="39"/>
      <c r="N429" s="42">
        <v>160</v>
      </c>
      <c r="O429" s="41">
        <v>2.3439999999999999</v>
      </c>
      <c r="Q429" s="41"/>
      <c r="R429" s="41"/>
      <c r="S429" s="41"/>
      <c r="T429" s="41"/>
      <c r="U429" s="39"/>
      <c r="V429" s="39"/>
      <c r="W429" s="39"/>
      <c r="X429" s="41">
        <f t="shared" si="278"/>
        <v>19.312000000000001</v>
      </c>
      <c r="Y429" s="52">
        <f t="shared" si="274"/>
        <v>292.91687141053677</v>
      </c>
      <c r="Z429" s="52">
        <f t="shared" si="275"/>
        <v>1.6093333333333335</v>
      </c>
      <c r="AA429" s="53">
        <f t="shared" si="276"/>
        <v>2.0341449403509499</v>
      </c>
      <c r="AB429" s="54">
        <f t="shared" si="277"/>
        <v>9.320629660314828E-5</v>
      </c>
      <c r="AC429" s="54">
        <v>1.4999999999999999E-4</v>
      </c>
      <c r="AD429" s="54"/>
      <c r="AE429" s="54"/>
      <c r="AF429" s="54"/>
      <c r="AG429" s="54"/>
      <c r="AH429" s="54"/>
      <c r="AI429" s="57">
        <v>542.64</v>
      </c>
      <c r="AJ429" s="54"/>
      <c r="AK429" s="54"/>
      <c r="AL429" s="54"/>
      <c r="AM429" s="54"/>
      <c r="AN429" s="54"/>
      <c r="AO429" s="54"/>
      <c r="AP429" s="54"/>
      <c r="AQ429" s="54"/>
      <c r="AR429" s="54"/>
      <c r="AY429" s="47" t="s">
        <v>176</v>
      </c>
      <c r="AZ429" s="48" t="s">
        <v>177</v>
      </c>
      <c r="BA429" s="49" t="s">
        <v>178</v>
      </c>
    </row>
    <row r="430" spans="1:53" s="27" customFormat="1" x14ac:dyDescent="0.25">
      <c r="A430" s="27" t="s">
        <v>171</v>
      </c>
      <c r="B430" s="27" t="s">
        <v>172</v>
      </c>
      <c r="C430" s="27" t="s">
        <v>173</v>
      </c>
      <c r="D430" s="27" t="s">
        <v>11</v>
      </c>
      <c r="E430" s="27">
        <v>1</v>
      </c>
      <c r="F430" s="27" t="s">
        <v>174</v>
      </c>
      <c r="G430" s="27">
        <v>26</v>
      </c>
      <c r="H430" s="27">
        <v>650</v>
      </c>
      <c r="I430" s="27">
        <v>26</v>
      </c>
      <c r="J430" s="24"/>
      <c r="K430" s="24"/>
      <c r="L430" s="24"/>
      <c r="M430" s="24"/>
      <c r="N430" s="24"/>
      <c r="O430" s="26">
        <v>0.25</v>
      </c>
      <c r="Q430" s="26"/>
      <c r="R430" s="26"/>
      <c r="S430" s="26"/>
      <c r="T430" s="26"/>
      <c r="U430" s="24"/>
      <c r="V430" s="24"/>
      <c r="W430" s="24"/>
      <c r="X430" s="26">
        <f t="shared" si="278"/>
        <v>25.5</v>
      </c>
      <c r="Y430" s="29">
        <f t="shared" si="274"/>
        <v>510.70515574919074</v>
      </c>
      <c r="Z430" s="29">
        <f t="shared" si="275"/>
        <v>2.125</v>
      </c>
      <c r="AA430" s="30">
        <f t="shared" si="276"/>
        <v>3.5465635815916023</v>
      </c>
      <c r="AB430" s="31">
        <f t="shared" si="277"/>
        <v>7.0588235294117641E-5</v>
      </c>
      <c r="AC430" s="31">
        <v>1.4999999999999999E-4</v>
      </c>
      <c r="AD430" s="31"/>
      <c r="AE430" s="31"/>
      <c r="AF430" s="31"/>
      <c r="AG430" s="31"/>
      <c r="AH430" s="31"/>
      <c r="AI430" s="55">
        <v>68.819999999999993</v>
      </c>
      <c r="AJ430" s="31"/>
      <c r="AK430" s="31"/>
      <c r="AL430" s="31"/>
      <c r="AM430" s="31"/>
      <c r="AN430" s="31"/>
      <c r="AO430" s="31"/>
      <c r="AP430" s="31"/>
      <c r="AQ430" s="31"/>
      <c r="AR430" s="31"/>
      <c r="AY430" s="32" t="s">
        <v>176</v>
      </c>
      <c r="AZ430" s="33" t="s">
        <v>177</v>
      </c>
      <c r="BA430" s="27" t="s">
        <v>178</v>
      </c>
    </row>
    <row r="431" spans="1:53" s="27" customFormat="1" x14ac:dyDescent="0.25">
      <c r="A431" s="27" t="s">
        <v>171</v>
      </c>
      <c r="B431" s="27" t="s">
        <v>172</v>
      </c>
      <c r="C431" s="27" t="s">
        <v>173</v>
      </c>
      <c r="D431" s="27" t="s">
        <v>11</v>
      </c>
      <c r="E431" s="27">
        <v>1</v>
      </c>
      <c r="F431" s="27" t="s">
        <v>174</v>
      </c>
      <c r="G431" s="27">
        <v>26</v>
      </c>
      <c r="H431" s="27">
        <v>650</v>
      </c>
      <c r="I431" s="27">
        <v>26</v>
      </c>
      <c r="J431" s="24"/>
      <c r="K431" s="24"/>
      <c r="L431" s="24"/>
      <c r="M431" s="24"/>
      <c r="N431" s="24"/>
      <c r="O431" s="26">
        <v>0.28100000000000003</v>
      </c>
      <c r="Q431" s="26"/>
      <c r="R431" s="26"/>
      <c r="S431" s="26"/>
      <c r="T431" s="26"/>
      <c r="U431" s="24"/>
      <c r="V431" s="24"/>
      <c r="W431" s="24"/>
      <c r="X431" s="26">
        <f t="shared" si="278"/>
        <v>25.437999999999999</v>
      </c>
      <c r="Y431" s="29">
        <f t="shared" si="274"/>
        <v>508.22474582706803</v>
      </c>
      <c r="Z431" s="29">
        <f t="shared" si="275"/>
        <v>2.1198333333333332</v>
      </c>
      <c r="AA431" s="30">
        <f t="shared" si="276"/>
        <v>3.5293385126879722</v>
      </c>
      <c r="AB431" s="31">
        <f t="shared" si="277"/>
        <v>7.0760279896218257E-5</v>
      </c>
      <c r="AC431" s="31">
        <v>1.4999999999999999E-4</v>
      </c>
      <c r="AD431" s="31"/>
      <c r="AE431" s="31"/>
      <c r="AF431" s="31"/>
      <c r="AG431" s="31"/>
      <c r="AH431" s="31"/>
      <c r="AI431" s="55">
        <v>77.260000000000005</v>
      </c>
      <c r="AJ431" s="31"/>
      <c r="AK431" s="31"/>
      <c r="AL431" s="31"/>
      <c r="AM431" s="31"/>
      <c r="AN431" s="31"/>
      <c r="AO431" s="31"/>
      <c r="AP431" s="31"/>
      <c r="AQ431" s="31"/>
      <c r="AR431" s="31"/>
      <c r="AY431" s="32" t="s">
        <v>176</v>
      </c>
      <c r="AZ431" s="33" t="s">
        <v>177</v>
      </c>
      <c r="BA431" s="27" t="s">
        <v>178</v>
      </c>
    </row>
    <row r="432" spans="1:53" s="27" customFormat="1" x14ac:dyDescent="0.25">
      <c r="A432" s="27" t="s">
        <v>171</v>
      </c>
      <c r="B432" s="27" t="s">
        <v>172</v>
      </c>
      <c r="C432" s="27" t="s">
        <v>173</v>
      </c>
      <c r="D432" s="27" t="s">
        <v>11</v>
      </c>
      <c r="E432" s="27">
        <v>1</v>
      </c>
      <c r="F432" s="27" t="s">
        <v>174</v>
      </c>
      <c r="G432" s="27">
        <v>26</v>
      </c>
      <c r="H432" s="27">
        <v>650</v>
      </c>
      <c r="I432" s="27">
        <v>26</v>
      </c>
      <c r="J432" s="24"/>
      <c r="K432" s="24"/>
      <c r="L432" s="24"/>
      <c r="M432" s="24"/>
      <c r="N432" s="24">
        <v>10</v>
      </c>
      <c r="O432" s="26">
        <v>0.312</v>
      </c>
      <c r="Q432" s="26"/>
      <c r="R432" s="26"/>
      <c r="S432" s="26"/>
      <c r="T432" s="26"/>
      <c r="U432" s="24"/>
      <c r="V432" s="24"/>
      <c r="W432" s="24"/>
      <c r="X432" s="26">
        <f t="shared" si="278"/>
        <v>25.376000000000001</v>
      </c>
      <c r="Y432" s="29">
        <f t="shared" si="274"/>
        <v>505.75037404602574</v>
      </c>
      <c r="Z432" s="29">
        <f t="shared" si="275"/>
        <v>2.1146666666666669</v>
      </c>
      <c r="AA432" s="30">
        <f t="shared" si="276"/>
        <v>3.5121553753196233</v>
      </c>
      <c r="AB432" s="31">
        <f t="shared" si="277"/>
        <v>7.0933165195460264E-5</v>
      </c>
      <c r="AC432" s="31">
        <v>1.4999999999999999E-4</v>
      </c>
      <c r="AD432" s="31"/>
      <c r="AE432" s="31"/>
      <c r="AF432" s="31"/>
      <c r="AG432" s="31"/>
      <c r="AH432" s="31"/>
      <c r="AI432" s="55">
        <v>85.68</v>
      </c>
      <c r="AJ432" s="31"/>
      <c r="AK432" s="31"/>
      <c r="AL432" s="31"/>
      <c r="AM432" s="31"/>
      <c r="AN432" s="31"/>
      <c r="AO432" s="31"/>
      <c r="AP432" s="31"/>
      <c r="AQ432" s="31"/>
      <c r="AR432" s="31"/>
      <c r="AY432" s="32" t="s">
        <v>176</v>
      </c>
      <c r="AZ432" s="33" t="s">
        <v>177</v>
      </c>
      <c r="BA432" s="27" t="s">
        <v>178</v>
      </c>
    </row>
    <row r="433" spans="1:53" s="27" customFormat="1" x14ac:dyDescent="0.25">
      <c r="A433" s="27" t="s">
        <v>171</v>
      </c>
      <c r="B433" s="27" t="s">
        <v>172</v>
      </c>
      <c r="C433" s="27" t="s">
        <v>173</v>
      </c>
      <c r="D433" s="27" t="s">
        <v>11</v>
      </c>
      <c r="E433" s="27">
        <v>1</v>
      </c>
      <c r="F433" s="27" t="s">
        <v>174</v>
      </c>
      <c r="G433" s="27">
        <v>26</v>
      </c>
      <c r="H433" s="27">
        <v>650</v>
      </c>
      <c r="I433" s="27">
        <v>26</v>
      </c>
      <c r="J433" s="24"/>
      <c r="K433" s="24"/>
      <c r="L433" s="24"/>
      <c r="M433" s="24"/>
      <c r="N433" s="24"/>
      <c r="O433" s="26">
        <v>0.34399999999999997</v>
      </c>
      <c r="Q433" s="26"/>
      <c r="R433" s="26"/>
      <c r="S433" s="26"/>
      <c r="T433" s="26"/>
      <c r="U433" s="24"/>
      <c r="V433" s="24"/>
      <c r="W433" s="24"/>
      <c r="X433" s="26">
        <f t="shared" si="278"/>
        <v>25.312000000000001</v>
      </c>
      <c r="Y433" s="29">
        <f t="shared" si="274"/>
        <v>503.20251727122314</v>
      </c>
      <c r="Z433" s="29">
        <f t="shared" si="275"/>
        <v>2.1093333333333333</v>
      </c>
      <c r="AA433" s="30">
        <f t="shared" si="276"/>
        <v>3.4944619254946048</v>
      </c>
      <c r="AB433" s="31">
        <f t="shared" si="277"/>
        <v>7.1112515802781285E-5</v>
      </c>
      <c r="AC433" s="31">
        <v>1.4999999999999999E-4</v>
      </c>
      <c r="AD433" s="31"/>
      <c r="AE433" s="31"/>
      <c r="AF433" s="31"/>
      <c r="AG433" s="31"/>
      <c r="AH433" s="31"/>
      <c r="AI433" s="55">
        <v>94.35</v>
      </c>
      <c r="AJ433" s="31"/>
      <c r="AK433" s="31"/>
      <c r="AL433" s="31"/>
      <c r="AM433" s="31"/>
      <c r="AN433" s="31"/>
      <c r="AO433" s="31"/>
      <c r="AP433" s="31"/>
      <c r="AQ433" s="31"/>
      <c r="AR433" s="31"/>
      <c r="AY433" s="32" t="s">
        <v>176</v>
      </c>
      <c r="AZ433" s="33" t="s">
        <v>177</v>
      </c>
      <c r="BA433" s="27" t="s">
        <v>178</v>
      </c>
    </row>
    <row r="434" spans="1:53" s="27" customFormat="1" x14ac:dyDescent="0.25">
      <c r="A434" s="27" t="s">
        <v>171</v>
      </c>
      <c r="B434" s="27" t="s">
        <v>172</v>
      </c>
      <c r="C434" s="27" t="s">
        <v>173</v>
      </c>
      <c r="D434" s="27" t="s">
        <v>11</v>
      </c>
      <c r="E434" s="27">
        <v>1</v>
      </c>
      <c r="F434" s="27" t="s">
        <v>174</v>
      </c>
      <c r="G434" s="27">
        <v>26</v>
      </c>
      <c r="H434" s="27">
        <v>650</v>
      </c>
      <c r="I434" s="27">
        <v>26</v>
      </c>
      <c r="J434" s="24"/>
      <c r="K434" s="24"/>
      <c r="L434" s="24"/>
      <c r="M434" s="24" t="s">
        <v>180</v>
      </c>
      <c r="N434" s="24"/>
      <c r="O434" s="26">
        <v>0.375</v>
      </c>
      <c r="Q434" s="26"/>
      <c r="R434" s="26"/>
      <c r="S434" s="26"/>
      <c r="T434" s="26"/>
      <c r="U434" s="24"/>
      <c r="V434" s="24"/>
      <c r="W434" s="24"/>
      <c r="X434" s="26">
        <f t="shared" si="278"/>
        <v>25.25</v>
      </c>
      <c r="Y434" s="29">
        <f t="shared" si="274"/>
        <v>500.74041655108562</v>
      </c>
      <c r="Z434" s="29">
        <f t="shared" si="275"/>
        <v>2.1041666666666665</v>
      </c>
      <c r="AA434" s="30">
        <f t="shared" si="276"/>
        <v>3.4773640038269833</v>
      </c>
      <c r="AB434" s="31">
        <f t="shared" si="277"/>
        <v>7.1287128712871291E-5</v>
      </c>
      <c r="AC434" s="31">
        <v>1.4999999999999999E-4</v>
      </c>
      <c r="AD434" s="31"/>
      <c r="AE434" s="31"/>
      <c r="AF434" s="31"/>
      <c r="AG434" s="31"/>
      <c r="AH434" s="31"/>
      <c r="AI434" s="55">
        <v>102.72</v>
      </c>
      <c r="AJ434" s="31"/>
      <c r="AK434" s="31"/>
      <c r="AL434" s="31"/>
      <c r="AM434" s="31"/>
      <c r="AN434" s="31"/>
      <c r="AO434" s="31"/>
      <c r="AP434" s="31"/>
      <c r="AQ434" s="31"/>
      <c r="AR434" s="31"/>
      <c r="AY434" s="32" t="s">
        <v>176</v>
      </c>
      <c r="AZ434" s="33" t="s">
        <v>177</v>
      </c>
      <c r="BA434" s="27" t="s">
        <v>178</v>
      </c>
    </row>
    <row r="435" spans="1:53" s="27" customFormat="1" x14ac:dyDescent="0.25">
      <c r="A435" s="27" t="s">
        <v>171</v>
      </c>
      <c r="B435" s="27" t="s">
        <v>172</v>
      </c>
      <c r="C435" s="27" t="s">
        <v>173</v>
      </c>
      <c r="D435" s="27" t="s">
        <v>11</v>
      </c>
      <c r="E435" s="27">
        <v>1</v>
      </c>
      <c r="F435" s="27" t="s">
        <v>174</v>
      </c>
      <c r="G435" s="27">
        <v>26</v>
      </c>
      <c r="H435" s="27">
        <v>650</v>
      </c>
      <c r="I435" s="27">
        <v>26</v>
      </c>
      <c r="J435" s="24"/>
      <c r="K435" s="24"/>
      <c r="L435" s="24"/>
      <c r="M435" s="24"/>
      <c r="N435" s="24"/>
      <c r="O435" s="26">
        <v>0.40600000000000003</v>
      </c>
      <c r="Q435" s="26"/>
      <c r="R435" s="26"/>
      <c r="S435" s="26"/>
      <c r="T435" s="26"/>
      <c r="U435" s="24"/>
      <c r="V435" s="24"/>
      <c r="W435" s="24"/>
      <c r="X435" s="26">
        <f t="shared" si="278"/>
        <v>25.187999999999999</v>
      </c>
      <c r="Y435" s="29">
        <f t="shared" si="274"/>
        <v>498.28435397202827</v>
      </c>
      <c r="Z435" s="29">
        <f t="shared" si="275"/>
        <v>2.0989999999999998</v>
      </c>
      <c r="AA435" s="30">
        <f t="shared" si="276"/>
        <v>3.4603080136946405</v>
      </c>
      <c r="AB435" s="31">
        <f t="shared" si="277"/>
        <v>7.1462601238685087E-5</v>
      </c>
      <c r="AC435" s="31">
        <v>1.4999999999999999E-4</v>
      </c>
      <c r="AD435" s="31"/>
      <c r="AE435" s="31"/>
      <c r="AF435" s="31"/>
      <c r="AG435" s="31"/>
      <c r="AH435" s="31"/>
      <c r="AI435" s="55">
        <v>111.08</v>
      </c>
      <c r="AJ435" s="31"/>
      <c r="AK435" s="31"/>
      <c r="AL435" s="31"/>
      <c r="AM435" s="31"/>
      <c r="AN435" s="31"/>
      <c r="AO435" s="31"/>
      <c r="AP435" s="31"/>
      <c r="AQ435" s="31"/>
      <c r="AR435" s="31"/>
      <c r="AY435" s="32" t="s">
        <v>176</v>
      </c>
      <c r="AZ435" s="33" t="s">
        <v>177</v>
      </c>
      <c r="BA435" s="27" t="s">
        <v>178</v>
      </c>
    </row>
    <row r="436" spans="1:53" s="27" customFormat="1" x14ac:dyDescent="0.25">
      <c r="A436" s="27" t="s">
        <v>171</v>
      </c>
      <c r="B436" s="27" t="s">
        <v>172</v>
      </c>
      <c r="C436" s="27" t="s">
        <v>173</v>
      </c>
      <c r="D436" s="27" t="s">
        <v>11</v>
      </c>
      <c r="E436" s="27">
        <v>1</v>
      </c>
      <c r="F436" s="27" t="s">
        <v>174</v>
      </c>
      <c r="G436" s="27">
        <v>26</v>
      </c>
      <c r="H436" s="27">
        <v>650</v>
      </c>
      <c r="I436" s="27">
        <v>26</v>
      </c>
      <c r="J436" s="24"/>
      <c r="K436" s="24"/>
      <c r="L436" s="24"/>
      <c r="M436" s="24"/>
      <c r="N436" s="24"/>
      <c r="O436" s="26">
        <v>0.438</v>
      </c>
      <c r="Q436" s="26"/>
      <c r="R436" s="26"/>
      <c r="S436" s="26"/>
      <c r="T436" s="26"/>
      <c r="U436" s="24"/>
      <c r="V436" s="24"/>
      <c r="W436" s="24"/>
      <c r="X436" s="26">
        <f t="shared" si="278"/>
        <v>25.123999999999999</v>
      </c>
      <c r="Y436" s="29">
        <f t="shared" si="274"/>
        <v>495.75539701862976</v>
      </c>
      <c r="Z436" s="29">
        <f t="shared" si="275"/>
        <v>2.0936666666666666</v>
      </c>
      <c r="AA436" s="30">
        <f t="shared" si="276"/>
        <v>3.4427458126293731</v>
      </c>
      <c r="AB436" s="31">
        <f t="shared" si="277"/>
        <v>7.1644642572838723E-5</v>
      </c>
      <c r="AC436" s="31">
        <v>1.4999999999999999E-4</v>
      </c>
      <c r="AD436" s="31"/>
      <c r="AE436" s="31"/>
      <c r="AF436" s="31"/>
      <c r="AG436" s="31"/>
      <c r="AH436" s="31"/>
      <c r="AI436" s="55">
        <v>119.69</v>
      </c>
      <c r="AJ436" s="31"/>
      <c r="AK436" s="31"/>
      <c r="AL436" s="31"/>
      <c r="AM436" s="31"/>
      <c r="AN436" s="31"/>
      <c r="AO436" s="31"/>
      <c r="AP436" s="31"/>
      <c r="AQ436" s="31"/>
      <c r="AR436" s="31"/>
      <c r="AY436" s="32" t="s">
        <v>176</v>
      </c>
      <c r="AZ436" s="33" t="s">
        <v>177</v>
      </c>
      <c r="BA436" s="27" t="s">
        <v>178</v>
      </c>
    </row>
    <row r="437" spans="1:53" s="27" customFormat="1" x14ac:dyDescent="0.25">
      <c r="A437" s="27" t="s">
        <v>171</v>
      </c>
      <c r="B437" s="27" t="s">
        <v>172</v>
      </c>
      <c r="C437" s="27" t="s">
        <v>173</v>
      </c>
      <c r="D437" s="27" t="s">
        <v>11</v>
      </c>
      <c r="E437" s="27">
        <v>1</v>
      </c>
      <c r="F437" s="27" t="s">
        <v>174</v>
      </c>
      <c r="G437" s="27">
        <v>26</v>
      </c>
      <c r="H437" s="27">
        <v>650</v>
      </c>
      <c r="I437" s="27">
        <v>26</v>
      </c>
      <c r="J437" s="24"/>
      <c r="K437" s="24"/>
      <c r="L437" s="24"/>
      <c r="M437" s="24"/>
      <c r="N437" s="24"/>
      <c r="O437" s="26">
        <v>0.46899999999999997</v>
      </c>
      <c r="Q437" s="26"/>
      <c r="R437" s="26"/>
      <c r="S437" s="26"/>
      <c r="T437" s="26"/>
      <c r="U437" s="24"/>
      <c r="V437" s="24"/>
      <c r="W437" s="24"/>
      <c r="X437" s="26">
        <f t="shared" si="278"/>
        <v>25.062000000000001</v>
      </c>
      <c r="Y437" s="29">
        <f t="shared" si="274"/>
        <v>493.31160550047741</v>
      </c>
      <c r="Z437" s="29">
        <f t="shared" si="275"/>
        <v>2.0885000000000002</v>
      </c>
      <c r="AA437" s="30">
        <f t="shared" si="276"/>
        <v>3.4257750381977603</v>
      </c>
      <c r="AB437" s="31">
        <f t="shared" si="277"/>
        <v>7.1821881733301392E-5</v>
      </c>
      <c r="AC437" s="31">
        <v>1.4999999999999999E-4</v>
      </c>
      <c r="AD437" s="31"/>
      <c r="AE437" s="31"/>
      <c r="AF437" s="31"/>
      <c r="AG437" s="31"/>
      <c r="AH437" s="31"/>
      <c r="AI437" s="55">
        <v>128</v>
      </c>
      <c r="AJ437" s="31"/>
      <c r="AK437" s="31"/>
      <c r="AL437" s="31"/>
      <c r="AM437" s="31"/>
      <c r="AN437" s="31"/>
      <c r="AO437" s="31"/>
      <c r="AP437" s="31"/>
      <c r="AQ437" s="31"/>
      <c r="AR437" s="31"/>
      <c r="AY437" s="32" t="s">
        <v>176</v>
      </c>
      <c r="AZ437" s="33" t="s">
        <v>177</v>
      </c>
      <c r="BA437" s="27" t="s">
        <v>178</v>
      </c>
    </row>
    <row r="438" spans="1:53" s="27" customFormat="1" x14ac:dyDescent="0.25">
      <c r="A438" s="27" t="s">
        <v>171</v>
      </c>
      <c r="B438" s="27" t="s">
        <v>172</v>
      </c>
      <c r="C438" s="27" t="s">
        <v>173</v>
      </c>
      <c r="D438" s="27" t="s">
        <v>11</v>
      </c>
      <c r="E438" s="27">
        <v>1</v>
      </c>
      <c r="F438" s="27" t="s">
        <v>174</v>
      </c>
      <c r="G438" s="27">
        <v>26</v>
      </c>
      <c r="H438" s="27">
        <v>650</v>
      </c>
      <c r="I438" s="27">
        <v>26</v>
      </c>
      <c r="J438" s="24"/>
      <c r="K438" s="24"/>
      <c r="L438" s="24"/>
      <c r="M438" s="24" t="s">
        <v>182</v>
      </c>
      <c r="N438" s="24">
        <v>20</v>
      </c>
      <c r="O438" s="26">
        <v>0.5</v>
      </c>
      <c r="Q438" s="26"/>
      <c r="R438" s="26"/>
      <c r="S438" s="26"/>
      <c r="T438" s="26"/>
      <c r="U438" s="24"/>
      <c r="V438" s="24"/>
      <c r="W438" s="24"/>
      <c r="X438" s="26">
        <f t="shared" si="278"/>
        <v>25</v>
      </c>
      <c r="Y438" s="29">
        <f t="shared" si="274"/>
        <v>490.87385212340519</v>
      </c>
      <c r="Z438" s="29">
        <f t="shared" si="275"/>
        <v>2.0833333333333335</v>
      </c>
      <c r="AA438" s="30">
        <f t="shared" si="276"/>
        <v>3.4088461953014253</v>
      </c>
      <c r="AB438" s="31">
        <f t="shared" si="277"/>
        <v>7.1999999999999988E-5</v>
      </c>
      <c r="AC438" s="31">
        <v>1.4999999999999999E-4</v>
      </c>
      <c r="AD438" s="31"/>
      <c r="AE438" s="31"/>
      <c r="AF438" s="31"/>
      <c r="AG438" s="31"/>
      <c r="AH438" s="31"/>
      <c r="AI438" s="55">
        <v>136.30000000000001</v>
      </c>
      <c r="AJ438" s="31"/>
      <c r="AK438" s="31"/>
      <c r="AL438" s="31"/>
      <c r="AM438" s="31"/>
      <c r="AN438" s="31"/>
      <c r="AO438" s="31"/>
      <c r="AP438" s="31"/>
      <c r="AQ438" s="31"/>
      <c r="AR438" s="31"/>
      <c r="AY438" s="32" t="s">
        <v>176</v>
      </c>
      <c r="AZ438" s="33" t="s">
        <v>177</v>
      </c>
      <c r="BA438" s="27" t="s">
        <v>178</v>
      </c>
    </row>
    <row r="439" spans="1:53" s="27" customFormat="1" x14ac:dyDescent="0.25">
      <c r="A439" s="27" t="s">
        <v>171</v>
      </c>
      <c r="B439" s="27" t="s">
        <v>172</v>
      </c>
      <c r="C439" s="27" t="s">
        <v>173</v>
      </c>
      <c r="D439" s="27" t="s">
        <v>11</v>
      </c>
      <c r="E439" s="27">
        <v>1</v>
      </c>
      <c r="F439" s="27" t="s">
        <v>174</v>
      </c>
      <c r="G439" s="27">
        <v>26</v>
      </c>
      <c r="H439" s="27">
        <v>650</v>
      </c>
      <c r="I439" s="27">
        <v>26</v>
      </c>
      <c r="J439" s="24"/>
      <c r="K439" s="24"/>
      <c r="L439" s="24"/>
      <c r="M439" s="24"/>
      <c r="N439" s="24"/>
      <c r="O439" s="26">
        <v>0.56200000000000006</v>
      </c>
      <c r="Q439" s="26"/>
      <c r="R439" s="26"/>
      <c r="S439" s="26"/>
      <c r="T439" s="26"/>
      <c r="U439" s="24"/>
      <c r="V439" s="24"/>
      <c r="W439" s="24"/>
      <c r="X439" s="26">
        <f t="shared" si="278"/>
        <v>24.876000000000001</v>
      </c>
      <c r="Y439" s="29">
        <f t="shared" ref="Y439" si="291">PI()*X439^2/4</f>
        <v>486.01645979250139</v>
      </c>
      <c r="Z439" s="29">
        <f t="shared" ref="Z439" si="292">X439/12</f>
        <v>2.073</v>
      </c>
      <c r="AA439" s="30">
        <f t="shared" ref="AA439" si="293">PI()*Z439^2/4</f>
        <v>3.3751143041145926</v>
      </c>
      <c r="AB439" s="31">
        <f t="shared" ref="AB439:AB440" si="294">AC439/Z439</f>
        <v>7.2358900144717798E-5</v>
      </c>
      <c r="AC439" s="31">
        <v>1.4999999999999999E-4</v>
      </c>
      <c r="AD439" s="31"/>
      <c r="AE439" s="31"/>
      <c r="AF439" s="31"/>
      <c r="AG439" s="31"/>
      <c r="AH439" s="31"/>
      <c r="AI439" s="55">
        <v>152.83000000000001</v>
      </c>
      <c r="AJ439" s="31"/>
      <c r="AK439" s="31"/>
      <c r="AL439" s="31"/>
      <c r="AM439" s="31"/>
      <c r="AN439" s="31"/>
      <c r="AO439" s="31"/>
      <c r="AP439" s="31"/>
      <c r="AQ439" s="31"/>
      <c r="AR439" s="31"/>
      <c r="AY439" s="32" t="s">
        <v>176</v>
      </c>
      <c r="AZ439" s="33" t="s">
        <v>177</v>
      </c>
      <c r="BA439" s="27" t="s">
        <v>178</v>
      </c>
    </row>
    <row r="440" spans="1:53" s="27" customFormat="1" x14ac:dyDescent="0.25">
      <c r="A440" s="27" t="s">
        <v>171</v>
      </c>
      <c r="B440" s="27" t="s">
        <v>172</v>
      </c>
      <c r="C440" s="27" t="s">
        <v>173</v>
      </c>
      <c r="D440" s="27" t="s">
        <v>11</v>
      </c>
      <c r="E440" s="27">
        <v>1</v>
      </c>
      <c r="F440" s="27" t="s">
        <v>174</v>
      </c>
      <c r="G440" s="27">
        <v>26</v>
      </c>
      <c r="H440" s="27">
        <v>650</v>
      </c>
      <c r="I440" s="27">
        <v>26</v>
      </c>
      <c r="O440" s="27">
        <v>0.625</v>
      </c>
      <c r="X440" s="27">
        <f t="shared" si="278"/>
        <v>24.75</v>
      </c>
      <c r="Y440" s="27">
        <f t="shared" ref="Y440:Y446" si="295">PI()*X440^2/4</f>
        <v>481.10546246614939</v>
      </c>
      <c r="Z440" s="27">
        <f t="shared" ref="Z440:Z446" si="296">X440/12</f>
        <v>2.0625</v>
      </c>
      <c r="AA440" s="27">
        <f t="shared" ref="AA440:AA446" si="297">PI()*Z440^2/4</f>
        <v>3.3410101560149266</v>
      </c>
      <c r="AB440" s="31">
        <f t="shared" si="294"/>
        <v>7.2727272727272715E-5</v>
      </c>
      <c r="AC440" s="27">
        <v>1.4999999999999999E-4</v>
      </c>
      <c r="AI440" s="55">
        <v>169.54</v>
      </c>
      <c r="AY440" s="32" t="s">
        <v>176</v>
      </c>
      <c r="AZ440" s="33" t="s">
        <v>177</v>
      </c>
      <c r="BA440" s="27" t="s">
        <v>178</v>
      </c>
    </row>
    <row r="441" spans="1:53" s="27" customFormat="1" x14ac:dyDescent="0.25">
      <c r="A441" s="27" t="s">
        <v>171</v>
      </c>
      <c r="B441" s="27" t="s">
        <v>172</v>
      </c>
      <c r="C441" s="27" t="s">
        <v>173</v>
      </c>
      <c r="D441" s="27" t="s">
        <v>11</v>
      </c>
      <c r="E441" s="27">
        <v>1</v>
      </c>
      <c r="F441" s="27" t="s">
        <v>174</v>
      </c>
      <c r="G441" s="27">
        <v>26</v>
      </c>
      <c r="H441" s="27">
        <v>650</v>
      </c>
      <c r="I441" s="27">
        <v>26</v>
      </c>
      <c r="J441" s="24"/>
      <c r="K441" s="24"/>
      <c r="L441" s="24"/>
      <c r="M441" s="24"/>
      <c r="N441" s="24"/>
      <c r="O441" s="26">
        <v>0.68799999999999994</v>
      </c>
      <c r="Q441" s="26"/>
      <c r="R441" s="26"/>
      <c r="S441" s="26"/>
      <c r="T441" s="26"/>
      <c r="U441" s="24"/>
      <c r="V441" s="24"/>
      <c r="W441" s="24"/>
      <c r="X441" s="26">
        <f t="shared" si="278"/>
        <v>24.623999999999999</v>
      </c>
      <c r="Y441" s="29">
        <f t="shared" si="295"/>
        <v>476.2194031022816</v>
      </c>
      <c r="Z441" s="29">
        <f t="shared" si="296"/>
        <v>2.052</v>
      </c>
      <c r="AA441" s="30">
        <f t="shared" si="297"/>
        <v>3.307079188210289</v>
      </c>
      <c r="AB441" s="31">
        <f t="shared" ref="AB441:AB446" si="298">AC441/Z441</f>
        <v>7.309941520467835E-5</v>
      </c>
      <c r="AC441" s="31">
        <v>1.4999999999999999E-4</v>
      </c>
      <c r="AD441" s="31"/>
      <c r="AE441" s="31"/>
      <c r="AF441" s="31"/>
      <c r="AG441" s="31"/>
      <c r="AH441" s="31"/>
      <c r="AI441" s="55">
        <v>186.16</v>
      </c>
      <c r="AJ441" s="31"/>
      <c r="AK441" s="31"/>
      <c r="AL441" s="31"/>
      <c r="AM441" s="31"/>
      <c r="AN441" s="31"/>
      <c r="AO441" s="31"/>
      <c r="AP441" s="31"/>
      <c r="AQ441" s="31"/>
      <c r="AR441" s="31"/>
      <c r="AY441" s="32" t="s">
        <v>176</v>
      </c>
      <c r="AZ441" s="33" t="s">
        <v>177</v>
      </c>
      <c r="BA441" s="27" t="s">
        <v>178</v>
      </c>
    </row>
    <row r="442" spans="1:53" s="27" customFormat="1" x14ac:dyDescent="0.25">
      <c r="A442" s="27" t="s">
        <v>171</v>
      </c>
      <c r="B442" s="27" t="s">
        <v>172</v>
      </c>
      <c r="C442" s="27" t="s">
        <v>173</v>
      </c>
      <c r="D442" s="27" t="s">
        <v>11</v>
      </c>
      <c r="E442" s="27">
        <v>1</v>
      </c>
      <c r="F442" s="27" t="s">
        <v>174</v>
      </c>
      <c r="G442" s="27">
        <v>26</v>
      </c>
      <c r="H442" s="27">
        <v>650</v>
      </c>
      <c r="I442" s="27">
        <v>26</v>
      </c>
      <c r="J442" s="24"/>
      <c r="K442" s="24"/>
      <c r="L442" s="24"/>
      <c r="M442" s="24"/>
      <c r="N442" s="24"/>
      <c r="O442" s="26">
        <v>0.75</v>
      </c>
      <c r="Q442" s="26"/>
      <c r="R442" s="26"/>
      <c r="S442" s="26"/>
      <c r="T442" s="26"/>
      <c r="U442" s="24"/>
      <c r="V442" s="24"/>
      <c r="W442" s="24"/>
      <c r="X442" s="26">
        <f t="shared" si="278"/>
        <v>24.5</v>
      </c>
      <c r="Y442" s="29">
        <f t="shared" si="295"/>
        <v>471.43524757931834</v>
      </c>
      <c r="Z442" s="29">
        <f t="shared" si="296"/>
        <v>2.0416666666666665</v>
      </c>
      <c r="AA442" s="30">
        <f t="shared" si="297"/>
        <v>3.2738558859674876</v>
      </c>
      <c r="AB442" s="31">
        <f t="shared" si="298"/>
        <v>7.3469387755102045E-5</v>
      </c>
      <c r="AC442" s="31">
        <v>1.4999999999999999E-4</v>
      </c>
      <c r="AD442" s="31"/>
      <c r="AE442" s="31"/>
      <c r="AF442" s="31"/>
      <c r="AG442" s="31"/>
      <c r="AH442" s="31"/>
      <c r="AI442" s="55">
        <v>202.44</v>
      </c>
      <c r="AJ442" s="31"/>
      <c r="AK442" s="31"/>
      <c r="AL442" s="31"/>
      <c r="AM442" s="31"/>
      <c r="AN442" s="31"/>
      <c r="AO442" s="31"/>
      <c r="AP442" s="31"/>
      <c r="AQ442" s="31"/>
      <c r="AR442" s="31"/>
      <c r="AY442" s="32" t="s">
        <v>176</v>
      </c>
      <c r="AZ442" s="33" t="s">
        <v>177</v>
      </c>
      <c r="BA442" s="27" t="s">
        <v>178</v>
      </c>
    </row>
    <row r="443" spans="1:53" s="27" customFormat="1" x14ac:dyDescent="0.25">
      <c r="A443" s="27" t="s">
        <v>171</v>
      </c>
      <c r="B443" s="27" t="s">
        <v>172</v>
      </c>
      <c r="C443" s="27" t="s">
        <v>173</v>
      </c>
      <c r="D443" s="27" t="s">
        <v>11</v>
      </c>
      <c r="E443" s="27">
        <v>1</v>
      </c>
      <c r="F443" s="27" t="s">
        <v>174</v>
      </c>
      <c r="G443" s="27">
        <v>26</v>
      </c>
      <c r="H443" s="27">
        <v>650</v>
      </c>
      <c r="I443" s="27">
        <v>26</v>
      </c>
      <c r="J443" s="24"/>
      <c r="K443" s="24"/>
      <c r="L443" s="24"/>
      <c r="M443" s="24"/>
      <c r="N443" s="24"/>
      <c r="O443" s="26">
        <v>0.81200000000000006</v>
      </c>
      <c r="Q443" s="26"/>
      <c r="R443" s="26"/>
      <c r="S443" s="26"/>
      <c r="T443" s="26"/>
      <c r="U443" s="24"/>
      <c r="V443" s="24"/>
      <c r="W443" s="24"/>
      <c r="X443" s="26">
        <f t="shared" si="278"/>
        <v>24.376000000000001</v>
      </c>
      <c r="Y443" s="29">
        <f t="shared" si="295"/>
        <v>466.67524462067587</v>
      </c>
      <c r="Z443" s="29">
        <f t="shared" si="296"/>
        <v>2.0313333333333334</v>
      </c>
      <c r="AA443" s="30">
        <f t="shared" si="297"/>
        <v>3.2408003098658047</v>
      </c>
      <c r="AB443" s="31">
        <f t="shared" si="298"/>
        <v>7.3843124384640626E-5</v>
      </c>
      <c r="AC443" s="31">
        <v>1.4999999999999999E-4</v>
      </c>
      <c r="AD443" s="31"/>
      <c r="AE443" s="31"/>
      <c r="AF443" s="31"/>
      <c r="AG443" s="31"/>
      <c r="AH443" s="31"/>
      <c r="AI443" s="55">
        <v>218.64</v>
      </c>
      <c r="AJ443" s="31"/>
      <c r="AK443" s="31"/>
      <c r="AL443" s="31"/>
      <c r="AM443" s="31"/>
      <c r="AN443" s="31"/>
      <c r="AO443" s="31"/>
      <c r="AP443" s="31"/>
      <c r="AQ443" s="31"/>
      <c r="AR443" s="31"/>
      <c r="AY443" s="32" t="s">
        <v>176</v>
      </c>
      <c r="AZ443" s="33" t="s">
        <v>177</v>
      </c>
      <c r="BA443" s="27" t="s">
        <v>178</v>
      </c>
    </row>
    <row r="444" spans="1:53" s="27" customFormat="1" x14ac:dyDescent="0.25">
      <c r="A444" s="27" t="s">
        <v>171</v>
      </c>
      <c r="B444" s="27" t="s">
        <v>172</v>
      </c>
      <c r="C444" s="27" t="s">
        <v>173</v>
      </c>
      <c r="D444" s="27" t="s">
        <v>11</v>
      </c>
      <c r="E444" s="27">
        <v>1</v>
      </c>
      <c r="F444" s="27" t="s">
        <v>174</v>
      </c>
      <c r="G444" s="27">
        <v>26</v>
      </c>
      <c r="H444" s="27">
        <v>650</v>
      </c>
      <c r="I444" s="27">
        <v>26</v>
      </c>
      <c r="J444" s="24"/>
      <c r="K444" s="24"/>
      <c r="L444" s="24"/>
      <c r="M444" s="24"/>
      <c r="N444" s="24"/>
      <c r="O444" s="26">
        <v>0.875</v>
      </c>
      <c r="Q444" s="26"/>
      <c r="R444" s="26"/>
      <c r="S444" s="26"/>
      <c r="T444" s="26"/>
      <c r="U444" s="24"/>
      <c r="V444" s="24"/>
      <c r="W444" s="24"/>
      <c r="X444" s="26">
        <f t="shared" si="278"/>
        <v>24.25</v>
      </c>
      <c r="Y444" s="29">
        <f t="shared" si="295"/>
        <v>461.86320746291193</v>
      </c>
      <c r="Z444" s="29">
        <f t="shared" si="296"/>
        <v>2.0208333333333335</v>
      </c>
      <c r="AA444" s="30">
        <f t="shared" si="297"/>
        <v>3.2073833851591109</v>
      </c>
      <c r="AB444" s="31">
        <f t="shared" si="298"/>
        <v>7.4226804123711334E-5</v>
      </c>
      <c r="AC444" s="31">
        <v>1.4999999999999999E-4</v>
      </c>
      <c r="AD444" s="31"/>
      <c r="AE444" s="31"/>
      <c r="AF444" s="31"/>
      <c r="AG444" s="31"/>
      <c r="AH444" s="31"/>
      <c r="AI444" s="55">
        <v>235.01</v>
      </c>
      <c r="AJ444" s="31"/>
      <c r="AK444" s="31"/>
      <c r="AL444" s="31"/>
      <c r="AM444" s="31"/>
      <c r="AN444" s="31"/>
      <c r="AO444" s="31"/>
      <c r="AP444" s="31"/>
      <c r="AQ444" s="31"/>
      <c r="AR444" s="31"/>
      <c r="AY444" s="32" t="s">
        <v>176</v>
      </c>
      <c r="AZ444" s="33" t="s">
        <v>177</v>
      </c>
      <c r="BA444" s="27" t="s">
        <v>178</v>
      </c>
    </row>
    <row r="445" spans="1:53" s="27" customFormat="1" x14ac:dyDescent="0.25">
      <c r="A445" s="27" t="s">
        <v>171</v>
      </c>
      <c r="B445" s="27" t="s">
        <v>172</v>
      </c>
      <c r="C445" s="27" t="s">
        <v>173</v>
      </c>
      <c r="D445" s="27" t="s">
        <v>11</v>
      </c>
      <c r="E445" s="27">
        <v>1</v>
      </c>
      <c r="F445" s="27" t="s">
        <v>174</v>
      </c>
      <c r="G445" s="27">
        <v>26</v>
      </c>
      <c r="H445" s="27">
        <v>650</v>
      </c>
      <c r="I445" s="27">
        <v>26</v>
      </c>
      <c r="J445" s="24"/>
      <c r="K445" s="24"/>
      <c r="L445" s="24"/>
      <c r="M445" s="24"/>
      <c r="N445" s="24"/>
      <c r="O445" s="26">
        <v>0.93799999999999994</v>
      </c>
      <c r="Q445" s="26"/>
      <c r="R445" s="26"/>
      <c r="S445" s="26"/>
      <c r="T445" s="26"/>
      <c r="U445" s="24"/>
      <c r="V445" s="24"/>
      <c r="W445" s="24"/>
      <c r="X445" s="26">
        <f t="shared" si="278"/>
        <v>24.123999999999999</v>
      </c>
      <c r="Y445" s="29">
        <f t="shared" si="295"/>
        <v>457.07610826763215</v>
      </c>
      <c r="Z445" s="29">
        <f t="shared" si="296"/>
        <v>2.0103333333333331</v>
      </c>
      <c r="AA445" s="30">
        <f t="shared" si="297"/>
        <v>3.1741396407474451</v>
      </c>
      <c r="AB445" s="31">
        <f t="shared" si="298"/>
        <v>7.4614491792405899E-5</v>
      </c>
      <c r="AC445" s="31">
        <v>1.4999999999999999E-4</v>
      </c>
      <c r="AD445" s="31"/>
      <c r="AE445" s="31"/>
      <c r="AF445" s="31"/>
      <c r="AG445" s="31"/>
      <c r="AH445" s="31"/>
      <c r="AI445" s="55">
        <v>251.3</v>
      </c>
      <c r="AJ445" s="31"/>
      <c r="AK445" s="31"/>
      <c r="AL445" s="31"/>
      <c r="AM445" s="31"/>
      <c r="AN445" s="31"/>
      <c r="AO445" s="31"/>
      <c r="AP445" s="31"/>
      <c r="AQ445" s="31"/>
      <c r="AR445" s="31"/>
      <c r="AY445" s="32" t="s">
        <v>176</v>
      </c>
      <c r="AZ445" s="33" t="s">
        <v>177</v>
      </c>
      <c r="BA445" s="27" t="s">
        <v>178</v>
      </c>
    </row>
    <row r="446" spans="1:53" s="27" customFormat="1" x14ac:dyDescent="0.25">
      <c r="A446" s="27" t="s">
        <v>171</v>
      </c>
      <c r="B446" s="27" t="s">
        <v>172</v>
      </c>
      <c r="C446" s="27" t="s">
        <v>173</v>
      </c>
      <c r="D446" s="27" t="s">
        <v>11</v>
      </c>
      <c r="E446" s="27">
        <v>1</v>
      </c>
      <c r="F446" s="27" t="s">
        <v>174</v>
      </c>
      <c r="G446" s="27">
        <v>26</v>
      </c>
      <c r="H446" s="27">
        <v>650</v>
      </c>
      <c r="I446" s="27">
        <v>26</v>
      </c>
      <c r="J446" s="24"/>
      <c r="K446" s="24"/>
      <c r="L446" s="24"/>
      <c r="M446" s="24"/>
      <c r="N446" s="24"/>
      <c r="O446" s="26">
        <v>1</v>
      </c>
      <c r="Q446" s="26"/>
      <c r="R446" s="26"/>
      <c r="S446" s="26"/>
      <c r="T446" s="26"/>
      <c r="U446" s="24"/>
      <c r="V446" s="24"/>
      <c r="W446" s="24"/>
      <c r="X446" s="26">
        <f t="shared" si="278"/>
        <v>24</v>
      </c>
      <c r="Y446" s="29">
        <f t="shared" si="295"/>
        <v>452.38934211693021</v>
      </c>
      <c r="Z446" s="29">
        <f t="shared" si="296"/>
        <v>2</v>
      </c>
      <c r="AA446" s="30">
        <f t="shared" si="297"/>
        <v>3.1415926535897931</v>
      </c>
      <c r="AB446" s="31">
        <f t="shared" si="298"/>
        <v>7.4999999999999993E-5</v>
      </c>
      <c r="AC446" s="31">
        <v>1.4999999999999999E-4</v>
      </c>
      <c r="AD446" s="31"/>
      <c r="AE446" s="31"/>
      <c r="AF446" s="31"/>
      <c r="AG446" s="31"/>
      <c r="AH446" s="31"/>
      <c r="AI446" s="55">
        <v>267.25</v>
      </c>
      <c r="AJ446" s="31"/>
      <c r="AK446" s="31"/>
      <c r="AL446" s="31"/>
      <c r="AM446" s="31"/>
      <c r="AN446" s="31"/>
      <c r="AO446" s="31"/>
      <c r="AP446" s="31"/>
      <c r="AQ446" s="31"/>
      <c r="AR446" s="31"/>
      <c r="AY446" s="32" t="s">
        <v>176</v>
      </c>
      <c r="AZ446" s="33" t="s">
        <v>177</v>
      </c>
      <c r="BA446" s="27" t="s">
        <v>178</v>
      </c>
    </row>
    <row r="447" spans="1:53" s="42" customFormat="1" x14ac:dyDescent="0.25">
      <c r="A447" s="42" t="s">
        <v>171</v>
      </c>
      <c r="B447" s="42" t="s">
        <v>172</v>
      </c>
      <c r="C447" s="42" t="s">
        <v>173</v>
      </c>
      <c r="D447" s="42" t="s">
        <v>11</v>
      </c>
      <c r="E447" s="42">
        <v>1</v>
      </c>
      <c r="F447" s="42" t="s">
        <v>174</v>
      </c>
      <c r="G447" s="42">
        <v>28</v>
      </c>
      <c r="H447" s="42">
        <v>700</v>
      </c>
      <c r="I447" s="42">
        <v>28</v>
      </c>
      <c r="J447" s="39"/>
      <c r="K447" s="39"/>
      <c r="L447" s="39"/>
      <c r="M447" s="39"/>
      <c r="N447" s="39"/>
      <c r="O447" s="41">
        <v>0.25</v>
      </c>
      <c r="Q447" s="41"/>
      <c r="R447" s="41"/>
      <c r="S447" s="41"/>
      <c r="T447" s="41"/>
      <c r="U447" s="39"/>
      <c r="V447" s="39"/>
      <c r="W447" s="39"/>
      <c r="X447" s="41">
        <f t="shared" si="278"/>
        <v>27.5</v>
      </c>
      <c r="Y447" s="52">
        <f t="shared" si="274"/>
        <v>593.95736106932031</v>
      </c>
      <c r="Z447" s="52">
        <f t="shared" si="275"/>
        <v>2.2916666666666665</v>
      </c>
      <c r="AA447" s="53">
        <f t="shared" si="276"/>
        <v>4.124703896314724</v>
      </c>
      <c r="AB447" s="54">
        <f t="shared" si="277"/>
        <v>6.545454545454545E-5</v>
      </c>
      <c r="AC447" s="54">
        <v>1.4999999999999999E-4</v>
      </c>
      <c r="AD447" s="54"/>
      <c r="AE447" s="54"/>
      <c r="AF447" s="54"/>
      <c r="AG447" s="54"/>
      <c r="AH447" s="54"/>
      <c r="AI447" s="57">
        <v>74.16</v>
      </c>
      <c r="AJ447" s="54"/>
      <c r="AK447" s="54"/>
      <c r="AL447" s="54"/>
      <c r="AM447" s="54"/>
      <c r="AN447" s="54"/>
      <c r="AO447" s="54"/>
      <c r="AP447" s="54"/>
      <c r="AQ447" s="54"/>
      <c r="AR447" s="54"/>
      <c r="AY447" s="47" t="s">
        <v>176</v>
      </c>
      <c r="AZ447" s="48" t="s">
        <v>177</v>
      </c>
      <c r="BA447" s="49" t="s">
        <v>178</v>
      </c>
    </row>
    <row r="448" spans="1:53" s="42" customFormat="1" x14ac:dyDescent="0.25">
      <c r="A448" s="42" t="s">
        <v>171</v>
      </c>
      <c r="B448" s="42" t="s">
        <v>172</v>
      </c>
      <c r="C448" s="42" t="s">
        <v>173</v>
      </c>
      <c r="D448" s="42" t="s">
        <v>11</v>
      </c>
      <c r="E448" s="42">
        <v>1</v>
      </c>
      <c r="F448" s="42" t="s">
        <v>174</v>
      </c>
      <c r="G448" s="42">
        <v>28</v>
      </c>
      <c r="H448" s="42">
        <v>700</v>
      </c>
      <c r="I448" s="42">
        <v>28</v>
      </c>
      <c r="J448" s="39"/>
      <c r="K448" s="39"/>
      <c r="L448" s="39"/>
      <c r="M448" s="39"/>
      <c r="N448" s="39"/>
      <c r="O448" s="41">
        <v>0.28100000000000003</v>
      </c>
      <c r="Q448" s="41"/>
      <c r="R448" s="41"/>
      <c r="S448" s="41"/>
      <c r="T448" s="41"/>
      <c r="U448" s="39"/>
      <c r="V448" s="39"/>
      <c r="W448" s="39"/>
      <c r="X448" s="41">
        <f t="shared" si="278"/>
        <v>27.437999999999999</v>
      </c>
      <c r="Y448" s="52">
        <f t="shared" si="274"/>
        <v>591.28217240267509</v>
      </c>
      <c r="Z448" s="52">
        <f t="shared" si="275"/>
        <v>2.2864999999999998</v>
      </c>
      <c r="AA448" s="53">
        <f t="shared" si="276"/>
        <v>4.1061261972407985</v>
      </c>
      <c r="AB448" s="54">
        <f t="shared" si="277"/>
        <v>6.5602449158101906E-5</v>
      </c>
      <c r="AC448" s="54">
        <v>1.4999999999999999E-4</v>
      </c>
      <c r="AD448" s="54"/>
      <c r="AE448" s="54"/>
      <c r="AF448" s="54"/>
      <c r="AG448" s="54"/>
      <c r="AH448" s="54"/>
      <c r="AI448" s="57">
        <v>83.26</v>
      </c>
      <c r="AJ448" s="54"/>
      <c r="AK448" s="54"/>
      <c r="AL448" s="54"/>
      <c r="AM448" s="54"/>
      <c r="AN448" s="54"/>
      <c r="AO448" s="54"/>
      <c r="AP448" s="54"/>
      <c r="AQ448" s="54"/>
      <c r="AR448" s="54"/>
      <c r="AY448" s="47" t="s">
        <v>176</v>
      </c>
      <c r="AZ448" s="48" t="s">
        <v>177</v>
      </c>
      <c r="BA448" s="49" t="s">
        <v>178</v>
      </c>
    </row>
    <row r="449" spans="1:53" s="42" customFormat="1" x14ac:dyDescent="0.25">
      <c r="A449" s="42" t="s">
        <v>171</v>
      </c>
      <c r="B449" s="42" t="s">
        <v>172</v>
      </c>
      <c r="C449" s="42" t="s">
        <v>173</v>
      </c>
      <c r="D449" s="42" t="s">
        <v>11</v>
      </c>
      <c r="E449" s="42">
        <v>1</v>
      </c>
      <c r="F449" s="42" t="s">
        <v>174</v>
      </c>
      <c r="G449" s="42">
        <v>28</v>
      </c>
      <c r="H449" s="42">
        <v>700</v>
      </c>
      <c r="I449" s="42">
        <v>28</v>
      </c>
      <c r="J449" s="39"/>
      <c r="K449" s="39"/>
      <c r="L449" s="39"/>
      <c r="M449" s="39"/>
      <c r="N449" s="39">
        <v>10</v>
      </c>
      <c r="O449" s="41">
        <v>0.312</v>
      </c>
      <c r="Q449" s="41"/>
      <c r="R449" s="41"/>
      <c r="S449" s="41"/>
      <c r="T449" s="41"/>
      <c r="U449" s="39"/>
      <c r="V449" s="39"/>
      <c r="W449" s="39"/>
      <c r="X449" s="41">
        <f t="shared" si="278"/>
        <v>27.376000000000001</v>
      </c>
      <c r="Y449" s="52">
        <f t="shared" si="274"/>
        <v>588.6130218771101</v>
      </c>
      <c r="Z449" s="52">
        <f t="shared" si="275"/>
        <v>2.2813333333333334</v>
      </c>
      <c r="AA449" s="53">
        <f t="shared" si="276"/>
        <v>4.0875904297021535</v>
      </c>
      <c r="AB449" s="54">
        <f t="shared" si="277"/>
        <v>6.5751022793687891E-5</v>
      </c>
      <c r="AC449" s="54">
        <v>1.4999999999999999E-4</v>
      </c>
      <c r="AD449" s="54"/>
      <c r="AE449" s="54"/>
      <c r="AF449" s="54"/>
      <c r="AG449" s="54"/>
      <c r="AH449" s="54"/>
      <c r="AI449" s="57">
        <v>92.35</v>
      </c>
      <c r="AJ449" s="54"/>
      <c r="AK449" s="54"/>
      <c r="AL449" s="54"/>
      <c r="AM449" s="54"/>
      <c r="AN449" s="54"/>
      <c r="AO449" s="54"/>
      <c r="AP449" s="54"/>
      <c r="AQ449" s="54"/>
      <c r="AR449" s="54"/>
      <c r="AY449" s="47" t="s">
        <v>176</v>
      </c>
      <c r="AZ449" s="48" t="s">
        <v>177</v>
      </c>
      <c r="BA449" s="49" t="s">
        <v>178</v>
      </c>
    </row>
    <row r="450" spans="1:53" s="42" customFormat="1" x14ac:dyDescent="0.25">
      <c r="A450" s="42" t="s">
        <v>171</v>
      </c>
      <c r="B450" s="42" t="s">
        <v>172</v>
      </c>
      <c r="C450" s="42" t="s">
        <v>173</v>
      </c>
      <c r="D450" s="42" t="s">
        <v>11</v>
      </c>
      <c r="E450" s="42">
        <v>1</v>
      </c>
      <c r="F450" s="42" t="s">
        <v>174</v>
      </c>
      <c r="G450" s="42">
        <v>28</v>
      </c>
      <c r="H450" s="42">
        <v>700</v>
      </c>
      <c r="I450" s="42">
        <v>28</v>
      </c>
      <c r="J450" s="39"/>
      <c r="K450" s="39"/>
      <c r="L450" s="39"/>
      <c r="M450" s="39"/>
      <c r="N450" s="39"/>
      <c r="O450" s="41">
        <v>0.34399999999999997</v>
      </c>
      <c r="Q450" s="41"/>
      <c r="R450" s="41"/>
      <c r="S450" s="41"/>
      <c r="T450" s="41"/>
      <c r="U450" s="39"/>
      <c r="V450" s="39"/>
      <c r="W450" s="39"/>
      <c r="X450" s="41">
        <f t="shared" si="278"/>
        <v>27.312000000000001</v>
      </c>
      <c r="Y450" s="52">
        <f t="shared" si="274"/>
        <v>585.86410317247783</v>
      </c>
      <c r="Z450" s="52">
        <f t="shared" si="275"/>
        <v>2.2760000000000002</v>
      </c>
      <c r="AA450" s="53">
        <f t="shared" si="276"/>
        <v>4.0685007164755413</v>
      </c>
      <c r="AB450" s="54">
        <f t="shared" si="277"/>
        <v>6.5905096660808426E-5</v>
      </c>
      <c r="AC450" s="54">
        <v>1.4999999999999999E-4</v>
      </c>
      <c r="AD450" s="54"/>
      <c r="AE450" s="54"/>
      <c r="AF450" s="54"/>
      <c r="AG450" s="54"/>
      <c r="AH450" s="54"/>
      <c r="AI450" s="57">
        <v>101.7</v>
      </c>
      <c r="AJ450" s="54"/>
      <c r="AK450" s="54"/>
      <c r="AL450" s="54"/>
      <c r="AM450" s="54"/>
      <c r="AN450" s="54"/>
      <c r="AO450" s="54"/>
      <c r="AP450" s="54"/>
      <c r="AQ450" s="54"/>
      <c r="AR450" s="54"/>
      <c r="AY450" s="47" t="s">
        <v>176</v>
      </c>
      <c r="AZ450" s="48" t="s">
        <v>177</v>
      </c>
      <c r="BA450" s="49" t="s">
        <v>178</v>
      </c>
    </row>
    <row r="451" spans="1:53" s="42" customFormat="1" x14ac:dyDescent="0.25">
      <c r="A451" s="42" t="s">
        <v>171</v>
      </c>
      <c r="B451" s="42" t="s">
        <v>172</v>
      </c>
      <c r="C451" s="42" t="s">
        <v>173</v>
      </c>
      <c r="D451" s="42" t="s">
        <v>11</v>
      </c>
      <c r="E451" s="42">
        <v>1</v>
      </c>
      <c r="F451" s="42" t="s">
        <v>174</v>
      </c>
      <c r="G451" s="42">
        <v>28</v>
      </c>
      <c r="H451" s="42">
        <v>700</v>
      </c>
      <c r="I451" s="42">
        <v>28</v>
      </c>
      <c r="J451" s="39"/>
      <c r="K451" s="39"/>
      <c r="L451" s="39"/>
      <c r="M451" s="39" t="s">
        <v>180</v>
      </c>
      <c r="N451" s="39"/>
      <c r="O451" s="41">
        <v>0.375</v>
      </c>
      <c r="Q451" s="41"/>
      <c r="R451" s="41"/>
      <c r="S451" s="41"/>
      <c r="T451" s="41"/>
      <c r="U451" s="39"/>
      <c r="V451" s="39"/>
      <c r="W451" s="39"/>
      <c r="X451" s="41">
        <f t="shared" si="278"/>
        <v>27.25</v>
      </c>
      <c r="Y451" s="52">
        <f t="shared" si="274"/>
        <v>583.20722370781766</v>
      </c>
      <c r="Z451" s="52">
        <f t="shared" si="275"/>
        <v>2.2708333333333335</v>
      </c>
      <c r="AA451" s="53">
        <f t="shared" si="276"/>
        <v>4.0500501646376232</v>
      </c>
      <c r="AB451" s="54">
        <f t="shared" si="277"/>
        <v>6.605504587155962E-5</v>
      </c>
      <c r="AC451" s="54">
        <v>1.4999999999999999E-4</v>
      </c>
      <c r="AD451" s="54"/>
      <c r="AE451" s="54"/>
      <c r="AF451" s="54"/>
      <c r="AG451" s="54"/>
      <c r="AH451" s="54"/>
      <c r="AI451" s="57">
        <v>110.74</v>
      </c>
      <c r="AJ451" s="54"/>
      <c r="AK451" s="54"/>
      <c r="AL451" s="54"/>
      <c r="AM451" s="54"/>
      <c r="AN451" s="54"/>
      <c r="AO451" s="54"/>
      <c r="AP451" s="54"/>
      <c r="AQ451" s="54"/>
      <c r="AR451" s="54"/>
      <c r="AY451" s="47" t="s">
        <v>176</v>
      </c>
      <c r="AZ451" s="48" t="s">
        <v>177</v>
      </c>
      <c r="BA451" s="49" t="s">
        <v>178</v>
      </c>
    </row>
    <row r="452" spans="1:53" s="42" customFormat="1" x14ac:dyDescent="0.25">
      <c r="A452" s="42" t="s">
        <v>171</v>
      </c>
      <c r="B452" s="42" t="s">
        <v>172</v>
      </c>
      <c r="C452" s="42" t="s">
        <v>173</v>
      </c>
      <c r="D452" s="42" t="s">
        <v>11</v>
      </c>
      <c r="E452" s="42">
        <v>1</v>
      </c>
      <c r="F452" s="42" t="s">
        <v>174</v>
      </c>
      <c r="G452" s="42">
        <v>28</v>
      </c>
      <c r="H452" s="42">
        <v>700</v>
      </c>
      <c r="I452" s="42">
        <v>28</v>
      </c>
      <c r="J452" s="39"/>
      <c r="K452" s="39"/>
      <c r="L452" s="39"/>
      <c r="M452" s="39"/>
      <c r="N452" s="39"/>
      <c r="O452" s="41">
        <v>0.40600000000000003</v>
      </c>
      <c r="Q452" s="41"/>
      <c r="R452" s="41"/>
      <c r="S452" s="41"/>
      <c r="T452" s="41"/>
      <c r="U452" s="39"/>
      <c r="V452" s="39"/>
      <c r="W452" s="39"/>
      <c r="X452" s="41">
        <f t="shared" si="278"/>
        <v>27.187999999999999</v>
      </c>
      <c r="Y452" s="52">
        <f t="shared" si="274"/>
        <v>580.55638238423774</v>
      </c>
      <c r="Z452" s="52">
        <f t="shared" si="275"/>
        <v>2.2656666666666667</v>
      </c>
      <c r="AA452" s="53">
        <f t="shared" si="276"/>
        <v>4.0316415443349847</v>
      </c>
      <c r="AB452" s="54">
        <f t="shared" si="277"/>
        <v>6.6205678976018821E-5</v>
      </c>
      <c r="AC452" s="54">
        <v>1.4999999999999999E-4</v>
      </c>
      <c r="AD452" s="54"/>
      <c r="AE452" s="54"/>
      <c r="AF452" s="54"/>
      <c r="AG452" s="54"/>
      <c r="AH452" s="54"/>
      <c r="AI452" s="57">
        <v>119.76</v>
      </c>
      <c r="AJ452" s="54"/>
      <c r="AK452" s="54"/>
      <c r="AL452" s="54"/>
      <c r="AM452" s="54"/>
      <c r="AN452" s="54"/>
      <c r="AO452" s="54"/>
      <c r="AP452" s="54"/>
      <c r="AQ452" s="54"/>
      <c r="AR452" s="54"/>
      <c r="AY452" s="47" t="s">
        <v>176</v>
      </c>
      <c r="AZ452" s="48" t="s">
        <v>177</v>
      </c>
      <c r="BA452" s="49" t="s">
        <v>178</v>
      </c>
    </row>
    <row r="453" spans="1:53" s="42" customFormat="1" x14ac:dyDescent="0.25">
      <c r="A453" s="42" t="s">
        <v>171</v>
      </c>
      <c r="B453" s="42" t="s">
        <v>172</v>
      </c>
      <c r="C453" s="42" t="s">
        <v>173</v>
      </c>
      <c r="D453" s="42" t="s">
        <v>11</v>
      </c>
      <c r="E453" s="42">
        <v>1</v>
      </c>
      <c r="F453" s="42" t="s">
        <v>174</v>
      </c>
      <c r="G453" s="42">
        <v>28</v>
      </c>
      <c r="H453" s="42">
        <v>700</v>
      </c>
      <c r="I453" s="42">
        <v>28</v>
      </c>
      <c r="J453" s="39"/>
      <c r="K453" s="39"/>
      <c r="L453" s="39"/>
      <c r="M453" s="39"/>
      <c r="N453" s="39"/>
      <c r="O453" s="41">
        <v>0.438</v>
      </c>
      <c r="Q453" s="41"/>
      <c r="R453" s="41"/>
      <c r="S453" s="41"/>
      <c r="T453" s="41"/>
      <c r="U453" s="39"/>
      <c r="V453" s="39"/>
      <c r="W453" s="39"/>
      <c r="X453" s="41">
        <f t="shared" ref="X453:X516" si="299">(I453-O453*2)</f>
        <v>27.123999999999999</v>
      </c>
      <c r="Y453" s="52">
        <f t="shared" si="274"/>
        <v>577.8263635010095</v>
      </c>
      <c r="Z453" s="52">
        <f t="shared" si="275"/>
        <v>2.2603333333333331</v>
      </c>
      <c r="AA453" s="53">
        <f t="shared" si="276"/>
        <v>4.012683079868121</v>
      </c>
      <c r="AB453" s="54">
        <f t="shared" si="277"/>
        <v>6.6361893526028609E-5</v>
      </c>
      <c r="AC453" s="54">
        <v>1.4999999999999999E-4</v>
      </c>
      <c r="AD453" s="54"/>
      <c r="AE453" s="54"/>
      <c r="AF453" s="54"/>
      <c r="AG453" s="54"/>
      <c r="AH453" s="54"/>
      <c r="AI453" s="57">
        <v>129.05000000000001</v>
      </c>
      <c r="AJ453" s="54"/>
      <c r="AK453" s="54"/>
      <c r="AL453" s="54"/>
      <c r="AM453" s="54"/>
      <c r="AN453" s="54"/>
      <c r="AO453" s="54"/>
      <c r="AP453" s="54"/>
      <c r="AQ453" s="54"/>
      <c r="AR453" s="54"/>
      <c r="AY453" s="47" t="s">
        <v>176</v>
      </c>
      <c r="AZ453" s="48" t="s">
        <v>177</v>
      </c>
      <c r="BA453" s="49" t="s">
        <v>178</v>
      </c>
    </row>
    <row r="454" spans="1:53" s="42" customFormat="1" x14ac:dyDescent="0.25">
      <c r="A454" s="42" t="s">
        <v>171</v>
      </c>
      <c r="B454" s="42" t="s">
        <v>172</v>
      </c>
      <c r="C454" s="42" t="s">
        <v>173</v>
      </c>
      <c r="D454" s="42" t="s">
        <v>11</v>
      </c>
      <c r="E454" s="42">
        <v>1</v>
      </c>
      <c r="F454" s="42" t="s">
        <v>174</v>
      </c>
      <c r="G454" s="42">
        <v>28</v>
      </c>
      <c r="H454" s="42">
        <v>700</v>
      </c>
      <c r="I454" s="42">
        <v>28</v>
      </c>
      <c r="J454" s="39"/>
      <c r="K454" s="39"/>
      <c r="L454" s="39"/>
      <c r="M454" s="39"/>
      <c r="N454" s="39"/>
      <c r="O454" s="41">
        <v>0.46899999999999997</v>
      </c>
      <c r="Q454" s="41"/>
      <c r="R454" s="41"/>
      <c r="S454" s="41"/>
      <c r="T454" s="41"/>
      <c r="U454" s="39"/>
      <c r="V454" s="39"/>
      <c r="W454" s="39"/>
      <c r="X454" s="41">
        <f t="shared" si="299"/>
        <v>27.062000000000001</v>
      </c>
      <c r="Y454" s="52">
        <f t="shared" si="274"/>
        <v>575.18779323833462</v>
      </c>
      <c r="Z454" s="52">
        <f t="shared" si="275"/>
        <v>2.2551666666666668</v>
      </c>
      <c r="AA454" s="53">
        <f t="shared" si="276"/>
        <v>3.9943596752662125</v>
      </c>
      <c r="AB454" s="54">
        <f t="shared" si="277"/>
        <v>6.6513930973320521E-5</v>
      </c>
      <c r="AC454" s="54">
        <v>1.4999999999999999E-4</v>
      </c>
      <c r="AD454" s="54"/>
      <c r="AE454" s="54"/>
      <c r="AF454" s="54"/>
      <c r="AG454" s="54"/>
      <c r="AH454" s="54"/>
      <c r="AI454" s="57">
        <v>138.03</v>
      </c>
      <c r="AJ454" s="54"/>
      <c r="AK454" s="54"/>
      <c r="AL454" s="54"/>
      <c r="AM454" s="54"/>
      <c r="AN454" s="54"/>
      <c r="AO454" s="54"/>
      <c r="AP454" s="54"/>
      <c r="AQ454" s="54"/>
      <c r="AR454" s="54"/>
      <c r="AY454" s="47" t="s">
        <v>176</v>
      </c>
      <c r="AZ454" s="48" t="s">
        <v>177</v>
      </c>
      <c r="BA454" s="49" t="s">
        <v>178</v>
      </c>
    </row>
    <row r="455" spans="1:53" s="42" customFormat="1" x14ac:dyDescent="0.25">
      <c r="A455" s="42" t="s">
        <v>171</v>
      </c>
      <c r="B455" s="42" t="s">
        <v>172</v>
      </c>
      <c r="C455" s="42" t="s">
        <v>173</v>
      </c>
      <c r="D455" s="42" t="s">
        <v>11</v>
      </c>
      <c r="E455" s="42">
        <v>1</v>
      </c>
      <c r="F455" s="42" t="s">
        <v>174</v>
      </c>
      <c r="G455" s="42">
        <v>28</v>
      </c>
      <c r="H455" s="42">
        <v>700</v>
      </c>
      <c r="I455" s="42">
        <v>28</v>
      </c>
      <c r="J455" s="39"/>
      <c r="K455" s="39"/>
      <c r="L455" s="39"/>
      <c r="M455" s="39" t="s">
        <v>182</v>
      </c>
      <c r="N455" s="39">
        <v>20</v>
      </c>
      <c r="O455" s="41">
        <v>0.5</v>
      </c>
      <c r="Q455" s="41"/>
      <c r="R455" s="41"/>
      <c r="S455" s="41"/>
      <c r="T455" s="41"/>
      <c r="U455" s="39"/>
      <c r="V455" s="39"/>
      <c r="W455" s="39"/>
      <c r="X455" s="41">
        <f t="shared" si="299"/>
        <v>27</v>
      </c>
      <c r="Y455" s="52">
        <f t="shared" si="274"/>
        <v>572.55526111673976</v>
      </c>
      <c r="Z455" s="52">
        <f t="shared" si="275"/>
        <v>2.25</v>
      </c>
      <c r="AA455" s="53">
        <f t="shared" si="276"/>
        <v>3.9760782021995817</v>
      </c>
      <c r="AB455" s="54">
        <f t="shared" si="277"/>
        <v>6.6666666666666656E-5</v>
      </c>
      <c r="AC455" s="54">
        <v>1.4999999999999999E-4</v>
      </c>
      <c r="AD455" s="54"/>
      <c r="AE455" s="54"/>
      <c r="AF455" s="54"/>
      <c r="AG455" s="54"/>
      <c r="AH455" s="54"/>
      <c r="AI455" s="57">
        <v>146.99</v>
      </c>
      <c r="AJ455" s="54"/>
      <c r="AK455" s="54"/>
      <c r="AL455" s="54"/>
      <c r="AM455" s="54"/>
      <c r="AN455" s="54"/>
      <c r="AO455" s="54"/>
      <c r="AP455" s="54"/>
      <c r="AQ455" s="54"/>
      <c r="AR455" s="54"/>
      <c r="AY455" s="47" t="s">
        <v>176</v>
      </c>
      <c r="AZ455" s="48" t="s">
        <v>177</v>
      </c>
      <c r="BA455" s="49" t="s">
        <v>178</v>
      </c>
    </row>
    <row r="456" spans="1:53" s="38" customFormat="1" x14ac:dyDescent="0.25">
      <c r="A456" s="38" t="s">
        <v>171</v>
      </c>
      <c r="B456" s="38" t="s">
        <v>172</v>
      </c>
      <c r="C456" s="38" t="s">
        <v>173</v>
      </c>
      <c r="D456" s="38" t="s">
        <v>11</v>
      </c>
      <c r="E456" s="38">
        <v>1</v>
      </c>
      <c r="F456" s="38" t="s">
        <v>174</v>
      </c>
      <c r="G456" s="38">
        <v>28</v>
      </c>
      <c r="H456" s="38">
        <v>700</v>
      </c>
      <c r="I456" s="38">
        <v>28</v>
      </c>
      <c r="J456" s="35"/>
      <c r="K456" s="35"/>
      <c r="L456" s="35"/>
      <c r="M456" s="35"/>
      <c r="N456" s="35"/>
      <c r="O456" s="37">
        <v>0.56200000000000006</v>
      </c>
      <c r="Q456" s="37"/>
      <c r="R456" s="37"/>
      <c r="S456" s="37"/>
      <c r="T456" s="37"/>
      <c r="U456" s="35"/>
      <c r="V456" s="35"/>
      <c r="W456" s="35"/>
      <c r="X456" s="37">
        <f t="shared" si="299"/>
        <v>26.876000000000001</v>
      </c>
      <c r="Y456" s="44">
        <f t="shared" ref="Y456" si="300">PI()*X456^2/4</f>
        <v>567.30831129679086</v>
      </c>
      <c r="Z456" s="44">
        <f t="shared" ref="Z456" si="301">X456/12</f>
        <v>2.2396666666666669</v>
      </c>
      <c r="AA456" s="45">
        <f t="shared" ref="AA456" si="302">PI()*Z456^2/4</f>
        <v>3.9396410506721597</v>
      </c>
      <c r="AB456" s="46">
        <f t="shared" ref="AB456" si="303">AC456/Z456</f>
        <v>6.6974252120851309E-5</v>
      </c>
      <c r="AC456" s="46">
        <v>1.4999999999999999E-4</v>
      </c>
      <c r="AD456" s="46"/>
      <c r="AE456" s="46"/>
      <c r="AF456" s="46"/>
      <c r="AG456" s="46"/>
      <c r="AH456" s="46"/>
      <c r="AI456" s="56">
        <v>164.84</v>
      </c>
      <c r="AJ456" s="46"/>
      <c r="AK456" s="46"/>
      <c r="AL456" s="46"/>
      <c r="AM456" s="46"/>
      <c r="AN456" s="46"/>
      <c r="AO456" s="46"/>
      <c r="AP456" s="46"/>
      <c r="AQ456" s="46"/>
      <c r="AR456" s="46"/>
      <c r="AY456" s="47" t="s">
        <v>176</v>
      </c>
      <c r="AZ456" s="48" t="s">
        <v>177</v>
      </c>
      <c r="BA456" s="49" t="s">
        <v>178</v>
      </c>
    </row>
    <row r="457" spans="1:53" s="42" customFormat="1" x14ac:dyDescent="0.25">
      <c r="A457" s="42" t="s">
        <v>171</v>
      </c>
      <c r="B457" s="42" t="s">
        <v>172</v>
      </c>
      <c r="C457" s="42" t="s">
        <v>173</v>
      </c>
      <c r="D457" s="42" t="s">
        <v>11</v>
      </c>
      <c r="E457" s="42">
        <v>1</v>
      </c>
      <c r="F457" s="42" t="s">
        <v>174</v>
      </c>
      <c r="G457" s="42">
        <v>28</v>
      </c>
      <c r="H457" s="42">
        <v>700</v>
      </c>
      <c r="I457" s="42">
        <v>28</v>
      </c>
      <c r="J457" s="39"/>
      <c r="K457" s="39"/>
      <c r="L457" s="39"/>
      <c r="M457" s="39"/>
      <c r="N457" s="39">
        <v>30</v>
      </c>
      <c r="O457" s="41">
        <v>0.625</v>
      </c>
      <c r="Q457" s="41"/>
      <c r="R457" s="41"/>
      <c r="S457" s="41"/>
      <c r="T457" s="41"/>
      <c r="U457" s="39"/>
      <c r="V457" s="39"/>
      <c r="W457" s="39"/>
      <c r="X457" s="41">
        <f t="shared" si="299"/>
        <v>26.75</v>
      </c>
      <c r="Y457" s="52">
        <f t="shared" si="274"/>
        <v>562.0014732960866</v>
      </c>
      <c r="Z457" s="52">
        <f t="shared" si="275"/>
        <v>2.2291666666666665</v>
      </c>
      <c r="AA457" s="53">
        <f t="shared" si="276"/>
        <v>3.9027880090006004</v>
      </c>
      <c r="AB457" s="54">
        <f t="shared" si="277"/>
        <v>6.7289719626168224E-5</v>
      </c>
      <c r="AC457" s="54">
        <v>1.4999999999999999E-4</v>
      </c>
      <c r="AD457" s="54"/>
      <c r="AE457" s="54"/>
      <c r="AF457" s="54"/>
      <c r="AG457" s="54"/>
      <c r="AH457" s="54"/>
      <c r="AI457" s="57">
        <v>182.9</v>
      </c>
      <c r="AJ457" s="54"/>
      <c r="AK457" s="54"/>
      <c r="AL457" s="54"/>
      <c r="AM457" s="54"/>
      <c r="AN457" s="54"/>
      <c r="AO457" s="54"/>
      <c r="AP457" s="54"/>
      <c r="AQ457" s="54"/>
      <c r="AR457" s="54"/>
      <c r="AY457" s="47" t="s">
        <v>176</v>
      </c>
      <c r="AZ457" s="48" t="s">
        <v>177</v>
      </c>
      <c r="BA457" s="49" t="s">
        <v>178</v>
      </c>
    </row>
    <row r="458" spans="1:53" s="38" customFormat="1" x14ac:dyDescent="0.25">
      <c r="A458" s="38" t="s">
        <v>171</v>
      </c>
      <c r="B458" s="38" t="s">
        <v>172</v>
      </c>
      <c r="C458" s="38" t="s">
        <v>173</v>
      </c>
      <c r="D458" s="38" t="s">
        <v>11</v>
      </c>
      <c r="E458" s="38">
        <v>1</v>
      </c>
      <c r="F458" s="38" t="s">
        <v>174</v>
      </c>
      <c r="G458" s="38">
        <v>28</v>
      </c>
      <c r="H458" s="38">
        <v>700</v>
      </c>
      <c r="I458" s="38">
        <v>28</v>
      </c>
      <c r="J458" s="35"/>
      <c r="K458" s="35"/>
      <c r="L458" s="35"/>
      <c r="M458" s="35"/>
      <c r="N458" s="35"/>
      <c r="O458" s="37">
        <v>0.68799999999999994</v>
      </c>
      <c r="Q458" s="37"/>
      <c r="R458" s="37"/>
      <c r="S458" s="37"/>
      <c r="T458" s="37"/>
      <c r="U458" s="35"/>
      <c r="V458" s="35"/>
      <c r="W458" s="35"/>
      <c r="X458" s="37">
        <f t="shared" si="299"/>
        <v>26.623999999999999</v>
      </c>
      <c r="Y458" s="44">
        <f t="shared" si="274"/>
        <v>556.71957325786639</v>
      </c>
      <c r="Z458" s="44">
        <f t="shared" si="275"/>
        <v>2.2186666666666666</v>
      </c>
      <c r="AA458" s="45">
        <f t="shared" si="276"/>
        <v>3.8661081476240726</v>
      </c>
      <c r="AB458" s="46">
        <f t="shared" si="277"/>
        <v>6.7608173076923081E-5</v>
      </c>
      <c r="AC458" s="46">
        <v>1.4999999999999999E-4</v>
      </c>
      <c r="AD458" s="46"/>
      <c r="AE458" s="46"/>
      <c r="AF458" s="46"/>
      <c r="AG458" s="46"/>
      <c r="AH458" s="46"/>
      <c r="AI458" s="56">
        <v>200.87</v>
      </c>
      <c r="AJ458" s="46"/>
      <c r="AK458" s="46"/>
      <c r="AL458" s="46"/>
      <c r="AM458" s="46"/>
      <c r="AN458" s="46"/>
      <c r="AO458" s="46"/>
      <c r="AP458" s="46"/>
      <c r="AQ458" s="46"/>
      <c r="AR458" s="46"/>
      <c r="AY458" s="47" t="s">
        <v>176</v>
      </c>
      <c r="AZ458" s="48" t="s">
        <v>177</v>
      </c>
      <c r="BA458" s="49" t="s">
        <v>178</v>
      </c>
    </row>
    <row r="459" spans="1:53" s="38" customFormat="1" x14ac:dyDescent="0.25">
      <c r="A459" s="38" t="s">
        <v>171</v>
      </c>
      <c r="B459" s="38" t="s">
        <v>172</v>
      </c>
      <c r="C459" s="38" t="s">
        <v>173</v>
      </c>
      <c r="D459" s="38" t="s">
        <v>11</v>
      </c>
      <c r="E459" s="38">
        <v>1</v>
      </c>
      <c r="F459" s="38" t="s">
        <v>174</v>
      </c>
      <c r="G459" s="38">
        <v>28</v>
      </c>
      <c r="H459" s="38">
        <v>700</v>
      </c>
      <c r="I459" s="38">
        <v>28</v>
      </c>
      <c r="J459" s="35"/>
      <c r="K459" s="35"/>
      <c r="L459" s="35"/>
      <c r="M459" s="35"/>
      <c r="N459" s="35"/>
      <c r="O459" s="37">
        <v>0.75</v>
      </c>
      <c r="Q459" s="37"/>
      <c r="R459" s="37"/>
      <c r="S459" s="37"/>
      <c r="T459" s="37"/>
      <c r="U459" s="35"/>
      <c r="V459" s="35"/>
      <c r="W459" s="35"/>
      <c r="X459" s="37">
        <f t="shared" si="299"/>
        <v>26.5</v>
      </c>
      <c r="Y459" s="44">
        <f t="shared" si="274"/>
        <v>551.54586024585808</v>
      </c>
      <c r="Z459" s="44">
        <f t="shared" si="275"/>
        <v>2.2083333333333335</v>
      </c>
      <c r="AA459" s="45">
        <f t="shared" si="276"/>
        <v>3.8301795850406815</v>
      </c>
      <c r="AB459" s="46">
        <f t="shared" si="277"/>
        <v>6.7924528301886784E-5</v>
      </c>
      <c r="AC459" s="46">
        <v>1.4999999999999999E-4</v>
      </c>
      <c r="AD459" s="46"/>
      <c r="AE459" s="46"/>
      <c r="AF459" s="46"/>
      <c r="AG459" s="46"/>
      <c r="AH459" s="46"/>
      <c r="AI459" s="56">
        <v>218.48</v>
      </c>
      <c r="AJ459" s="46"/>
      <c r="AK459" s="46"/>
      <c r="AL459" s="46"/>
      <c r="AM459" s="46"/>
      <c r="AN459" s="46"/>
      <c r="AO459" s="46"/>
      <c r="AP459" s="46"/>
      <c r="AQ459" s="46"/>
      <c r="AR459" s="46"/>
      <c r="AY459" s="47" t="s">
        <v>176</v>
      </c>
      <c r="AZ459" s="48" t="s">
        <v>177</v>
      </c>
      <c r="BA459" s="49" t="s">
        <v>178</v>
      </c>
    </row>
    <row r="460" spans="1:53" s="38" customFormat="1" x14ac:dyDescent="0.25">
      <c r="A460" s="38" t="s">
        <v>171</v>
      </c>
      <c r="B460" s="38" t="s">
        <v>172</v>
      </c>
      <c r="C460" s="38" t="s">
        <v>173</v>
      </c>
      <c r="D460" s="38" t="s">
        <v>11</v>
      </c>
      <c r="E460" s="38">
        <v>1</v>
      </c>
      <c r="F460" s="38" t="s">
        <v>174</v>
      </c>
      <c r="G460" s="38">
        <v>28</v>
      </c>
      <c r="H460" s="38">
        <v>700</v>
      </c>
      <c r="I460" s="38">
        <v>28</v>
      </c>
      <c r="J460" s="35"/>
      <c r="K460" s="35"/>
      <c r="L460" s="35"/>
      <c r="M460" s="35"/>
      <c r="N460" s="35"/>
      <c r="O460" s="37">
        <v>0.81200000000000006</v>
      </c>
      <c r="Q460" s="37"/>
      <c r="R460" s="37"/>
      <c r="S460" s="37"/>
      <c r="T460" s="37"/>
      <c r="U460" s="35"/>
      <c r="V460" s="35"/>
      <c r="W460" s="35"/>
      <c r="X460" s="37">
        <f t="shared" si="299"/>
        <v>26.376000000000001</v>
      </c>
      <c r="Y460" s="44">
        <f t="shared" si="274"/>
        <v>546.3962997981705</v>
      </c>
      <c r="Z460" s="44">
        <f t="shared" si="275"/>
        <v>2.198</v>
      </c>
      <c r="AA460" s="45">
        <f t="shared" si="276"/>
        <v>3.7944187485984053</v>
      </c>
      <c r="AB460" s="46">
        <f t="shared" si="277"/>
        <v>6.8243858052775239E-5</v>
      </c>
      <c r="AC460" s="46">
        <v>1.4999999999999999E-4</v>
      </c>
      <c r="AD460" s="46"/>
      <c r="AE460" s="46"/>
      <c r="AF460" s="46"/>
      <c r="AG460" s="46"/>
      <c r="AH460" s="46"/>
      <c r="AI460" s="56">
        <v>236</v>
      </c>
      <c r="AJ460" s="46"/>
      <c r="AK460" s="46"/>
      <c r="AL460" s="46"/>
      <c r="AM460" s="46"/>
      <c r="AN460" s="46"/>
      <c r="AO460" s="46"/>
      <c r="AP460" s="46"/>
      <c r="AQ460" s="46"/>
      <c r="AR460" s="46"/>
      <c r="AY460" s="47" t="s">
        <v>176</v>
      </c>
      <c r="AZ460" s="48" t="s">
        <v>177</v>
      </c>
      <c r="BA460" s="49" t="s">
        <v>178</v>
      </c>
    </row>
    <row r="461" spans="1:53" s="38" customFormat="1" x14ac:dyDescent="0.25">
      <c r="A461" s="38" t="s">
        <v>171</v>
      </c>
      <c r="B461" s="38" t="s">
        <v>172</v>
      </c>
      <c r="C461" s="38" t="s">
        <v>173</v>
      </c>
      <c r="D461" s="38" t="s">
        <v>11</v>
      </c>
      <c r="E461" s="38">
        <v>1</v>
      </c>
      <c r="F461" s="38" t="s">
        <v>174</v>
      </c>
      <c r="G461" s="38">
        <v>28</v>
      </c>
      <c r="H461" s="38">
        <v>700</v>
      </c>
      <c r="I461" s="38">
        <v>28</v>
      </c>
      <c r="J461" s="35"/>
      <c r="K461" s="35"/>
      <c r="L461" s="35"/>
      <c r="M461" s="35"/>
      <c r="N461" s="35"/>
      <c r="O461" s="37">
        <v>0.875</v>
      </c>
      <c r="Q461" s="37"/>
      <c r="R461" s="37"/>
      <c r="S461" s="37"/>
      <c r="T461" s="37"/>
      <c r="U461" s="35"/>
      <c r="V461" s="35"/>
      <c r="W461" s="35"/>
      <c r="X461" s="37">
        <f t="shared" si="299"/>
        <v>26.25</v>
      </c>
      <c r="Y461" s="44">
        <f t="shared" si="274"/>
        <v>541.18842196605419</v>
      </c>
      <c r="Z461" s="44">
        <f t="shared" si="275"/>
        <v>2.1875</v>
      </c>
      <c r="AA461" s="45">
        <f t="shared" si="276"/>
        <v>3.7582529303198209</v>
      </c>
      <c r="AB461" s="46">
        <f t="shared" si="277"/>
        <v>6.8571428571428567E-5</v>
      </c>
      <c r="AC461" s="46">
        <v>1.4999999999999999E-4</v>
      </c>
      <c r="AD461" s="46"/>
      <c r="AE461" s="46"/>
      <c r="AF461" s="46"/>
      <c r="AG461" s="46"/>
      <c r="AH461" s="46"/>
      <c r="AI461" s="56">
        <v>253.72</v>
      </c>
      <c r="AJ461" s="46"/>
      <c r="AK461" s="46"/>
      <c r="AL461" s="46"/>
      <c r="AM461" s="46"/>
      <c r="AN461" s="46"/>
      <c r="AO461" s="46"/>
      <c r="AP461" s="46"/>
      <c r="AQ461" s="46"/>
      <c r="AR461" s="46"/>
      <c r="AY461" s="47" t="s">
        <v>176</v>
      </c>
      <c r="AZ461" s="48" t="s">
        <v>177</v>
      </c>
      <c r="BA461" s="49" t="s">
        <v>178</v>
      </c>
    </row>
    <row r="462" spans="1:53" s="38" customFormat="1" x14ac:dyDescent="0.25">
      <c r="A462" s="38" t="s">
        <v>171</v>
      </c>
      <c r="B462" s="38" t="s">
        <v>172</v>
      </c>
      <c r="C462" s="38" t="s">
        <v>173</v>
      </c>
      <c r="D462" s="38" t="s">
        <v>11</v>
      </c>
      <c r="E462" s="38">
        <v>1</v>
      </c>
      <c r="F462" s="38" t="s">
        <v>174</v>
      </c>
      <c r="G462" s="38">
        <v>28</v>
      </c>
      <c r="H462" s="38">
        <v>700</v>
      </c>
      <c r="I462" s="38">
        <v>28</v>
      </c>
      <c r="J462" s="35"/>
      <c r="K462" s="35"/>
      <c r="L462" s="35"/>
      <c r="M462" s="35"/>
      <c r="N462" s="35"/>
      <c r="O462" s="37">
        <v>0.93799999999999994</v>
      </c>
      <c r="Q462" s="37"/>
      <c r="R462" s="37"/>
      <c r="S462" s="37"/>
      <c r="T462" s="37"/>
      <c r="U462" s="35"/>
      <c r="V462" s="35"/>
      <c r="W462" s="35"/>
      <c r="X462" s="37">
        <f t="shared" si="299"/>
        <v>26.123999999999999</v>
      </c>
      <c r="Y462" s="44">
        <f t="shared" si="274"/>
        <v>536.00548209642216</v>
      </c>
      <c r="Z462" s="44">
        <f t="shared" si="275"/>
        <v>2.177</v>
      </c>
      <c r="AA462" s="45">
        <f t="shared" si="276"/>
        <v>3.7222602923362658</v>
      </c>
      <c r="AB462" s="46">
        <f t="shared" si="277"/>
        <v>6.8902158934313273E-5</v>
      </c>
      <c r="AC462" s="46">
        <v>1.4999999999999999E-4</v>
      </c>
      <c r="AD462" s="46"/>
      <c r="AE462" s="46"/>
      <c r="AF462" s="46"/>
      <c r="AG462" s="46"/>
      <c r="AH462" s="46"/>
      <c r="AI462" s="56">
        <v>271.36</v>
      </c>
      <c r="AJ462" s="46"/>
      <c r="AK462" s="46"/>
      <c r="AL462" s="46"/>
      <c r="AM462" s="46"/>
      <c r="AN462" s="46"/>
      <c r="AO462" s="46"/>
      <c r="AP462" s="46"/>
      <c r="AQ462" s="46"/>
      <c r="AR462" s="46"/>
      <c r="AY462" s="47" t="s">
        <v>176</v>
      </c>
      <c r="AZ462" s="48" t="s">
        <v>177</v>
      </c>
      <c r="BA462" s="49" t="s">
        <v>178</v>
      </c>
    </row>
    <row r="463" spans="1:53" s="38" customFormat="1" x14ac:dyDescent="0.25">
      <c r="A463" s="38" t="s">
        <v>171</v>
      </c>
      <c r="B463" s="38" t="s">
        <v>172</v>
      </c>
      <c r="C463" s="38" t="s">
        <v>173</v>
      </c>
      <c r="D463" s="38" t="s">
        <v>11</v>
      </c>
      <c r="E463" s="38">
        <v>1</v>
      </c>
      <c r="F463" s="38" t="s">
        <v>174</v>
      </c>
      <c r="G463" s="38">
        <v>28</v>
      </c>
      <c r="H463" s="38">
        <v>700</v>
      </c>
      <c r="I463" s="38">
        <v>28</v>
      </c>
      <c r="J463" s="35"/>
      <c r="K463" s="35"/>
      <c r="L463" s="35"/>
      <c r="M463" s="35"/>
      <c r="N463" s="35"/>
      <c r="O463" s="37">
        <v>1</v>
      </c>
      <c r="Q463" s="37"/>
      <c r="R463" s="37"/>
      <c r="S463" s="37"/>
      <c r="T463" s="37"/>
      <c r="U463" s="35"/>
      <c r="V463" s="35"/>
      <c r="W463" s="35"/>
      <c r="X463" s="37">
        <f t="shared" si="299"/>
        <v>26</v>
      </c>
      <c r="Y463" s="44">
        <f t="shared" si="274"/>
        <v>530.92915845667505</v>
      </c>
      <c r="Z463" s="44">
        <f t="shared" si="275"/>
        <v>2.1666666666666665</v>
      </c>
      <c r="AA463" s="45">
        <f t="shared" si="276"/>
        <v>3.6870080448380205</v>
      </c>
      <c r="AB463" s="46">
        <f t="shared" si="277"/>
        <v>6.9230769230769224E-5</v>
      </c>
      <c r="AC463" s="46">
        <v>1.4999999999999999E-4</v>
      </c>
      <c r="AD463" s="46"/>
      <c r="AE463" s="46"/>
      <c r="AF463" s="46"/>
      <c r="AG463" s="46"/>
      <c r="AH463" s="46"/>
      <c r="AI463" s="56">
        <v>288.63</v>
      </c>
      <c r="AJ463" s="46"/>
      <c r="AK463" s="46"/>
      <c r="AL463" s="46"/>
      <c r="AM463" s="46"/>
      <c r="AN463" s="46"/>
      <c r="AO463" s="46"/>
      <c r="AP463" s="46"/>
      <c r="AQ463" s="46"/>
      <c r="AR463" s="46"/>
      <c r="AY463" s="47" t="s">
        <v>176</v>
      </c>
      <c r="AZ463" s="48" t="s">
        <v>177</v>
      </c>
      <c r="BA463" s="49" t="s">
        <v>178</v>
      </c>
    </row>
    <row r="464" spans="1:53" s="27" customFormat="1" x14ac:dyDescent="0.25">
      <c r="A464" s="27" t="s">
        <v>171</v>
      </c>
      <c r="B464" s="27" t="s">
        <v>172</v>
      </c>
      <c r="C464" s="27" t="s">
        <v>173</v>
      </c>
      <c r="D464" s="27" t="s">
        <v>11</v>
      </c>
      <c r="E464" s="27">
        <v>1</v>
      </c>
      <c r="F464" s="27" t="s">
        <v>174</v>
      </c>
      <c r="G464" s="28">
        <v>30</v>
      </c>
      <c r="H464" s="28">
        <v>750</v>
      </c>
      <c r="I464" s="27">
        <v>30</v>
      </c>
      <c r="J464" s="24"/>
      <c r="K464" s="24"/>
      <c r="L464" s="24"/>
      <c r="M464" s="24"/>
      <c r="N464" s="24">
        <v>5</v>
      </c>
      <c r="O464" s="26">
        <v>0.25</v>
      </c>
      <c r="Q464" s="26"/>
      <c r="R464" s="26"/>
      <c r="S464" s="26"/>
      <c r="T464" s="26"/>
      <c r="U464" s="24"/>
      <c r="V464" s="24"/>
      <c r="W464" s="24"/>
      <c r="X464" s="26">
        <f t="shared" si="299"/>
        <v>29.5</v>
      </c>
      <c r="Y464" s="29">
        <f t="shared" si="274"/>
        <v>683.4927516966294</v>
      </c>
      <c r="Z464" s="29">
        <f t="shared" si="275"/>
        <v>2.4583333333333335</v>
      </c>
      <c r="AA464" s="30">
        <f t="shared" si="276"/>
        <v>4.7464774423377047</v>
      </c>
      <c r="AB464" s="31">
        <f t="shared" si="277"/>
        <v>6.1016949152542363E-5</v>
      </c>
      <c r="AC464" s="31">
        <v>1.4999999999999999E-4</v>
      </c>
      <c r="AD464" s="31"/>
      <c r="AE464" s="31"/>
      <c r="AF464" s="31"/>
      <c r="AH464" s="31"/>
      <c r="AI464" s="55">
        <v>79.510000000000005</v>
      </c>
      <c r="AJ464" s="31"/>
      <c r="AK464" s="31"/>
      <c r="AL464" s="31"/>
      <c r="AM464" s="31"/>
      <c r="AN464" s="31"/>
      <c r="AO464" s="31"/>
      <c r="AP464" s="31"/>
      <c r="AQ464" s="31"/>
      <c r="AR464" s="31"/>
      <c r="AY464" s="32" t="s">
        <v>176</v>
      </c>
      <c r="AZ464" s="33" t="s">
        <v>177</v>
      </c>
      <c r="BA464" s="27" t="s">
        <v>178</v>
      </c>
    </row>
    <row r="465" spans="1:53" s="27" customFormat="1" x14ac:dyDescent="0.25">
      <c r="A465" s="27" t="s">
        <v>171</v>
      </c>
      <c r="B465" s="27" t="s">
        <v>172</v>
      </c>
      <c r="C465" s="27" t="s">
        <v>173</v>
      </c>
      <c r="D465" s="27" t="s">
        <v>11</v>
      </c>
      <c r="E465" s="27">
        <v>1</v>
      </c>
      <c r="F465" s="27" t="s">
        <v>174</v>
      </c>
      <c r="G465" s="27">
        <v>30</v>
      </c>
      <c r="H465" s="27">
        <v>750</v>
      </c>
      <c r="I465" s="27">
        <v>30</v>
      </c>
      <c r="J465" s="24"/>
      <c r="K465" s="24"/>
      <c r="L465" s="24"/>
      <c r="M465" s="24"/>
      <c r="N465" s="24"/>
      <c r="O465" s="26">
        <v>0.28100000000000003</v>
      </c>
      <c r="Q465" s="26"/>
      <c r="R465" s="26"/>
      <c r="S465" s="26"/>
      <c r="T465" s="26"/>
      <c r="U465" s="24"/>
      <c r="V465" s="24"/>
      <c r="W465" s="24"/>
      <c r="X465" s="26">
        <f t="shared" si="299"/>
        <v>29.437999999999999</v>
      </c>
      <c r="Y465" s="29">
        <f t="shared" si="274"/>
        <v>680.62278428546153</v>
      </c>
      <c r="Z465" s="29">
        <f t="shared" si="275"/>
        <v>2.4531666666666667</v>
      </c>
      <c r="AA465" s="30">
        <f t="shared" si="276"/>
        <v>4.726547113093484</v>
      </c>
      <c r="AB465" s="31">
        <f t="shared" si="277"/>
        <v>6.114545825123989E-5</v>
      </c>
      <c r="AC465" s="31">
        <v>1.4999999999999999E-4</v>
      </c>
      <c r="AD465" s="31"/>
      <c r="AE465" s="31"/>
      <c r="AF465" s="31"/>
      <c r="AG465" s="31"/>
      <c r="AH465" s="31"/>
      <c r="AI465" s="55">
        <v>89.27</v>
      </c>
      <c r="AJ465" s="31"/>
      <c r="AK465" s="31"/>
      <c r="AL465" s="31"/>
      <c r="AM465" s="31"/>
      <c r="AN465" s="31"/>
      <c r="AO465" s="31"/>
      <c r="AP465" s="31"/>
      <c r="AQ465" s="31"/>
      <c r="AR465" s="31"/>
      <c r="AY465" s="32" t="s">
        <v>176</v>
      </c>
      <c r="AZ465" s="33" t="s">
        <v>177</v>
      </c>
      <c r="BA465" s="27" t="s">
        <v>178</v>
      </c>
    </row>
    <row r="466" spans="1:53" s="27" customFormat="1" x14ac:dyDescent="0.25">
      <c r="A466" s="27" t="s">
        <v>171</v>
      </c>
      <c r="B466" s="27" t="s">
        <v>172</v>
      </c>
      <c r="C466" s="27" t="s">
        <v>173</v>
      </c>
      <c r="D466" s="27" t="s">
        <v>11</v>
      </c>
      <c r="E466" s="27">
        <v>1</v>
      </c>
      <c r="F466" s="27" t="s">
        <v>174</v>
      </c>
      <c r="G466" s="27">
        <v>30</v>
      </c>
      <c r="H466" s="34">
        <v>750</v>
      </c>
      <c r="I466" s="27">
        <v>30</v>
      </c>
      <c r="J466" s="24"/>
      <c r="K466" s="24"/>
      <c r="L466" s="24"/>
      <c r="M466" s="24"/>
      <c r="N466" s="24">
        <v>10</v>
      </c>
      <c r="O466" s="26">
        <v>0.312</v>
      </c>
      <c r="Q466" s="26"/>
      <c r="R466" s="26"/>
      <c r="S466" s="26"/>
      <c r="T466" s="26"/>
      <c r="U466" s="24"/>
      <c r="V466" s="24"/>
      <c r="W466" s="24"/>
      <c r="X466" s="26">
        <f t="shared" si="299"/>
        <v>29.376000000000001</v>
      </c>
      <c r="Y466" s="29">
        <f t="shared" si="274"/>
        <v>677.75885501537402</v>
      </c>
      <c r="Z466" s="29">
        <f t="shared" si="275"/>
        <v>2.448</v>
      </c>
      <c r="AA466" s="30">
        <f t="shared" si="276"/>
        <v>4.7066587153845418</v>
      </c>
      <c r="AB466" s="31">
        <f t="shared" si="277"/>
        <v>6.1274509803921568E-5</v>
      </c>
      <c r="AC466" s="31">
        <v>1.4999999999999999E-4</v>
      </c>
      <c r="AD466" s="31"/>
      <c r="AE466" s="31"/>
      <c r="AF466" s="31"/>
      <c r="AG466" s="31"/>
      <c r="AH466" s="31"/>
      <c r="AI466" s="55">
        <v>99.02</v>
      </c>
      <c r="AJ466" s="31"/>
      <c r="AK466" s="31"/>
      <c r="AL466" s="31"/>
      <c r="AM466" s="31"/>
      <c r="AN466" s="31"/>
      <c r="AO466" s="31"/>
      <c r="AP466" s="31"/>
      <c r="AQ466" s="31"/>
      <c r="AR466" s="31"/>
      <c r="AY466" s="32" t="s">
        <v>176</v>
      </c>
      <c r="AZ466" s="33" t="s">
        <v>177</v>
      </c>
      <c r="BA466" s="27" t="s">
        <v>178</v>
      </c>
    </row>
    <row r="467" spans="1:53" s="27" customFormat="1" x14ac:dyDescent="0.25">
      <c r="A467" s="27" t="s">
        <v>171</v>
      </c>
      <c r="B467" s="27" t="s">
        <v>172</v>
      </c>
      <c r="C467" s="27" t="s">
        <v>173</v>
      </c>
      <c r="D467" s="27" t="s">
        <v>11</v>
      </c>
      <c r="E467" s="27">
        <v>1</v>
      </c>
      <c r="F467" s="27" t="s">
        <v>174</v>
      </c>
      <c r="G467" s="27">
        <v>30</v>
      </c>
      <c r="H467" s="27">
        <v>750</v>
      </c>
      <c r="I467" s="27">
        <v>30</v>
      </c>
      <c r="J467" s="24"/>
      <c r="K467" s="24"/>
      <c r="L467" s="24"/>
      <c r="M467" s="24"/>
      <c r="N467" s="24"/>
      <c r="O467" s="26">
        <v>0.34399999999999997</v>
      </c>
      <c r="Q467" s="26"/>
      <c r="R467" s="26"/>
      <c r="S467" s="26"/>
      <c r="T467" s="26"/>
      <c r="U467" s="24"/>
      <c r="V467" s="24"/>
      <c r="W467" s="24"/>
      <c r="X467" s="26">
        <f t="shared" si="299"/>
        <v>29.312000000000001</v>
      </c>
      <c r="Y467" s="29">
        <f t="shared" si="274"/>
        <v>674.80887438091202</v>
      </c>
      <c r="Z467" s="29">
        <f t="shared" si="275"/>
        <v>2.4426666666666668</v>
      </c>
      <c r="AA467" s="30">
        <f t="shared" si="276"/>
        <v>4.6861727387563334</v>
      </c>
      <c r="AB467" s="31">
        <f t="shared" si="277"/>
        <v>6.140829694323143E-5</v>
      </c>
      <c r="AC467" s="31">
        <v>1.4999999999999999E-4</v>
      </c>
      <c r="AD467" s="31"/>
      <c r="AE467" s="31"/>
      <c r="AF467" s="31"/>
      <c r="AG467" s="31"/>
      <c r="AH467" s="31"/>
      <c r="AI467" s="55">
        <v>109.06</v>
      </c>
      <c r="AJ467" s="31"/>
      <c r="AK467" s="31"/>
      <c r="AL467" s="31"/>
      <c r="AM467" s="31"/>
      <c r="AN467" s="31"/>
      <c r="AO467" s="31"/>
      <c r="AP467" s="31"/>
      <c r="AQ467" s="31"/>
      <c r="AR467" s="31"/>
      <c r="AY467" s="32" t="s">
        <v>176</v>
      </c>
      <c r="AZ467" s="33" t="s">
        <v>177</v>
      </c>
      <c r="BA467" s="27" t="s">
        <v>178</v>
      </c>
    </row>
    <row r="468" spans="1:53" s="27" customFormat="1" x14ac:dyDescent="0.25">
      <c r="A468" s="27" t="s">
        <v>171</v>
      </c>
      <c r="B468" s="27" t="s">
        <v>172</v>
      </c>
      <c r="C468" s="27" t="s">
        <v>173</v>
      </c>
      <c r="D468" s="27" t="s">
        <v>11</v>
      </c>
      <c r="E468" s="27">
        <v>1</v>
      </c>
      <c r="F468" s="27" t="s">
        <v>174</v>
      </c>
      <c r="G468" s="27">
        <v>30</v>
      </c>
      <c r="H468" s="34">
        <v>750</v>
      </c>
      <c r="I468" s="27">
        <v>30</v>
      </c>
      <c r="J468" s="24"/>
      <c r="K468" s="24"/>
      <c r="L468" s="24"/>
      <c r="M468" s="24" t="s">
        <v>180</v>
      </c>
      <c r="N468" s="24"/>
      <c r="O468" s="26">
        <v>0.375</v>
      </c>
      <c r="Q468" s="26"/>
      <c r="R468" s="26"/>
      <c r="S468" s="26"/>
      <c r="T468" s="26"/>
      <c r="U468" s="24"/>
      <c r="V468" s="24"/>
      <c r="W468" s="24"/>
      <c r="X468" s="26">
        <f t="shared" si="299"/>
        <v>29.25</v>
      </c>
      <c r="Y468" s="29">
        <f t="shared" si="274"/>
        <v>671.95721617172933</v>
      </c>
      <c r="Z468" s="29">
        <f t="shared" si="275"/>
        <v>2.4375</v>
      </c>
      <c r="AA468" s="30">
        <f t="shared" si="276"/>
        <v>4.66636955674812</v>
      </c>
      <c r="AB468" s="31">
        <f t="shared" si="277"/>
        <v>6.1538461538461535E-5</v>
      </c>
      <c r="AC468" s="31">
        <v>1.4999999999999999E-4</v>
      </c>
      <c r="AD468" s="31"/>
      <c r="AE468" s="31"/>
      <c r="AF468" s="31"/>
      <c r="AG468" s="31"/>
      <c r="AH468" s="31"/>
      <c r="AI468" s="55">
        <v>118.76</v>
      </c>
      <c r="AJ468" s="31"/>
      <c r="AK468" s="31"/>
      <c r="AL468" s="31"/>
      <c r="AM468" s="31"/>
      <c r="AN468" s="31"/>
      <c r="AO468" s="31"/>
      <c r="AP468" s="31"/>
      <c r="AQ468" s="31"/>
      <c r="AR468" s="31"/>
      <c r="AY468" s="32" t="s">
        <v>176</v>
      </c>
      <c r="AZ468" s="33" t="s">
        <v>177</v>
      </c>
      <c r="BA468" s="27" t="s">
        <v>178</v>
      </c>
    </row>
    <row r="469" spans="1:53" s="27" customFormat="1" x14ac:dyDescent="0.25">
      <c r="A469" s="27" t="s">
        <v>171</v>
      </c>
      <c r="B469" s="27" t="s">
        <v>172</v>
      </c>
      <c r="C469" s="27" t="s">
        <v>173</v>
      </c>
      <c r="D469" s="27" t="s">
        <v>11</v>
      </c>
      <c r="E469" s="27">
        <v>1</v>
      </c>
      <c r="F469" s="27" t="s">
        <v>174</v>
      </c>
      <c r="G469" s="27">
        <v>30</v>
      </c>
      <c r="H469" s="27">
        <v>750</v>
      </c>
      <c r="I469" s="27">
        <v>30</v>
      </c>
      <c r="J469" s="24"/>
      <c r="K469" s="24"/>
      <c r="L469" s="24"/>
      <c r="M469" s="24"/>
      <c r="N469" s="24"/>
      <c r="O469" s="26">
        <v>0.40600000000000003</v>
      </c>
      <c r="Q469" s="26"/>
      <c r="R469" s="26"/>
      <c r="S469" s="26"/>
      <c r="T469" s="26"/>
      <c r="U469" s="24"/>
      <c r="V469" s="24"/>
      <c r="W469" s="24"/>
      <c r="X469" s="26">
        <f t="shared" si="299"/>
        <v>29.187999999999999</v>
      </c>
      <c r="Y469" s="29">
        <f t="shared" si="274"/>
        <v>669.11159610362677</v>
      </c>
      <c r="Z469" s="29">
        <f t="shared" si="275"/>
        <v>2.4323333333333332</v>
      </c>
      <c r="AA469" s="30">
        <f t="shared" si="276"/>
        <v>4.6466083062751862</v>
      </c>
      <c r="AB469" s="31">
        <f t="shared" si="277"/>
        <v>6.1669179114704671E-5</v>
      </c>
      <c r="AC469" s="31">
        <v>1.4999999999999999E-4</v>
      </c>
      <c r="AD469" s="31"/>
      <c r="AE469" s="31"/>
      <c r="AF469" s="31"/>
      <c r="AG469" s="31"/>
      <c r="AH469" s="31"/>
      <c r="AI469" s="55">
        <v>128.44</v>
      </c>
      <c r="AJ469" s="31"/>
      <c r="AK469" s="31"/>
      <c r="AL469" s="31"/>
      <c r="AM469" s="31"/>
      <c r="AN469" s="31"/>
      <c r="AO469" s="31"/>
      <c r="AP469" s="31"/>
      <c r="AQ469" s="31"/>
      <c r="AR469" s="31"/>
      <c r="AY469" s="32" t="s">
        <v>176</v>
      </c>
      <c r="AZ469" s="33" t="s">
        <v>177</v>
      </c>
      <c r="BA469" s="27" t="s">
        <v>178</v>
      </c>
    </row>
    <row r="470" spans="1:53" s="27" customFormat="1" x14ac:dyDescent="0.25">
      <c r="A470" s="27" t="s">
        <v>171</v>
      </c>
      <c r="B470" s="27" t="s">
        <v>172</v>
      </c>
      <c r="C470" s="27" t="s">
        <v>173</v>
      </c>
      <c r="D470" s="27" t="s">
        <v>11</v>
      </c>
      <c r="E470" s="27">
        <v>1</v>
      </c>
      <c r="F470" s="27" t="s">
        <v>174</v>
      </c>
      <c r="G470" s="27">
        <v>30</v>
      </c>
      <c r="H470" s="34">
        <v>750</v>
      </c>
      <c r="I470" s="27">
        <v>30</v>
      </c>
      <c r="J470" s="24"/>
      <c r="K470" s="24"/>
      <c r="L470" s="24"/>
      <c r="M470" s="24"/>
      <c r="N470" s="24"/>
      <c r="O470" s="26">
        <v>0.438</v>
      </c>
      <c r="Q470" s="26"/>
      <c r="R470" s="26"/>
      <c r="S470" s="26"/>
      <c r="T470" s="26"/>
      <c r="U470" s="24"/>
      <c r="V470" s="24"/>
      <c r="W470" s="24"/>
      <c r="X470" s="26">
        <f t="shared" si="299"/>
        <v>29.123999999999999</v>
      </c>
      <c r="Y470" s="29">
        <f t="shared" si="274"/>
        <v>666.18051529056879</v>
      </c>
      <c r="Z470" s="29">
        <f t="shared" si="275"/>
        <v>2.427</v>
      </c>
      <c r="AA470" s="30">
        <f t="shared" si="276"/>
        <v>4.626253578406728</v>
      </c>
      <c r="AB470" s="31">
        <f t="shared" si="277"/>
        <v>6.1804697156983923E-5</v>
      </c>
      <c r="AC470" s="31">
        <v>1.4999999999999999E-4</v>
      </c>
      <c r="AD470" s="31"/>
      <c r="AE470" s="31"/>
      <c r="AF470" s="31"/>
      <c r="AG470" s="31"/>
      <c r="AH470" s="31"/>
      <c r="AI470" s="55">
        <v>138.41999999999999</v>
      </c>
      <c r="AJ470" s="31"/>
      <c r="AK470" s="31"/>
      <c r="AL470" s="31"/>
      <c r="AM470" s="31"/>
      <c r="AN470" s="31"/>
      <c r="AO470" s="31"/>
      <c r="AP470" s="31"/>
      <c r="AQ470" s="31"/>
      <c r="AR470" s="31"/>
      <c r="AY470" s="32" t="s">
        <v>176</v>
      </c>
      <c r="AZ470" s="33" t="s">
        <v>177</v>
      </c>
      <c r="BA470" s="27" t="s">
        <v>178</v>
      </c>
    </row>
    <row r="471" spans="1:53" s="27" customFormat="1" x14ac:dyDescent="0.25">
      <c r="A471" s="27" t="s">
        <v>171</v>
      </c>
      <c r="B471" s="27" t="s">
        <v>172</v>
      </c>
      <c r="C471" s="27" t="s">
        <v>173</v>
      </c>
      <c r="D471" s="27" t="s">
        <v>11</v>
      </c>
      <c r="E471" s="27">
        <v>1</v>
      </c>
      <c r="F471" s="27" t="s">
        <v>174</v>
      </c>
      <c r="G471" s="27">
        <v>30</v>
      </c>
      <c r="H471" s="27">
        <v>750</v>
      </c>
      <c r="I471" s="27">
        <v>30</v>
      </c>
      <c r="J471" s="24"/>
      <c r="K471" s="24"/>
      <c r="L471" s="24"/>
      <c r="M471" s="24"/>
      <c r="N471" s="24"/>
      <c r="O471" s="26">
        <v>0.46899999999999997</v>
      </c>
      <c r="Q471" s="26"/>
      <c r="R471" s="26"/>
      <c r="S471" s="26"/>
      <c r="T471" s="26"/>
      <c r="U471" s="24"/>
      <c r="V471" s="24"/>
      <c r="W471" s="24"/>
      <c r="X471" s="26">
        <f t="shared" si="299"/>
        <v>29.062000000000001</v>
      </c>
      <c r="Y471" s="29">
        <f t="shared" si="274"/>
        <v>663.34716628337139</v>
      </c>
      <c r="Z471" s="29">
        <f t="shared" si="275"/>
        <v>2.4218333333333333</v>
      </c>
      <c r="AA471" s="30">
        <f t="shared" si="276"/>
        <v>4.6065775436345229</v>
      </c>
      <c r="AB471" s="31">
        <f t="shared" si="277"/>
        <v>6.1936549446011974E-5</v>
      </c>
      <c r="AC471" s="31">
        <v>1.4999999999999999E-4</v>
      </c>
      <c r="AD471" s="31"/>
      <c r="AE471" s="31"/>
      <c r="AF471" s="31"/>
      <c r="AG471" s="31"/>
      <c r="AH471" s="31"/>
      <c r="AI471" s="55">
        <v>148.06</v>
      </c>
      <c r="AJ471" s="31"/>
      <c r="AK471" s="31"/>
      <c r="AL471" s="31"/>
      <c r="AM471" s="31"/>
      <c r="AN471" s="31"/>
      <c r="AO471" s="31"/>
      <c r="AP471" s="31"/>
      <c r="AQ471" s="31"/>
      <c r="AR471" s="31"/>
      <c r="AY471" s="32" t="s">
        <v>176</v>
      </c>
      <c r="AZ471" s="33" t="s">
        <v>177</v>
      </c>
      <c r="BA471" s="27" t="s">
        <v>178</v>
      </c>
    </row>
    <row r="472" spans="1:53" s="27" customFormat="1" x14ac:dyDescent="0.25">
      <c r="A472" s="27" t="s">
        <v>171</v>
      </c>
      <c r="B472" s="27" t="s">
        <v>172</v>
      </c>
      <c r="C472" s="27" t="s">
        <v>173</v>
      </c>
      <c r="D472" s="27" t="s">
        <v>11</v>
      </c>
      <c r="E472" s="27">
        <v>1</v>
      </c>
      <c r="F472" s="27" t="s">
        <v>174</v>
      </c>
      <c r="G472" s="27">
        <v>30</v>
      </c>
      <c r="H472" s="34">
        <v>750</v>
      </c>
      <c r="I472" s="27">
        <v>30</v>
      </c>
      <c r="J472" s="24"/>
      <c r="K472" s="24"/>
      <c r="L472" s="24"/>
      <c r="M472" s="24" t="s">
        <v>182</v>
      </c>
      <c r="N472" s="24">
        <v>20</v>
      </c>
      <c r="O472" s="26">
        <v>0.5</v>
      </c>
      <c r="Q472" s="26"/>
      <c r="R472" s="26"/>
      <c r="S472" s="26"/>
      <c r="T472" s="26"/>
      <c r="U472" s="24"/>
      <c r="V472" s="24"/>
      <c r="W472" s="24"/>
      <c r="X472" s="26">
        <f t="shared" si="299"/>
        <v>29</v>
      </c>
      <c r="Y472" s="29">
        <f t="shared" si="274"/>
        <v>660.51985541725401</v>
      </c>
      <c r="Z472" s="29">
        <f t="shared" si="275"/>
        <v>2.4166666666666665</v>
      </c>
      <c r="AA472" s="30">
        <f t="shared" si="276"/>
        <v>4.5869434403975964</v>
      </c>
      <c r="AB472" s="31">
        <f t="shared" si="277"/>
        <v>6.2068965517241383E-5</v>
      </c>
      <c r="AC472" s="31">
        <v>1.4999999999999999E-4</v>
      </c>
      <c r="AD472" s="31"/>
      <c r="AE472" s="31"/>
      <c r="AF472" s="31"/>
      <c r="AG472" s="31"/>
      <c r="AH472" s="31"/>
      <c r="AI472" s="55">
        <v>157.68</v>
      </c>
      <c r="AJ472" s="31"/>
      <c r="AK472" s="31"/>
      <c r="AL472" s="31"/>
      <c r="AM472" s="31"/>
      <c r="AN472" s="31"/>
      <c r="AO472" s="31"/>
      <c r="AP472" s="31"/>
      <c r="AQ472" s="31"/>
      <c r="AR472" s="31"/>
      <c r="AY472" s="32" t="s">
        <v>176</v>
      </c>
      <c r="AZ472" s="33" t="s">
        <v>177</v>
      </c>
      <c r="BA472" s="27" t="s">
        <v>178</v>
      </c>
    </row>
    <row r="473" spans="1:53" s="27" customFormat="1" x14ac:dyDescent="0.25">
      <c r="A473" s="27" t="s">
        <v>171</v>
      </c>
      <c r="B473" s="27" t="s">
        <v>172</v>
      </c>
      <c r="C473" s="27" t="s">
        <v>173</v>
      </c>
      <c r="D473" s="27" t="s">
        <v>11</v>
      </c>
      <c r="E473" s="27">
        <v>1</v>
      </c>
      <c r="F473" s="27" t="s">
        <v>174</v>
      </c>
      <c r="G473" s="28">
        <v>30</v>
      </c>
      <c r="H473" s="27">
        <v>750</v>
      </c>
      <c r="I473" s="27">
        <v>30</v>
      </c>
      <c r="J473" s="24"/>
      <c r="K473" s="24"/>
      <c r="L473" s="24"/>
      <c r="M473" s="24"/>
      <c r="N473" s="24"/>
      <c r="O473" s="26">
        <v>0.56200000000000006</v>
      </c>
      <c r="Q473" s="26"/>
      <c r="R473" s="26"/>
      <c r="S473" s="26"/>
      <c r="T473" s="26"/>
      <c r="U473" s="24"/>
      <c r="V473" s="24"/>
      <c r="W473" s="24"/>
      <c r="X473" s="26">
        <f t="shared" si="299"/>
        <v>28.876000000000001</v>
      </c>
      <c r="Y473" s="29">
        <f t="shared" ref="Y473" si="304">PI()*X473^2/4</f>
        <v>654.88334810825995</v>
      </c>
      <c r="Z473" s="29">
        <f t="shared" ref="Z473" si="305">X473/12</f>
        <v>2.4063333333333334</v>
      </c>
      <c r="AA473" s="30">
        <f t="shared" ref="AA473" si="306">PI()*Z473^2/4</f>
        <v>4.5478010285295838</v>
      </c>
      <c r="AB473" s="31">
        <f t="shared" ref="AB473" si="307">AC473/Z473</f>
        <v>6.2335503532345192E-5</v>
      </c>
      <c r="AC473" s="31">
        <v>1.4999999999999999E-4</v>
      </c>
      <c r="AD473" s="31"/>
      <c r="AE473" s="31"/>
      <c r="AF473" s="31"/>
      <c r="AH473" s="31"/>
      <c r="AI473" s="55">
        <v>176.86</v>
      </c>
      <c r="AJ473" s="31"/>
      <c r="AK473" s="31"/>
      <c r="AL473" s="31"/>
      <c r="AM473" s="31"/>
      <c r="AN473" s="31"/>
      <c r="AO473" s="31"/>
      <c r="AP473" s="31"/>
      <c r="AQ473" s="31"/>
      <c r="AR473" s="31"/>
      <c r="AY473" s="32" t="s">
        <v>176</v>
      </c>
      <c r="AZ473" s="33" t="s">
        <v>177</v>
      </c>
      <c r="BA473" s="27" t="s">
        <v>178</v>
      </c>
    </row>
    <row r="474" spans="1:53" s="27" customFormat="1" x14ac:dyDescent="0.25">
      <c r="A474" s="27" t="s">
        <v>171</v>
      </c>
      <c r="B474" s="27" t="s">
        <v>172</v>
      </c>
      <c r="C474" s="27" t="s">
        <v>173</v>
      </c>
      <c r="D474" s="27" t="s">
        <v>11</v>
      </c>
      <c r="E474" s="27">
        <v>1</v>
      </c>
      <c r="F474" s="27" t="s">
        <v>174</v>
      </c>
      <c r="G474" s="27">
        <v>30</v>
      </c>
      <c r="H474" s="34">
        <v>750</v>
      </c>
      <c r="I474" s="27">
        <v>30</v>
      </c>
      <c r="J474" s="24"/>
      <c r="K474" s="24"/>
      <c r="L474" s="24"/>
      <c r="M474" s="24"/>
      <c r="N474" s="24">
        <v>30</v>
      </c>
      <c r="O474" s="26">
        <v>0.625</v>
      </c>
      <c r="Q474" s="26"/>
      <c r="R474" s="26"/>
      <c r="S474" s="26"/>
      <c r="T474" s="26"/>
      <c r="U474" s="24"/>
      <c r="V474" s="24"/>
      <c r="W474" s="24"/>
      <c r="X474" s="26">
        <f t="shared" si="299"/>
        <v>28.75</v>
      </c>
      <c r="Y474" s="29">
        <f t="shared" si="274"/>
        <v>649.18066943320332</v>
      </c>
      <c r="Z474" s="29">
        <f t="shared" si="275"/>
        <v>2.3958333333333335</v>
      </c>
      <c r="AA474" s="30">
        <f t="shared" si="276"/>
        <v>4.5081990932861347</v>
      </c>
      <c r="AB474" s="31">
        <f t="shared" si="277"/>
        <v>6.2608695652173908E-5</v>
      </c>
      <c r="AC474" s="31">
        <v>1.4999999999999999E-4</v>
      </c>
      <c r="AD474" s="31"/>
      <c r="AE474" s="31"/>
      <c r="AF474" s="31"/>
      <c r="AG474" s="31"/>
      <c r="AH474" s="31"/>
      <c r="AI474" s="55">
        <v>196.26</v>
      </c>
      <c r="AJ474" s="31"/>
      <c r="AK474" s="31"/>
      <c r="AL474" s="31"/>
      <c r="AM474" s="31"/>
      <c r="AN474" s="31"/>
      <c r="AO474" s="31"/>
      <c r="AP474" s="31"/>
      <c r="AQ474" s="31"/>
      <c r="AR474" s="31"/>
      <c r="AY474" s="32" t="s">
        <v>176</v>
      </c>
      <c r="AZ474" s="33" t="s">
        <v>177</v>
      </c>
      <c r="BA474" s="27" t="s">
        <v>178</v>
      </c>
    </row>
    <row r="475" spans="1:53" s="27" customFormat="1" x14ac:dyDescent="0.25">
      <c r="A475" s="27" t="s">
        <v>171</v>
      </c>
      <c r="B475" s="27" t="s">
        <v>172</v>
      </c>
      <c r="C475" s="27" t="s">
        <v>173</v>
      </c>
      <c r="D475" s="27" t="s">
        <v>11</v>
      </c>
      <c r="E475" s="27">
        <v>1</v>
      </c>
      <c r="F475" s="27" t="s">
        <v>174</v>
      </c>
      <c r="G475" s="28">
        <v>30</v>
      </c>
      <c r="H475" s="27">
        <v>750</v>
      </c>
      <c r="I475" s="27">
        <v>30</v>
      </c>
      <c r="J475" s="24"/>
      <c r="K475" s="24"/>
      <c r="L475" s="24"/>
      <c r="M475" s="24"/>
      <c r="N475" s="24"/>
      <c r="O475" s="26">
        <v>0.68799999999999994</v>
      </c>
      <c r="Q475" s="26"/>
      <c r="R475" s="26"/>
      <c r="S475" s="26"/>
      <c r="T475" s="26"/>
      <c r="U475" s="24"/>
      <c r="V475" s="24"/>
      <c r="W475" s="24"/>
      <c r="X475" s="26">
        <f t="shared" si="299"/>
        <v>28.623999999999999</v>
      </c>
      <c r="Y475" s="29">
        <f t="shared" si="274"/>
        <v>643.50292872063085</v>
      </c>
      <c r="Z475" s="29">
        <f t="shared" si="275"/>
        <v>2.3853333333333331</v>
      </c>
      <c r="AA475" s="30">
        <f t="shared" si="276"/>
        <v>4.4687703383377135</v>
      </c>
      <c r="AB475" s="31">
        <f t="shared" si="277"/>
        <v>6.288429290106205E-5</v>
      </c>
      <c r="AC475" s="31">
        <v>1.4999999999999999E-4</v>
      </c>
      <c r="AD475" s="31"/>
      <c r="AE475" s="31"/>
      <c r="AF475" s="31"/>
      <c r="AH475" s="31"/>
      <c r="AI475" s="55">
        <v>215.58</v>
      </c>
      <c r="AJ475" s="31"/>
      <c r="AK475" s="31"/>
      <c r="AL475" s="31"/>
      <c r="AM475" s="31"/>
      <c r="AN475" s="31"/>
      <c r="AO475" s="31"/>
      <c r="AP475" s="31"/>
      <c r="AQ475" s="31"/>
      <c r="AR475" s="31"/>
      <c r="AY475" s="32" t="s">
        <v>176</v>
      </c>
      <c r="AZ475" s="33" t="s">
        <v>177</v>
      </c>
      <c r="BA475" s="27" t="s">
        <v>178</v>
      </c>
    </row>
    <row r="476" spans="1:53" s="27" customFormat="1" x14ac:dyDescent="0.25">
      <c r="A476" s="27" t="s">
        <v>171</v>
      </c>
      <c r="B476" s="27" t="s">
        <v>172</v>
      </c>
      <c r="C476" s="27" t="s">
        <v>173</v>
      </c>
      <c r="D476" s="27" t="s">
        <v>11</v>
      </c>
      <c r="E476" s="27">
        <v>1</v>
      </c>
      <c r="F476" s="27" t="s">
        <v>174</v>
      </c>
      <c r="G476" s="28">
        <v>30</v>
      </c>
      <c r="H476" s="28">
        <v>750</v>
      </c>
      <c r="I476" s="27">
        <v>30</v>
      </c>
      <c r="J476" s="24"/>
      <c r="K476" s="24"/>
      <c r="L476" s="24"/>
      <c r="M476" s="24"/>
      <c r="N476" s="24"/>
      <c r="O476" s="26">
        <v>0.75</v>
      </c>
      <c r="Q476" s="26"/>
      <c r="R476" s="26"/>
      <c r="S476" s="26"/>
      <c r="T476" s="26"/>
      <c r="U476" s="24"/>
      <c r="V476" s="24"/>
      <c r="W476" s="24"/>
      <c r="X476" s="26">
        <f t="shared" si="299"/>
        <v>28.5</v>
      </c>
      <c r="Y476" s="29">
        <f t="shared" si="274"/>
        <v>637.93965821957738</v>
      </c>
      <c r="Z476" s="29">
        <f t="shared" si="275"/>
        <v>2.375</v>
      </c>
      <c r="AA476" s="30">
        <f t="shared" si="276"/>
        <v>4.4301365154137313</v>
      </c>
      <c r="AB476" s="31">
        <f t="shared" si="277"/>
        <v>6.3157894736842103E-5</v>
      </c>
      <c r="AC476" s="31">
        <v>1.4999999999999999E-4</v>
      </c>
      <c r="AD476" s="31"/>
      <c r="AE476" s="31"/>
      <c r="AF476" s="31"/>
      <c r="AH476" s="31"/>
      <c r="AI476" s="55">
        <v>234.51</v>
      </c>
      <c r="AJ476" s="31"/>
      <c r="AK476" s="31"/>
      <c r="AL476" s="31"/>
      <c r="AM476" s="31"/>
      <c r="AN476" s="31"/>
      <c r="AO476" s="31"/>
      <c r="AP476" s="31"/>
      <c r="AQ476" s="31"/>
      <c r="AR476" s="31"/>
      <c r="AY476" s="32" t="s">
        <v>176</v>
      </c>
      <c r="AZ476" s="33" t="s">
        <v>177</v>
      </c>
      <c r="BA476" s="27" t="s">
        <v>178</v>
      </c>
    </row>
    <row r="477" spans="1:53" s="27" customFormat="1" x14ac:dyDescent="0.25">
      <c r="A477" s="27" t="s">
        <v>171</v>
      </c>
      <c r="B477" s="27" t="s">
        <v>172</v>
      </c>
      <c r="C477" s="27" t="s">
        <v>173</v>
      </c>
      <c r="D477" s="27" t="s">
        <v>11</v>
      </c>
      <c r="E477" s="27">
        <v>1</v>
      </c>
      <c r="F477" s="27" t="s">
        <v>174</v>
      </c>
      <c r="G477" s="28">
        <v>30</v>
      </c>
      <c r="H477" s="27">
        <v>750</v>
      </c>
      <c r="I477" s="27">
        <v>30</v>
      </c>
      <c r="J477" s="24"/>
      <c r="K477" s="24"/>
      <c r="L477" s="24"/>
      <c r="M477" s="24"/>
      <c r="N477" s="24"/>
      <c r="O477" s="26">
        <v>0.81200000000000006</v>
      </c>
      <c r="Q477" s="26"/>
      <c r="R477" s="26"/>
      <c r="S477" s="26"/>
      <c r="T477" s="26"/>
      <c r="U477" s="24"/>
      <c r="V477" s="24"/>
      <c r="W477" s="24"/>
      <c r="X477" s="26">
        <f t="shared" si="299"/>
        <v>28.376000000000001</v>
      </c>
      <c r="Y477" s="29">
        <f t="shared" si="274"/>
        <v>632.40054028284464</v>
      </c>
      <c r="Z477" s="29">
        <f t="shared" si="275"/>
        <v>2.3646666666666669</v>
      </c>
      <c r="AA477" s="30">
        <f t="shared" si="276"/>
        <v>4.3916704186308664</v>
      </c>
      <c r="AB477" s="31">
        <f t="shared" si="277"/>
        <v>6.3433887792500689E-5</v>
      </c>
      <c r="AC477" s="31">
        <v>1.4999999999999999E-4</v>
      </c>
      <c r="AD477" s="31"/>
      <c r="AE477" s="31"/>
      <c r="AF477" s="31"/>
      <c r="AH477" s="31"/>
      <c r="AI477" s="55">
        <v>253.36</v>
      </c>
      <c r="AJ477" s="31"/>
      <c r="AK477" s="31"/>
      <c r="AL477" s="31"/>
      <c r="AM477" s="31"/>
      <c r="AN477" s="31"/>
      <c r="AO477" s="31"/>
      <c r="AP477" s="31"/>
      <c r="AQ477" s="31"/>
      <c r="AR477" s="31"/>
      <c r="AY477" s="32" t="s">
        <v>176</v>
      </c>
      <c r="AZ477" s="33" t="s">
        <v>177</v>
      </c>
      <c r="BA477" s="27" t="s">
        <v>178</v>
      </c>
    </row>
    <row r="478" spans="1:53" s="27" customFormat="1" x14ac:dyDescent="0.25">
      <c r="A478" s="27" t="s">
        <v>171</v>
      </c>
      <c r="B478" s="27" t="s">
        <v>172</v>
      </c>
      <c r="C478" s="27" t="s">
        <v>173</v>
      </c>
      <c r="D478" s="27" t="s">
        <v>11</v>
      </c>
      <c r="E478" s="27">
        <v>1</v>
      </c>
      <c r="F478" s="27" t="s">
        <v>174</v>
      </c>
      <c r="G478" s="28">
        <v>30</v>
      </c>
      <c r="H478" s="28">
        <v>750</v>
      </c>
      <c r="I478" s="27">
        <v>30</v>
      </c>
      <c r="J478" s="24"/>
      <c r="K478" s="24"/>
      <c r="L478" s="24"/>
      <c r="M478" s="24"/>
      <c r="N478" s="24"/>
      <c r="O478" s="26">
        <v>0.875</v>
      </c>
      <c r="Q478" s="26"/>
      <c r="R478" s="26"/>
      <c r="S478" s="26"/>
      <c r="T478" s="26"/>
      <c r="U478" s="24"/>
      <c r="V478" s="24"/>
      <c r="W478" s="24"/>
      <c r="X478" s="26">
        <f t="shared" si="299"/>
        <v>28.25</v>
      </c>
      <c r="Y478" s="29">
        <f t="shared" si="274"/>
        <v>626.79682177637608</v>
      </c>
      <c r="Z478" s="29">
        <f t="shared" si="275"/>
        <v>2.3541666666666665</v>
      </c>
      <c r="AA478" s="30">
        <f t="shared" si="276"/>
        <v>4.352755706780389</v>
      </c>
      <c r="AB478" s="31">
        <f t="shared" si="277"/>
        <v>6.3716814159292038E-5</v>
      </c>
      <c r="AC478" s="31">
        <v>1.4999999999999999E-4</v>
      </c>
      <c r="AD478" s="31"/>
      <c r="AE478" s="31"/>
      <c r="AF478" s="31"/>
      <c r="AH478" s="31"/>
      <c r="AI478" s="55">
        <v>272.43</v>
      </c>
      <c r="AJ478" s="31"/>
      <c r="AK478" s="31"/>
      <c r="AL478" s="31"/>
      <c r="AM478" s="31"/>
      <c r="AN478" s="31"/>
      <c r="AO478" s="31"/>
      <c r="AP478" s="31"/>
      <c r="AQ478" s="31"/>
      <c r="AR478" s="31"/>
      <c r="AY478" s="32" t="s">
        <v>176</v>
      </c>
      <c r="AZ478" s="33" t="s">
        <v>177</v>
      </c>
      <c r="BA478" s="27" t="s">
        <v>178</v>
      </c>
    </row>
    <row r="479" spans="1:53" s="27" customFormat="1" x14ac:dyDescent="0.25">
      <c r="A479" s="27" t="s">
        <v>171</v>
      </c>
      <c r="B479" s="27" t="s">
        <v>172</v>
      </c>
      <c r="C479" s="27" t="s">
        <v>173</v>
      </c>
      <c r="D479" s="27" t="s">
        <v>11</v>
      </c>
      <c r="E479" s="27">
        <v>1</v>
      </c>
      <c r="F479" s="27" t="s">
        <v>174</v>
      </c>
      <c r="G479" s="28">
        <v>30</v>
      </c>
      <c r="H479" s="27">
        <v>750</v>
      </c>
      <c r="I479" s="27">
        <v>30</v>
      </c>
      <c r="J479" s="24"/>
      <c r="K479" s="24"/>
      <c r="L479" s="24"/>
      <c r="M479" s="24"/>
      <c r="N479" s="24"/>
      <c r="O479" s="26">
        <v>0.93799999999999994</v>
      </c>
      <c r="Q479" s="26"/>
      <c r="R479" s="26"/>
      <c r="S479" s="26"/>
      <c r="T479" s="26"/>
      <c r="U479" s="24"/>
      <c r="V479" s="24"/>
      <c r="W479" s="24"/>
      <c r="X479" s="26">
        <f t="shared" si="299"/>
        <v>28.123999999999999</v>
      </c>
      <c r="Y479" s="29">
        <f t="shared" si="274"/>
        <v>621.21804123239167</v>
      </c>
      <c r="Z479" s="29">
        <f t="shared" si="275"/>
        <v>2.3436666666666666</v>
      </c>
      <c r="AA479" s="30">
        <f t="shared" si="276"/>
        <v>4.3140141752249423</v>
      </c>
      <c r="AB479" s="31">
        <f t="shared" si="277"/>
        <v>6.4002275636467076E-5</v>
      </c>
      <c r="AC479" s="31">
        <v>1.4999999999999999E-4</v>
      </c>
      <c r="AD479" s="31"/>
      <c r="AE479" s="31"/>
      <c r="AF479" s="31"/>
      <c r="AH479" s="31"/>
      <c r="AI479" s="55">
        <v>291.41000000000003</v>
      </c>
      <c r="AJ479" s="31"/>
      <c r="AK479" s="31"/>
      <c r="AL479" s="31"/>
      <c r="AM479" s="31"/>
      <c r="AN479" s="31"/>
      <c r="AO479" s="31"/>
      <c r="AP479" s="31"/>
      <c r="AQ479" s="31"/>
      <c r="AR479" s="31"/>
      <c r="AY479" s="32" t="s">
        <v>176</v>
      </c>
      <c r="AZ479" s="33" t="s">
        <v>177</v>
      </c>
      <c r="BA479" s="27" t="s">
        <v>178</v>
      </c>
    </row>
    <row r="480" spans="1:53" s="27" customFormat="1" x14ac:dyDescent="0.25">
      <c r="A480" s="27" t="s">
        <v>171</v>
      </c>
      <c r="B480" s="27" t="s">
        <v>172</v>
      </c>
      <c r="C480" s="27" t="s">
        <v>173</v>
      </c>
      <c r="D480" s="27" t="s">
        <v>11</v>
      </c>
      <c r="E480" s="27">
        <v>1</v>
      </c>
      <c r="F480" s="27" t="s">
        <v>174</v>
      </c>
      <c r="G480" s="28">
        <v>30</v>
      </c>
      <c r="H480" s="28">
        <v>750</v>
      </c>
      <c r="I480" s="27">
        <v>30</v>
      </c>
      <c r="J480" s="24"/>
      <c r="K480" s="24"/>
      <c r="L480" s="24"/>
      <c r="M480" s="24"/>
      <c r="N480" s="24"/>
      <c r="O480" s="26">
        <v>1</v>
      </c>
      <c r="Q480" s="26"/>
      <c r="R480" s="26"/>
      <c r="S480" s="26"/>
      <c r="T480" s="26"/>
      <c r="U480" s="24"/>
      <c r="V480" s="24"/>
      <c r="W480" s="24"/>
      <c r="X480" s="26">
        <f t="shared" si="299"/>
        <v>28</v>
      </c>
      <c r="Y480" s="29">
        <f t="shared" si="274"/>
        <v>615.75216010359941</v>
      </c>
      <c r="Z480" s="29">
        <f t="shared" si="275"/>
        <v>2.3333333333333335</v>
      </c>
      <c r="AA480" s="30">
        <f t="shared" si="276"/>
        <v>4.2760566673861078</v>
      </c>
      <c r="AB480" s="31">
        <f t="shared" si="277"/>
        <v>6.4285714285714274E-5</v>
      </c>
      <c r="AC480" s="31">
        <v>1.4999999999999999E-4</v>
      </c>
      <c r="AD480" s="31"/>
      <c r="AE480" s="31"/>
      <c r="AF480" s="31"/>
      <c r="AH480" s="31"/>
      <c r="AI480" s="55">
        <v>310.01</v>
      </c>
      <c r="AJ480" s="31"/>
      <c r="AK480" s="31"/>
      <c r="AL480" s="31"/>
      <c r="AM480" s="31"/>
      <c r="AN480" s="31"/>
      <c r="AO480" s="31"/>
      <c r="AP480" s="31"/>
      <c r="AQ480" s="31"/>
      <c r="AR480" s="31"/>
      <c r="AY480" s="32" t="s">
        <v>176</v>
      </c>
      <c r="AZ480" s="33" t="s">
        <v>177</v>
      </c>
      <c r="BA480" s="27" t="s">
        <v>178</v>
      </c>
    </row>
    <row r="481" spans="1:53" s="27" customFormat="1" x14ac:dyDescent="0.25">
      <c r="A481" s="27" t="s">
        <v>171</v>
      </c>
      <c r="B481" s="27" t="s">
        <v>172</v>
      </c>
      <c r="C481" s="27" t="s">
        <v>173</v>
      </c>
      <c r="D481" s="27" t="s">
        <v>11</v>
      </c>
      <c r="E481" s="27">
        <v>1</v>
      </c>
      <c r="F481" s="27" t="s">
        <v>174</v>
      </c>
      <c r="G481" s="28">
        <v>30</v>
      </c>
      <c r="H481" s="27">
        <v>750</v>
      </c>
      <c r="I481" s="27">
        <v>30</v>
      </c>
      <c r="J481" s="24"/>
      <c r="K481" s="24"/>
      <c r="L481" s="24"/>
      <c r="M481" s="24"/>
      <c r="N481" s="24"/>
      <c r="O481" s="26">
        <v>1.0620000000000001</v>
      </c>
      <c r="Q481" s="26"/>
      <c r="R481" s="26"/>
      <c r="S481" s="26"/>
      <c r="T481" s="26"/>
      <c r="U481" s="24"/>
      <c r="V481" s="24"/>
      <c r="W481" s="24"/>
      <c r="X481" s="26">
        <f t="shared" si="299"/>
        <v>27.876000000000001</v>
      </c>
      <c r="Y481" s="29">
        <f t="shared" si="274"/>
        <v>610.3104315391281</v>
      </c>
      <c r="Z481" s="29">
        <f t="shared" si="275"/>
        <v>2.323</v>
      </c>
      <c r="AA481" s="30">
        <f t="shared" si="276"/>
        <v>4.2382668856883887</v>
      </c>
      <c r="AB481" s="31">
        <f t="shared" si="277"/>
        <v>6.4571674558760225E-5</v>
      </c>
      <c r="AC481" s="31">
        <v>1.4999999999999999E-4</v>
      </c>
      <c r="AD481" s="31"/>
      <c r="AE481" s="31"/>
      <c r="AF481" s="31"/>
      <c r="AH481" s="31"/>
      <c r="AI481" s="55">
        <v>328.53</v>
      </c>
      <c r="AJ481" s="31"/>
      <c r="AK481" s="31"/>
      <c r="AL481" s="31"/>
      <c r="AM481" s="31"/>
      <c r="AN481" s="31"/>
      <c r="AO481" s="31"/>
      <c r="AP481" s="31"/>
      <c r="AQ481" s="31"/>
      <c r="AR481" s="31"/>
      <c r="AY481" s="32" t="s">
        <v>176</v>
      </c>
      <c r="AZ481" s="33" t="s">
        <v>177</v>
      </c>
      <c r="BA481" s="27" t="s">
        <v>178</v>
      </c>
    </row>
    <row r="482" spans="1:53" s="27" customFormat="1" x14ac:dyDescent="0.25">
      <c r="A482" s="27" t="s">
        <v>171</v>
      </c>
      <c r="B482" s="27" t="s">
        <v>172</v>
      </c>
      <c r="C482" s="27" t="s">
        <v>173</v>
      </c>
      <c r="D482" s="27" t="s">
        <v>11</v>
      </c>
      <c r="E482" s="27">
        <v>1</v>
      </c>
      <c r="F482" s="27" t="s">
        <v>174</v>
      </c>
      <c r="G482" s="28">
        <v>30</v>
      </c>
      <c r="H482" s="28">
        <v>750</v>
      </c>
      <c r="I482" s="27">
        <v>30</v>
      </c>
      <c r="J482" s="24"/>
      <c r="K482" s="24"/>
      <c r="L482" s="24"/>
      <c r="M482" s="24"/>
      <c r="N482" s="24"/>
      <c r="O482" s="26">
        <v>1.125</v>
      </c>
      <c r="Q482" s="26"/>
      <c r="R482" s="26"/>
      <c r="S482" s="26"/>
      <c r="T482" s="26"/>
      <c r="U482" s="24"/>
      <c r="V482" s="24"/>
      <c r="W482" s="24"/>
      <c r="X482" s="26">
        <f t="shared" si="299"/>
        <v>27.75</v>
      </c>
      <c r="Y482" s="29">
        <f t="shared" si="274"/>
        <v>604.80567320124749</v>
      </c>
      <c r="Z482" s="29">
        <f t="shared" si="275"/>
        <v>2.3125</v>
      </c>
      <c r="AA482" s="30">
        <f t="shared" si="276"/>
        <v>4.2000393972308858</v>
      </c>
      <c r="AB482" s="31">
        <f t="shared" si="277"/>
        <v>6.4864864864864859E-5</v>
      </c>
      <c r="AC482" s="31">
        <v>1.4999999999999999E-4</v>
      </c>
      <c r="AD482" s="31"/>
      <c r="AE482" s="31"/>
      <c r="AF482" s="31"/>
      <c r="AH482" s="31"/>
      <c r="AI482" s="55">
        <v>347.26</v>
      </c>
      <c r="AJ482" s="31"/>
      <c r="AK482" s="31"/>
      <c r="AL482" s="31"/>
      <c r="AM482" s="31"/>
      <c r="AN482" s="31"/>
      <c r="AO482" s="31"/>
      <c r="AP482" s="31"/>
      <c r="AQ482" s="31"/>
      <c r="AR482" s="31"/>
      <c r="AY482" s="32" t="s">
        <v>176</v>
      </c>
      <c r="AZ482" s="33" t="s">
        <v>177</v>
      </c>
      <c r="BA482" s="27" t="s">
        <v>178</v>
      </c>
    </row>
    <row r="483" spans="1:53" s="27" customFormat="1" x14ac:dyDescent="0.25">
      <c r="A483" s="27" t="s">
        <v>171</v>
      </c>
      <c r="B483" s="27" t="s">
        <v>172</v>
      </c>
      <c r="C483" s="27" t="s">
        <v>173</v>
      </c>
      <c r="D483" s="27" t="s">
        <v>11</v>
      </c>
      <c r="E483" s="27">
        <v>1</v>
      </c>
      <c r="F483" s="27" t="s">
        <v>174</v>
      </c>
      <c r="G483" s="28">
        <v>30</v>
      </c>
      <c r="H483" s="27">
        <v>750</v>
      </c>
      <c r="I483" s="27">
        <v>30</v>
      </c>
      <c r="J483" s="24"/>
      <c r="K483" s="24"/>
      <c r="L483" s="24"/>
      <c r="M483" s="24"/>
      <c r="N483" s="24"/>
      <c r="O483" s="26">
        <v>1.1879999999999999</v>
      </c>
      <c r="Q483" s="26"/>
      <c r="R483" s="26"/>
      <c r="S483" s="26"/>
      <c r="T483" s="26"/>
      <c r="U483" s="24"/>
      <c r="V483" s="24"/>
      <c r="W483" s="24"/>
      <c r="X483" s="26">
        <f t="shared" si="299"/>
        <v>27.623999999999999</v>
      </c>
      <c r="Y483" s="29">
        <f t="shared" si="274"/>
        <v>599.32585282585114</v>
      </c>
      <c r="Z483" s="29">
        <f t="shared" si="275"/>
        <v>2.302</v>
      </c>
      <c r="AA483" s="30">
        <f t="shared" si="276"/>
        <v>4.1619850890684118</v>
      </c>
      <c r="AB483" s="31">
        <f t="shared" si="277"/>
        <v>6.516072980017375E-5</v>
      </c>
      <c r="AC483" s="31">
        <v>1.4999999999999999E-4</v>
      </c>
      <c r="AD483" s="31"/>
      <c r="AE483" s="31"/>
      <c r="AF483" s="31"/>
      <c r="AH483" s="31"/>
      <c r="AI483" s="55">
        <v>365.9</v>
      </c>
      <c r="AJ483" s="31"/>
      <c r="AK483" s="31"/>
      <c r="AL483" s="31"/>
      <c r="AM483" s="31"/>
      <c r="AN483" s="31"/>
      <c r="AO483" s="31"/>
      <c r="AP483" s="31"/>
      <c r="AQ483" s="31"/>
      <c r="AR483" s="31"/>
      <c r="AY483" s="32" t="s">
        <v>176</v>
      </c>
      <c r="AZ483" s="33" t="s">
        <v>177</v>
      </c>
      <c r="BA483" s="27" t="s">
        <v>178</v>
      </c>
    </row>
    <row r="484" spans="1:53" s="27" customFormat="1" x14ac:dyDescent="0.25">
      <c r="A484" s="27" t="s">
        <v>171</v>
      </c>
      <c r="B484" s="27" t="s">
        <v>172</v>
      </c>
      <c r="C484" s="27" t="s">
        <v>173</v>
      </c>
      <c r="D484" s="27" t="s">
        <v>11</v>
      </c>
      <c r="E484" s="27">
        <v>1</v>
      </c>
      <c r="F484" s="27" t="s">
        <v>174</v>
      </c>
      <c r="G484" s="28">
        <v>30</v>
      </c>
      <c r="H484" s="28">
        <v>750</v>
      </c>
      <c r="I484" s="27">
        <v>30</v>
      </c>
      <c r="J484" s="24"/>
      <c r="K484" s="24"/>
      <c r="L484" s="24"/>
      <c r="M484" s="24"/>
      <c r="N484" s="24"/>
      <c r="O484" s="26">
        <v>1.25</v>
      </c>
      <c r="Q484" s="26"/>
      <c r="R484" s="26"/>
      <c r="S484" s="26"/>
      <c r="T484" s="26"/>
      <c r="U484" s="24"/>
      <c r="V484" s="24"/>
      <c r="W484" s="24"/>
      <c r="X484" s="26">
        <f t="shared" si="299"/>
        <v>27.5</v>
      </c>
      <c r="Y484" s="29">
        <f t="shared" si="274"/>
        <v>593.95736106932031</v>
      </c>
      <c r="Z484" s="29">
        <f t="shared" si="275"/>
        <v>2.2916666666666665</v>
      </c>
      <c r="AA484" s="30">
        <f t="shared" si="276"/>
        <v>4.124703896314724</v>
      </c>
      <c r="AB484" s="31">
        <f t="shared" si="277"/>
        <v>6.545454545454545E-5</v>
      </c>
      <c r="AC484" s="31">
        <v>1.4999999999999999E-4</v>
      </c>
      <c r="AD484" s="31"/>
      <c r="AE484" s="31"/>
      <c r="AF484" s="31"/>
      <c r="AH484" s="31"/>
      <c r="AI484" s="55">
        <v>384.17</v>
      </c>
      <c r="AJ484" s="31"/>
      <c r="AK484" s="31"/>
      <c r="AL484" s="31"/>
      <c r="AM484" s="31"/>
      <c r="AN484" s="31"/>
      <c r="AO484" s="31"/>
      <c r="AP484" s="31"/>
      <c r="AQ484" s="31"/>
      <c r="AR484" s="31"/>
      <c r="AY484" s="32" t="s">
        <v>176</v>
      </c>
      <c r="AZ484" s="33" t="s">
        <v>177</v>
      </c>
      <c r="BA484" s="27" t="s">
        <v>178</v>
      </c>
    </row>
    <row r="485" spans="1:53" s="38" customFormat="1" x14ac:dyDescent="0.25">
      <c r="A485" s="38" t="s">
        <v>171</v>
      </c>
      <c r="B485" s="38" t="s">
        <v>172</v>
      </c>
      <c r="C485" s="38" t="s">
        <v>173</v>
      </c>
      <c r="D485" s="38" t="s">
        <v>11</v>
      </c>
      <c r="E485" s="38">
        <v>1</v>
      </c>
      <c r="F485" s="38" t="s">
        <v>174</v>
      </c>
      <c r="G485" s="43">
        <v>32</v>
      </c>
      <c r="H485" s="43">
        <v>800</v>
      </c>
      <c r="I485" s="38">
        <v>32</v>
      </c>
      <c r="J485" s="35"/>
      <c r="K485" s="35"/>
      <c r="L485" s="35"/>
      <c r="M485" s="35"/>
      <c r="N485" s="35"/>
      <c r="O485" s="37">
        <v>0.25</v>
      </c>
      <c r="Q485" s="37"/>
      <c r="R485" s="37"/>
      <c r="S485" s="37"/>
      <c r="T485" s="37"/>
      <c r="U485" s="35"/>
      <c r="V485" s="35"/>
      <c r="W485" s="35"/>
      <c r="X485" s="37">
        <f t="shared" si="299"/>
        <v>31.5</v>
      </c>
      <c r="Y485" s="44">
        <f t="shared" si="274"/>
        <v>779.31132763111805</v>
      </c>
      <c r="Z485" s="44">
        <f t="shared" si="275"/>
        <v>2.625</v>
      </c>
      <c r="AA485" s="45">
        <f t="shared" si="276"/>
        <v>5.4118842196605419</v>
      </c>
      <c r="AB485" s="46">
        <f t="shared" si="277"/>
        <v>5.7142857142857135E-5</v>
      </c>
      <c r="AC485" s="46">
        <v>1.4999999999999999E-4</v>
      </c>
      <c r="AD485" s="46"/>
      <c r="AE485" s="46"/>
      <c r="AF485" s="46"/>
      <c r="AH485" s="46"/>
      <c r="AI485" s="56">
        <v>84.85</v>
      </c>
      <c r="AJ485" s="46"/>
      <c r="AK485" s="46"/>
      <c r="AL485" s="46"/>
      <c r="AM485" s="46"/>
      <c r="AN485" s="46"/>
      <c r="AO485" s="46"/>
      <c r="AP485" s="46"/>
      <c r="AQ485" s="46"/>
      <c r="AR485" s="46"/>
      <c r="AY485" s="47" t="s">
        <v>176</v>
      </c>
      <c r="AZ485" s="48" t="s">
        <v>177</v>
      </c>
      <c r="BA485" s="49" t="s">
        <v>178</v>
      </c>
    </row>
    <row r="486" spans="1:53" s="42" customFormat="1" x14ac:dyDescent="0.25">
      <c r="A486" s="42" t="s">
        <v>171</v>
      </c>
      <c r="B486" s="42" t="s">
        <v>172</v>
      </c>
      <c r="C486" s="42" t="s">
        <v>173</v>
      </c>
      <c r="D486" s="42" t="s">
        <v>11</v>
      </c>
      <c r="E486" s="42">
        <v>1</v>
      </c>
      <c r="F486" s="42" t="s">
        <v>174</v>
      </c>
      <c r="G486" s="42">
        <v>32</v>
      </c>
      <c r="H486" s="42">
        <v>800</v>
      </c>
      <c r="I486" s="42">
        <v>32</v>
      </c>
      <c r="J486" s="39"/>
      <c r="K486" s="39"/>
      <c r="L486" s="39"/>
      <c r="M486" s="39"/>
      <c r="N486" s="39"/>
      <c r="O486" s="41">
        <v>0.28100000000000003</v>
      </c>
      <c r="Q486" s="41"/>
      <c r="R486" s="41"/>
      <c r="S486" s="41"/>
      <c r="T486" s="41"/>
      <c r="U486" s="39"/>
      <c r="V486" s="39"/>
      <c r="W486" s="39"/>
      <c r="X486" s="41">
        <f t="shared" si="299"/>
        <v>31.437999999999999</v>
      </c>
      <c r="Y486" s="52">
        <f t="shared" si="274"/>
        <v>776.24658147542766</v>
      </c>
      <c r="Z486" s="52">
        <f t="shared" si="275"/>
        <v>2.6198333333333332</v>
      </c>
      <c r="AA486" s="53">
        <f t="shared" si="276"/>
        <v>5.3906012602460249</v>
      </c>
      <c r="AB486" s="54">
        <f t="shared" si="277"/>
        <v>5.7255550607545004E-5</v>
      </c>
      <c r="AC486" s="54">
        <v>1.4999999999999999E-4</v>
      </c>
      <c r="AD486" s="54"/>
      <c r="AE486" s="54"/>
      <c r="AF486" s="54"/>
      <c r="AG486" s="54"/>
      <c r="AH486" s="54"/>
      <c r="AI486" s="57">
        <v>95.28</v>
      </c>
      <c r="AJ486" s="54"/>
      <c r="AK486" s="54"/>
      <c r="AL486" s="54"/>
      <c r="AM486" s="54"/>
      <c r="AN486" s="54"/>
      <c r="AO486" s="54"/>
      <c r="AP486" s="54"/>
      <c r="AQ486" s="54"/>
      <c r="AR486" s="54"/>
      <c r="AY486" s="47" t="s">
        <v>176</v>
      </c>
      <c r="AZ486" s="48" t="s">
        <v>177</v>
      </c>
      <c r="BA486" s="49" t="s">
        <v>178</v>
      </c>
    </row>
    <row r="487" spans="1:53" s="42" customFormat="1" x14ac:dyDescent="0.25">
      <c r="A487" s="42" t="s">
        <v>171</v>
      </c>
      <c r="B487" s="42" t="s">
        <v>172</v>
      </c>
      <c r="C487" s="42" t="s">
        <v>173</v>
      </c>
      <c r="D487" s="42" t="s">
        <v>11</v>
      </c>
      <c r="E487" s="42">
        <v>1</v>
      </c>
      <c r="F487" s="42" t="s">
        <v>174</v>
      </c>
      <c r="G487" s="42">
        <v>32</v>
      </c>
      <c r="H487" s="51">
        <v>800</v>
      </c>
      <c r="I487" s="42">
        <v>32</v>
      </c>
      <c r="J487" s="39"/>
      <c r="K487" s="39"/>
      <c r="L487" s="39"/>
      <c r="M487" s="39"/>
      <c r="N487" s="39">
        <v>10</v>
      </c>
      <c r="O487" s="41">
        <v>0.312</v>
      </c>
      <c r="Q487" s="41"/>
      <c r="R487" s="41"/>
      <c r="S487" s="41"/>
      <c r="T487" s="41"/>
      <c r="U487" s="39"/>
      <c r="V487" s="39"/>
      <c r="W487" s="39"/>
      <c r="X487" s="41">
        <f t="shared" si="299"/>
        <v>31.376000000000001</v>
      </c>
      <c r="Y487" s="52">
        <f t="shared" si="274"/>
        <v>773.18787346081763</v>
      </c>
      <c r="Z487" s="52">
        <f t="shared" si="275"/>
        <v>2.6146666666666669</v>
      </c>
      <c r="AA487" s="53">
        <f t="shared" si="276"/>
        <v>5.3693602323667902</v>
      </c>
      <c r="AB487" s="54">
        <f t="shared" si="277"/>
        <v>5.7368689444161135E-5</v>
      </c>
      <c r="AC487" s="54">
        <v>1.4999999999999999E-4</v>
      </c>
      <c r="AD487" s="54"/>
      <c r="AE487" s="54"/>
      <c r="AF487" s="54"/>
      <c r="AG487" s="54"/>
      <c r="AH487" s="54"/>
      <c r="AI487" s="57">
        <v>105.69</v>
      </c>
      <c r="AJ487" s="54"/>
      <c r="AK487" s="54"/>
      <c r="AL487" s="54"/>
      <c r="AM487" s="54"/>
      <c r="AN487" s="54"/>
      <c r="AO487" s="54"/>
      <c r="AP487" s="54"/>
      <c r="AQ487" s="54"/>
      <c r="AR487" s="54"/>
      <c r="AY487" s="47" t="s">
        <v>176</v>
      </c>
      <c r="AZ487" s="48" t="s">
        <v>177</v>
      </c>
      <c r="BA487" s="49" t="s">
        <v>178</v>
      </c>
    </row>
    <row r="488" spans="1:53" s="42" customFormat="1" x14ac:dyDescent="0.25">
      <c r="A488" s="42" t="s">
        <v>171</v>
      </c>
      <c r="B488" s="42" t="s">
        <v>172</v>
      </c>
      <c r="C488" s="42" t="s">
        <v>173</v>
      </c>
      <c r="D488" s="42" t="s">
        <v>11</v>
      </c>
      <c r="E488" s="42">
        <v>1</v>
      </c>
      <c r="F488" s="42" t="s">
        <v>174</v>
      </c>
      <c r="G488" s="42">
        <v>32</v>
      </c>
      <c r="H488" s="42">
        <v>800</v>
      </c>
      <c r="I488" s="42">
        <v>32</v>
      </c>
      <c r="J488" s="39"/>
      <c r="K488" s="39"/>
      <c r="L488" s="39"/>
      <c r="M488" s="39"/>
      <c r="N488" s="39"/>
      <c r="O488" s="41">
        <v>0.34399999999999997</v>
      </c>
      <c r="Q488" s="41"/>
      <c r="R488" s="41"/>
      <c r="S488" s="41"/>
      <c r="T488" s="41"/>
      <c r="U488" s="39"/>
      <c r="V488" s="39"/>
      <c r="W488" s="39"/>
      <c r="X488" s="41">
        <f t="shared" si="299"/>
        <v>31.312000000000001</v>
      </c>
      <c r="Y488" s="52">
        <f t="shared" si="274"/>
        <v>770.03683089652588</v>
      </c>
      <c r="Z488" s="52">
        <f t="shared" si="275"/>
        <v>2.6093333333333333</v>
      </c>
      <c r="AA488" s="53">
        <f t="shared" si="276"/>
        <v>5.3474779923369846</v>
      </c>
      <c r="AB488" s="54">
        <f t="shared" si="277"/>
        <v>5.7485947879407251E-5</v>
      </c>
      <c r="AC488" s="54">
        <v>1.4999999999999999E-4</v>
      </c>
      <c r="AD488" s="54"/>
      <c r="AE488" s="54"/>
      <c r="AF488" s="54"/>
      <c r="AG488" s="54"/>
      <c r="AH488" s="54"/>
      <c r="AI488" s="57">
        <v>116.41</v>
      </c>
      <c r="AJ488" s="54"/>
      <c r="AK488" s="54"/>
      <c r="AL488" s="54"/>
      <c r="AM488" s="54"/>
      <c r="AN488" s="54"/>
      <c r="AO488" s="54"/>
      <c r="AP488" s="54"/>
      <c r="AQ488" s="54"/>
      <c r="AR488" s="54"/>
      <c r="AY488" s="47" t="s">
        <v>176</v>
      </c>
      <c r="AZ488" s="48" t="s">
        <v>177</v>
      </c>
      <c r="BA488" s="49" t="s">
        <v>178</v>
      </c>
    </row>
    <row r="489" spans="1:53" s="42" customFormat="1" x14ac:dyDescent="0.25">
      <c r="A489" s="42" t="s">
        <v>171</v>
      </c>
      <c r="B489" s="42" t="s">
        <v>172</v>
      </c>
      <c r="C489" s="42" t="s">
        <v>173</v>
      </c>
      <c r="D489" s="42" t="s">
        <v>11</v>
      </c>
      <c r="E489" s="42">
        <v>1</v>
      </c>
      <c r="F489" s="42" t="s">
        <v>174</v>
      </c>
      <c r="G489" s="42">
        <v>32</v>
      </c>
      <c r="H489" s="51">
        <v>800</v>
      </c>
      <c r="I489" s="42">
        <v>32</v>
      </c>
      <c r="J489" s="39"/>
      <c r="K489" s="39"/>
      <c r="L489" s="39"/>
      <c r="M489" s="39" t="s">
        <v>180</v>
      </c>
      <c r="N489" s="39"/>
      <c r="O489" s="41">
        <v>0.375</v>
      </c>
      <c r="Q489" s="41"/>
      <c r="R489" s="41"/>
      <c r="S489" s="41"/>
      <c r="T489" s="41"/>
      <c r="U489" s="39"/>
      <c r="V489" s="39"/>
      <c r="W489" s="39"/>
      <c r="X489" s="41">
        <f t="shared" si="299"/>
        <v>31.25</v>
      </c>
      <c r="Y489" s="52">
        <f t="shared" si="274"/>
        <v>766.99039394282056</v>
      </c>
      <c r="Z489" s="52">
        <f t="shared" si="275"/>
        <v>2.6041666666666665</v>
      </c>
      <c r="AA489" s="53">
        <f t="shared" si="276"/>
        <v>5.3263221801584759</v>
      </c>
      <c r="AB489" s="54">
        <f t="shared" si="277"/>
        <v>5.7599999999999997E-5</v>
      </c>
      <c r="AC489" s="54">
        <v>1.4999999999999999E-4</v>
      </c>
      <c r="AD489" s="54"/>
      <c r="AE489" s="54"/>
      <c r="AF489" s="54"/>
      <c r="AG489" s="54"/>
      <c r="AH489" s="54"/>
      <c r="AI489" s="57">
        <v>126.78</v>
      </c>
      <c r="AJ489" s="54"/>
      <c r="AK489" s="54"/>
      <c r="AL489" s="54"/>
      <c r="AM489" s="54"/>
      <c r="AN489" s="54"/>
      <c r="AO489" s="54"/>
      <c r="AP489" s="54"/>
      <c r="AQ489" s="54"/>
      <c r="AR489" s="54"/>
      <c r="AY489" s="47" t="s">
        <v>176</v>
      </c>
      <c r="AZ489" s="48" t="s">
        <v>177</v>
      </c>
      <c r="BA489" s="49" t="s">
        <v>178</v>
      </c>
    </row>
    <row r="490" spans="1:53" s="42" customFormat="1" x14ac:dyDescent="0.25">
      <c r="A490" s="42" t="s">
        <v>171</v>
      </c>
      <c r="B490" s="42" t="s">
        <v>172</v>
      </c>
      <c r="C490" s="42" t="s">
        <v>173</v>
      </c>
      <c r="D490" s="42" t="s">
        <v>11</v>
      </c>
      <c r="E490" s="42">
        <v>1</v>
      </c>
      <c r="F490" s="42" t="s">
        <v>174</v>
      </c>
      <c r="G490" s="42">
        <v>32</v>
      </c>
      <c r="H490" s="42">
        <v>800</v>
      </c>
      <c r="I490" s="42">
        <v>32</v>
      </c>
      <c r="J490" s="39"/>
      <c r="K490" s="39"/>
      <c r="L490" s="39"/>
      <c r="M490" s="39"/>
      <c r="N490" s="39"/>
      <c r="O490" s="41">
        <v>0.40600000000000003</v>
      </c>
      <c r="Q490" s="41"/>
      <c r="R490" s="41"/>
      <c r="S490" s="41"/>
      <c r="T490" s="41"/>
      <c r="U490" s="39"/>
      <c r="V490" s="39"/>
      <c r="W490" s="39"/>
      <c r="X490" s="41">
        <f t="shared" si="299"/>
        <v>31.187999999999999</v>
      </c>
      <c r="Y490" s="52">
        <f t="shared" si="274"/>
        <v>763.94999513019559</v>
      </c>
      <c r="Z490" s="52">
        <f t="shared" si="275"/>
        <v>2.5989999999999998</v>
      </c>
      <c r="AA490" s="53">
        <f t="shared" si="276"/>
        <v>5.3052082995152459</v>
      </c>
      <c r="AB490" s="54">
        <f t="shared" si="277"/>
        <v>5.7714505579068875E-5</v>
      </c>
      <c r="AC490" s="54">
        <v>1.4999999999999999E-4</v>
      </c>
      <c r="AD490" s="54"/>
      <c r="AE490" s="54"/>
      <c r="AF490" s="54"/>
      <c r="AG490" s="54"/>
      <c r="AH490" s="54"/>
      <c r="AI490" s="57">
        <v>137.12</v>
      </c>
      <c r="AJ490" s="54"/>
      <c r="AK490" s="54"/>
      <c r="AL490" s="54"/>
      <c r="AM490" s="54"/>
      <c r="AN490" s="54"/>
      <c r="AO490" s="54"/>
      <c r="AP490" s="54"/>
      <c r="AQ490" s="54"/>
      <c r="AR490" s="54"/>
      <c r="AY490" s="47" t="s">
        <v>176</v>
      </c>
      <c r="AZ490" s="48" t="s">
        <v>177</v>
      </c>
      <c r="BA490" s="49" t="s">
        <v>178</v>
      </c>
    </row>
    <row r="491" spans="1:53" s="42" customFormat="1" x14ac:dyDescent="0.25">
      <c r="A491" s="42" t="s">
        <v>171</v>
      </c>
      <c r="B491" s="42" t="s">
        <v>172</v>
      </c>
      <c r="C491" s="42" t="s">
        <v>173</v>
      </c>
      <c r="D491" s="42" t="s">
        <v>11</v>
      </c>
      <c r="E491" s="42">
        <v>1</v>
      </c>
      <c r="F491" s="42" t="s">
        <v>174</v>
      </c>
      <c r="G491" s="42">
        <v>32</v>
      </c>
      <c r="H491" s="51">
        <v>800</v>
      </c>
      <c r="I491" s="42">
        <v>32</v>
      </c>
      <c r="J491" s="39"/>
      <c r="K491" s="39"/>
      <c r="L491" s="39"/>
      <c r="M491" s="39"/>
      <c r="N491" s="39"/>
      <c r="O491" s="41">
        <v>0.438</v>
      </c>
      <c r="Q491" s="41"/>
      <c r="R491" s="41"/>
      <c r="S491" s="41"/>
      <c r="T491" s="41"/>
      <c r="U491" s="39"/>
      <c r="V491" s="39"/>
      <c r="W491" s="39"/>
      <c r="X491" s="41">
        <f t="shared" si="299"/>
        <v>31.123999999999999</v>
      </c>
      <c r="Y491" s="52">
        <f t="shared" si="274"/>
        <v>760.81785238730777</v>
      </c>
      <c r="Z491" s="52">
        <f t="shared" si="275"/>
        <v>2.5936666666666666</v>
      </c>
      <c r="AA491" s="53">
        <f t="shared" si="276"/>
        <v>5.2834573082451923</v>
      </c>
      <c r="AB491" s="54">
        <f t="shared" si="277"/>
        <v>5.7833183395450451E-5</v>
      </c>
      <c r="AC491" s="54">
        <v>1.4999999999999999E-4</v>
      </c>
      <c r="AD491" s="54"/>
      <c r="AE491" s="54"/>
      <c r="AF491" s="54"/>
      <c r="AG491" s="54"/>
      <c r="AH491" s="54"/>
      <c r="AI491" s="57">
        <v>147.78</v>
      </c>
      <c r="AJ491" s="54"/>
      <c r="AK491" s="54"/>
      <c r="AL491" s="54"/>
      <c r="AM491" s="54"/>
      <c r="AN491" s="54"/>
      <c r="AO491" s="54"/>
      <c r="AP491" s="54"/>
      <c r="AQ491" s="54"/>
      <c r="AR491" s="54"/>
      <c r="AY491" s="47" t="s">
        <v>176</v>
      </c>
      <c r="AZ491" s="48" t="s">
        <v>177</v>
      </c>
      <c r="BA491" s="49" t="s">
        <v>178</v>
      </c>
    </row>
    <row r="492" spans="1:53" s="42" customFormat="1" x14ac:dyDescent="0.25">
      <c r="A492" s="42" t="s">
        <v>171</v>
      </c>
      <c r="B492" s="42" t="s">
        <v>172</v>
      </c>
      <c r="C492" s="42" t="s">
        <v>173</v>
      </c>
      <c r="D492" s="42" t="s">
        <v>11</v>
      </c>
      <c r="E492" s="42">
        <v>1</v>
      </c>
      <c r="F492" s="42" t="s">
        <v>174</v>
      </c>
      <c r="G492" s="42">
        <v>32</v>
      </c>
      <c r="H492" s="42">
        <v>800</v>
      </c>
      <c r="I492" s="42">
        <v>32</v>
      </c>
      <c r="J492" s="39"/>
      <c r="K492" s="39"/>
      <c r="L492" s="39"/>
      <c r="M492" s="39"/>
      <c r="N492" s="39"/>
      <c r="O492" s="41">
        <v>0.46899999999999997</v>
      </c>
      <c r="Q492" s="41"/>
      <c r="R492" s="41"/>
      <c r="S492" s="41"/>
      <c r="T492" s="41"/>
      <c r="U492" s="39"/>
      <c r="V492" s="39"/>
      <c r="W492" s="39"/>
      <c r="X492" s="41">
        <f t="shared" si="299"/>
        <v>31.062000000000001</v>
      </c>
      <c r="Y492" s="52">
        <f t="shared" si="274"/>
        <v>757.78972463558773</v>
      </c>
      <c r="Z492" s="52">
        <f t="shared" si="275"/>
        <v>2.5885000000000002</v>
      </c>
      <c r="AA492" s="53">
        <f t="shared" si="276"/>
        <v>5.2624286433026937</v>
      </c>
      <c r="AB492" s="54">
        <f t="shared" si="277"/>
        <v>5.7948618891249746E-5</v>
      </c>
      <c r="AC492" s="54">
        <v>1.4999999999999999E-4</v>
      </c>
      <c r="AD492" s="54"/>
      <c r="AE492" s="54"/>
      <c r="AF492" s="54"/>
      <c r="AG492" s="54"/>
      <c r="AH492" s="54"/>
      <c r="AI492" s="57">
        <v>158.08000000000001</v>
      </c>
      <c r="AJ492" s="54"/>
      <c r="AK492" s="54"/>
      <c r="AL492" s="54"/>
      <c r="AM492" s="54"/>
      <c r="AN492" s="54"/>
      <c r="AO492" s="54"/>
      <c r="AP492" s="54"/>
      <c r="AQ492" s="54"/>
      <c r="AR492" s="54"/>
      <c r="AY492" s="47" t="s">
        <v>176</v>
      </c>
      <c r="AZ492" s="48" t="s">
        <v>177</v>
      </c>
      <c r="BA492" s="49" t="s">
        <v>178</v>
      </c>
    </row>
    <row r="493" spans="1:53" s="42" customFormat="1" x14ac:dyDescent="0.25">
      <c r="A493" s="42" t="s">
        <v>171</v>
      </c>
      <c r="B493" s="42" t="s">
        <v>172</v>
      </c>
      <c r="C493" s="42" t="s">
        <v>173</v>
      </c>
      <c r="D493" s="42" t="s">
        <v>11</v>
      </c>
      <c r="E493" s="42">
        <v>1</v>
      </c>
      <c r="F493" s="42" t="s">
        <v>174</v>
      </c>
      <c r="G493" s="42">
        <v>32</v>
      </c>
      <c r="H493" s="51">
        <v>800</v>
      </c>
      <c r="I493" s="42">
        <v>32</v>
      </c>
      <c r="J493" s="39"/>
      <c r="K493" s="39"/>
      <c r="L493" s="39"/>
      <c r="M493" s="39" t="s">
        <v>182</v>
      </c>
      <c r="N493" s="39">
        <v>20</v>
      </c>
      <c r="O493" s="41">
        <v>0.5</v>
      </c>
      <c r="Q493" s="41"/>
      <c r="R493" s="41"/>
      <c r="S493" s="41"/>
      <c r="T493" s="41"/>
      <c r="U493" s="39"/>
      <c r="V493" s="39"/>
      <c r="W493" s="39"/>
      <c r="X493" s="41">
        <f t="shared" si="299"/>
        <v>31</v>
      </c>
      <c r="Y493" s="52">
        <f t="shared" si="274"/>
        <v>754.76763502494782</v>
      </c>
      <c r="Z493" s="52">
        <f t="shared" si="275"/>
        <v>2.5833333333333335</v>
      </c>
      <c r="AA493" s="53">
        <f t="shared" si="276"/>
        <v>5.241441909895471</v>
      </c>
      <c r="AB493" s="54">
        <f t="shared" si="277"/>
        <v>5.8064516129032252E-5</v>
      </c>
      <c r="AC493" s="54">
        <v>1.4999999999999999E-4</v>
      </c>
      <c r="AD493" s="54"/>
      <c r="AE493" s="54"/>
      <c r="AF493" s="54"/>
      <c r="AG493" s="54"/>
      <c r="AH493" s="54"/>
      <c r="AI493" s="57">
        <v>168.37</v>
      </c>
      <c r="AJ493" s="54"/>
      <c r="AK493" s="54"/>
      <c r="AL493" s="54"/>
      <c r="AM493" s="54"/>
      <c r="AN493" s="54"/>
      <c r="AO493" s="54"/>
      <c r="AP493" s="54"/>
      <c r="AQ493" s="54"/>
      <c r="AR493" s="54"/>
      <c r="AY493" s="47" t="s">
        <v>176</v>
      </c>
      <c r="AZ493" s="48" t="s">
        <v>177</v>
      </c>
      <c r="BA493" s="49" t="s">
        <v>178</v>
      </c>
    </row>
    <row r="494" spans="1:53" s="38" customFormat="1" x14ac:dyDescent="0.25">
      <c r="A494" s="38" t="s">
        <v>171</v>
      </c>
      <c r="B494" s="38" t="s">
        <v>172</v>
      </c>
      <c r="C494" s="38" t="s">
        <v>173</v>
      </c>
      <c r="D494" s="38" t="s">
        <v>11</v>
      </c>
      <c r="E494" s="38">
        <v>1</v>
      </c>
      <c r="F494" s="38" t="s">
        <v>174</v>
      </c>
      <c r="G494" s="43">
        <v>32</v>
      </c>
      <c r="H494" s="43">
        <v>800</v>
      </c>
      <c r="I494" s="38">
        <v>32</v>
      </c>
      <c r="J494" s="35"/>
      <c r="K494" s="35"/>
      <c r="L494" s="35"/>
      <c r="M494" s="35"/>
      <c r="N494" s="35"/>
      <c r="O494" s="37">
        <v>0.56200000000000006</v>
      </c>
      <c r="Q494" s="37"/>
      <c r="R494" s="37"/>
      <c r="S494" s="37"/>
      <c r="T494" s="37"/>
      <c r="U494" s="35"/>
      <c r="V494" s="35"/>
      <c r="W494" s="35"/>
      <c r="X494" s="37">
        <f t="shared" si="299"/>
        <v>30.876000000000001</v>
      </c>
      <c r="Y494" s="44">
        <f t="shared" ref="Y494" si="308">PI()*X494^2/4</f>
        <v>748.74157022690872</v>
      </c>
      <c r="Z494" s="44">
        <f t="shared" ref="Z494" si="309">X494/12</f>
        <v>2.573</v>
      </c>
      <c r="AA494" s="45">
        <f t="shared" ref="AA494" si="310">PI()*Z494^2/4</f>
        <v>5.1995942376868651</v>
      </c>
      <c r="AB494" s="46">
        <f t="shared" ref="AB494" si="311">AC494/Z494</f>
        <v>5.8297706956859692E-5</v>
      </c>
      <c r="AC494" s="46">
        <v>1.4999999999999999E-4</v>
      </c>
      <c r="AD494" s="46"/>
      <c r="AE494" s="46"/>
      <c r="AF494" s="46"/>
      <c r="AH494" s="46"/>
      <c r="AI494" s="56">
        <v>188.87</v>
      </c>
      <c r="AJ494" s="46"/>
      <c r="AK494" s="46"/>
      <c r="AL494" s="46"/>
      <c r="AM494" s="46"/>
      <c r="AN494" s="46"/>
      <c r="AO494" s="46"/>
      <c r="AP494" s="46"/>
      <c r="AQ494" s="46"/>
      <c r="AR494" s="46"/>
      <c r="AY494" s="47" t="s">
        <v>176</v>
      </c>
      <c r="AZ494" s="48" t="s">
        <v>177</v>
      </c>
      <c r="BA494" s="49" t="s">
        <v>178</v>
      </c>
    </row>
    <row r="495" spans="1:53" s="42" customFormat="1" x14ac:dyDescent="0.25">
      <c r="A495" s="42" t="s">
        <v>171</v>
      </c>
      <c r="B495" s="42" t="s">
        <v>172</v>
      </c>
      <c r="C495" s="42" t="s">
        <v>173</v>
      </c>
      <c r="D495" s="42" t="s">
        <v>11</v>
      </c>
      <c r="E495" s="42">
        <v>1</v>
      </c>
      <c r="F495" s="42" t="s">
        <v>174</v>
      </c>
      <c r="G495" s="42">
        <v>32</v>
      </c>
      <c r="H495" s="42">
        <v>800</v>
      </c>
      <c r="I495" s="42">
        <v>32</v>
      </c>
      <c r="J495" s="39"/>
      <c r="K495" s="39"/>
      <c r="L495" s="39"/>
      <c r="M495" s="39"/>
      <c r="N495" s="39">
        <v>30</v>
      </c>
      <c r="O495" s="41">
        <v>0.625</v>
      </c>
      <c r="Q495" s="41"/>
      <c r="R495" s="41"/>
      <c r="S495" s="41"/>
      <c r="T495" s="41"/>
      <c r="U495" s="39"/>
      <c r="V495" s="39"/>
      <c r="W495" s="39"/>
      <c r="X495" s="41">
        <f t="shared" si="299"/>
        <v>30.75</v>
      </c>
      <c r="Y495" s="52">
        <f t="shared" si="274"/>
        <v>742.64305087749972</v>
      </c>
      <c r="Z495" s="52">
        <f t="shared" si="275"/>
        <v>2.5625</v>
      </c>
      <c r="AA495" s="53">
        <f t="shared" si="276"/>
        <v>5.1572434088715253</v>
      </c>
      <c r="AB495" s="54">
        <f t="shared" si="277"/>
        <v>5.8536585365853652E-5</v>
      </c>
      <c r="AC495" s="54">
        <v>1.4999999999999999E-4</v>
      </c>
      <c r="AD495" s="54"/>
      <c r="AE495" s="54"/>
      <c r="AF495" s="54"/>
      <c r="AG495" s="54"/>
      <c r="AH495" s="54"/>
      <c r="AI495" s="57">
        <v>209.62</v>
      </c>
      <c r="AJ495" s="54"/>
      <c r="AK495" s="54"/>
      <c r="AL495" s="54"/>
      <c r="AM495" s="54"/>
      <c r="AN495" s="54"/>
      <c r="AO495" s="54"/>
      <c r="AP495" s="54"/>
      <c r="AQ495" s="54"/>
      <c r="AR495" s="54"/>
      <c r="AY495" s="47" t="s">
        <v>176</v>
      </c>
      <c r="AZ495" s="48" t="s">
        <v>177</v>
      </c>
      <c r="BA495" s="49" t="s">
        <v>178</v>
      </c>
    </row>
    <row r="496" spans="1:53" s="42" customFormat="1" x14ac:dyDescent="0.25">
      <c r="A496" s="42" t="s">
        <v>171</v>
      </c>
      <c r="B496" s="42" t="s">
        <v>172</v>
      </c>
      <c r="C496" s="42" t="s">
        <v>173</v>
      </c>
      <c r="D496" s="42" t="s">
        <v>11</v>
      </c>
      <c r="E496" s="42">
        <v>1</v>
      </c>
      <c r="F496" s="42" t="s">
        <v>174</v>
      </c>
      <c r="G496" s="42">
        <v>32</v>
      </c>
      <c r="H496" s="51">
        <v>800</v>
      </c>
      <c r="I496" s="42">
        <v>32</v>
      </c>
      <c r="J496" s="39"/>
      <c r="K496" s="39"/>
      <c r="L496" s="39"/>
      <c r="M496" s="39"/>
      <c r="N496" s="39">
        <v>40</v>
      </c>
      <c r="O496" s="41">
        <v>0.68799999999999994</v>
      </c>
      <c r="Q496" s="41"/>
      <c r="R496" s="41"/>
      <c r="S496" s="41"/>
      <c r="T496" s="41"/>
      <c r="U496" s="39"/>
      <c r="V496" s="39"/>
      <c r="W496" s="39"/>
      <c r="X496" s="41">
        <f t="shared" si="299"/>
        <v>30.623999999999999</v>
      </c>
      <c r="Y496" s="52">
        <f t="shared" si="274"/>
        <v>736.56946949057487</v>
      </c>
      <c r="Z496" s="52">
        <f t="shared" si="275"/>
        <v>2.552</v>
      </c>
      <c r="AA496" s="53">
        <f t="shared" si="276"/>
        <v>5.1150657603512153</v>
      </c>
      <c r="AB496" s="54">
        <f t="shared" si="277"/>
        <v>5.8777429467084633E-5</v>
      </c>
      <c r="AC496" s="54">
        <v>1.4999999999999999E-4</v>
      </c>
      <c r="AD496" s="54"/>
      <c r="AE496" s="54"/>
      <c r="AF496" s="54"/>
      <c r="AG496" s="54"/>
      <c r="AH496" s="54"/>
      <c r="AI496" s="57">
        <v>230.29</v>
      </c>
      <c r="AJ496" s="54"/>
      <c r="AK496" s="54"/>
      <c r="AL496" s="54"/>
      <c r="AM496" s="54"/>
      <c r="AN496" s="54"/>
      <c r="AO496" s="54"/>
      <c r="AP496" s="54"/>
      <c r="AQ496" s="54"/>
      <c r="AR496" s="54"/>
      <c r="AY496" s="47" t="s">
        <v>176</v>
      </c>
      <c r="AZ496" s="48" t="s">
        <v>177</v>
      </c>
      <c r="BA496" s="49" t="s">
        <v>178</v>
      </c>
    </row>
    <row r="497" spans="1:53" s="38" customFormat="1" x14ac:dyDescent="0.25">
      <c r="A497" s="38" t="s">
        <v>171</v>
      </c>
      <c r="B497" s="38" t="s">
        <v>172</v>
      </c>
      <c r="C497" s="38" t="s">
        <v>173</v>
      </c>
      <c r="D497" s="38" t="s">
        <v>11</v>
      </c>
      <c r="E497" s="38">
        <v>1</v>
      </c>
      <c r="F497" s="38" t="s">
        <v>174</v>
      </c>
      <c r="G497" s="43">
        <v>32</v>
      </c>
      <c r="H497" s="43">
        <v>800</v>
      </c>
      <c r="I497" s="38">
        <v>32</v>
      </c>
      <c r="J497" s="35"/>
      <c r="K497" s="35"/>
      <c r="L497" s="35"/>
      <c r="M497" s="35"/>
      <c r="N497" s="35"/>
      <c r="O497" s="37">
        <v>0.75</v>
      </c>
      <c r="Q497" s="37"/>
      <c r="R497" s="37"/>
      <c r="S497" s="37"/>
      <c r="T497" s="37"/>
      <c r="U497" s="35"/>
      <c r="V497" s="35"/>
      <c r="W497" s="35"/>
      <c r="X497" s="37">
        <f t="shared" si="299"/>
        <v>30.5</v>
      </c>
      <c r="Y497" s="44">
        <f t="shared" ref="Y497:Y505" si="312">PI()*X497^2/4</f>
        <v>730.61664150047625</v>
      </c>
      <c r="Z497" s="44">
        <f t="shared" ref="Z497:Z505" si="313">X497/12</f>
        <v>2.5416666666666665</v>
      </c>
      <c r="AA497" s="45">
        <f t="shared" ref="AA497:AA505" si="314">PI()*Z497^2/4</f>
        <v>5.0737266770866398</v>
      </c>
      <c r="AB497" s="46">
        <f t="shared" ref="AB497:AB505" si="315">AC497/Z497</f>
        <v>5.9016393442622949E-5</v>
      </c>
      <c r="AC497" s="46">
        <v>1.4999999999999999E-4</v>
      </c>
      <c r="AD497" s="46"/>
      <c r="AE497" s="46"/>
      <c r="AF497" s="46"/>
      <c r="AH497" s="46"/>
      <c r="AI497" s="56">
        <v>250.55</v>
      </c>
      <c r="AJ497" s="46"/>
      <c r="AK497" s="46"/>
      <c r="AL497" s="46"/>
      <c r="AM497" s="46"/>
      <c r="AN497" s="46"/>
      <c r="AO497" s="46"/>
      <c r="AP497" s="46"/>
      <c r="AQ497" s="46"/>
      <c r="AR497" s="46"/>
      <c r="AY497" s="47" t="s">
        <v>176</v>
      </c>
      <c r="AZ497" s="48" t="s">
        <v>177</v>
      </c>
      <c r="BA497" s="49" t="s">
        <v>178</v>
      </c>
    </row>
    <row r="498" spans="1:53" s="38" customFormat="1" x14ac:dyDescent="0.25">
      <c r="A498" s="38" t="s">
        <v>171</v>
      </c>
      <c r="B498" s="38" t="s">
        <v>172</v>
      </c>
      <c r="C498" s="38" t="s">
        <v>173</v>
      </c>
      <c r="D498" s="38" t="s">
        <v>11</v>
      </c>
      <c r="E498" s="38">
        <v>1</v>
      </c>
      <c r="F498" s="38" t="s">
        <v>174</v>
      </c>
      <c r="G498" s="43">
        <v>32</v>
      </c>
      <c r="H498" s="43">
        <v>800</v>
      </c>
      <c r="I498" s="38">
        <v>32</v>
      </c>
      <c r="J498" s="35"/>
      <c r="K498" s="35"/>
      <c r="L498" s="35"/>
      <c r="M498" s="35"/>
      <c r="N498" s="35"/>
      <c r="O498" s="37">
        <v>0.81200000000000006</v>
      </c>
      <c r="Q498" s="37"/>
      <c r="R498" s="37"/>
      <c r="S498" s="37"/>
      <c r="T498" s="37"/>
      <c r="U498" s="35"/>
      <c r="V498" s="35"/>
      <c r="W498" s="35"/>
      <c r="X498" s="37">
        <f t="shared" si="299"/>
        <v>30.376000000000001</v>
      </c>
      <c r="Y498" s="44">
        <f t="shared" si="312"/>
        <v>724.68796607469847</v>
      </c>
      <c r="Z498" s="44">
        <f t="shared" si="313"/>
        <v>2.5313333333333334</v>
      </c>
      <c r="AA498" s="45">
        <f t="shared" si="314"/>
        <v>5.0325553199631834</v>
      </c>
      <c r="AB498" s="46">
        <f t="shared" si="315"/>
        <v>5.9257308401369497E-5</v>
      </c>
      <c r="AC498" s="46">
        <v>1.4999999999999999E-4</v>
      </c>
      <c r="AD498" s="46"/>
      <c r="AE498" s="46"/>
      <c r="AF498" s="46"/>
      <c r="AH498" s="46"/>
      <c r="AI498" s="56">
        <v>270.72000000000003</v>
      </c>
      <c r="AJ498" s="46"/>
      <c r="AK498" s="46"/>
      <c r="AL498" s="46"/>
      <c r="AM498" s="46"/>
      <c r="AN498" s="46"/>
      <c r="AO498" s="46"/>
      <c r="AP498" s="46"/>
      <c r="AQ498" s="46"/>
      <c r="AR498" s="46"/>
      <c r="AY498" s="47" t="s">
        <v>176</v>
      </c>
      <c r="AZ498" s="48" t="s">
        <v>177</v>
      </c>
      <c r="BA498" s="49" t="s">
        <v>178</v>
      </c>
    </row>
    <row r="499" spans="1:53" s="38" customFormat="1" x14ac:dyDescent="0.25">
      <c r="A499" s="38" t="s">
        <v>171</v>
      </c>
      <c r="B499" s="38" t="s">
        <v>172</v>
      </c>
      <c r="C499" s="38" t="s">
        <v>173</v>
      </c>
      <c r="D499" s="38" t="s">
        <v>11</v>
      </c>
      <c r="E499" s="38">
        <v>1</v>
      </c>
      <c r="F499" s="38" t="s">
        <v>174</v>
      </c>
      <c r="G499" s="43">
        <v>32</v>
      </c>
      <c r="H499" s="43">
        <v>800</v>
      </c>
      <c r="I499" s="38">
        <v>32</v>
      </c>
      <c r="J499" s="35"/>
      <c r="K499" s="35"/>
      <c r="L499" s="35"/>
      <c r="M499" s="35"/>
      <c r="N499" s="35"/>
      <c r="O499" s="37">
        <v>0.875</v>
      </c>
      <c r="Q499" s="37"/>
      <c r="R499" s="37"/>
      <c r="S499" s="37"/>
      <c r="T499" s="37"/>
      <c r="U499" s="35"/>
      <c r="V499" s="35"/>
      <c r="W499" s="35"/>
      <c r="X499" s="37">
        <f t="shared" si="299"/>
        <v>30.25</v>
      </c>
      <c r="Y499" s="44">
        <f t="shared" si="312"/>
        <v>718.68840689387753</v>
      </c>
      <c r="Z499" s="44">
        <f t="shared" si="313"/>
        <v>2.5208333333333335</v>
      </c>
      <c r="AA499" s="45">
        <f t="shared" si="314"/>
        <v>4.9908917145408171</v>
      </c>
      <c r="AB499" s="46">
        <f t="shared" si="315"/>
        <v>5.9504132231404948E-5</v>
      </c>
      <c r="AC499" s="46">
        <v>1.4999999999999999E-4</v>
      </c>
      <c r="AD499" s="46"/>
      <c r="AE499" s="46"/>
      <c r="AF499" s="46"/>
      <c r="AH499" s="46"/>
      <c r="AI499" s="56">
        <v>291.14</v>
      </c>
      <c r="AJ499" s="46"/>
      <c r="AK499" s="46"/>
      <c r="AL499" s="46"/>
      <c r="AM499" s="46"/>
      <c r="AN499" s="46"/>
      <c r="AO499" s="46"/>
      <c r="AP499" s="46"/>
      <c r="AQ499" s="46"/>
      <c r="AR499" s="46"/>
      <c r="AY499" s="47" t="s">
        <v>176</v>
      </c>
      <c r="AZ499" s="48" t="s">
        <v>177</v>
      </c>
      <c r="BA499" s="49" t="s">
        <v>178</v>
      </c>
    </row>
    <row r="500" spans="1:53" s="38" customFormat="1" x14ac:dyDescent="0.25">
      <c r="A500" s="38" t="s">
        <v>171</v>
      </c>
      <c r="B500" s="38" t="s">
        <v>172</v>
      </c>
      <c r="C500" s="38" t="s">
        <v>173</v>
      </c>
      <c r="D500" s="38" t="s">
        <v>11</v>
      </c>
      <c r="E500" s="38">
        <v>1</v>
      </c>
      <c r="F500" s="38" t="s">
        <v>174</v>
      </c>
      <c r="G500" s="43">
        <v>32</v>
      </c>
      <c r="H500" s="43">
        <v>800</v>
      </c>
      <c r="I500" s="38">
        <v>32</v>
      </c>
      <c r="J500" s="35"/>
      <c r="K500" s="35"/>
      <c r="L500" s="35"/>
      <c r="M500" s="35"/>
      <c r="N500" s="35"/>
      <c r="O500" s="37">
        <v>0.93799999999999994</v>
      </c>
      <c r="Q500" s="37"/>
      <c r="R500" s="37"/>
      <c r="S500" s="37"/>
      <c r="T500" s="37"/>
      <c r="U500" s="35"/>
      <c r="V500" s="35"/>
      <c r="W500" s="35"/>
      <c r="X500" s="37">
        <f t="shared" si="299"/>
        <v>30.123999999999999</v>
      </c>
      <c r="Y500" s="44">
        <f t="shared" si="312"/>
        <v>712.71378567554075</v>
      </c>
      <c r="Z500" s="44">
        <f t="shared" si="313"/>
        <v>2.5103333333333331</v>
      </c>
      <c r="AA500" s="45">
        <f t="shared" si="314"/>
        <v>4.9494012894134771</v>
      </c>
      <c r="AB500" s="46">
        <f t="shared" si="315"/>
        <v>5.9753020847165054E-5</v>
      </c>
      <c r="AC500" s="46">
        <v>1.4999999999999999E-4</v>
      </c>
      <c r="AD500" s="46"/>
      <c r="AE500" s="46"/>
      <c r="AF500" s="46"/>
      <c r="AH500" s="46"/>
      <c r="AI500" s="56">
        <v>311.47000000000003</v>
      </c>
      <c r="AJ500" s="46"/>
      <c r="AK500" s="46"/>
      <c r="AL500" s="46"/>
      <c r="AM500" s="46"/>
      <c r="AN500" s="46"/>
      <c r="AO500" s="46"/>
      <c r="AP500" s="46"/>
      <c r="AQ500" s="46"/>
      <c r="AR500" s="46"/>
      <c r="AY500" s="47" t="s">
        <v>176</v>
      </c>
      <c r="AZ500" s="48" t="s">
        <v>177</v>
      </c>
      <c r="BA500" s="49" t="s">
        <v>178</v>
      </c>
    </row>
    <row r="501" spans="1:53" s="38" customFormat="1" x14ac:dyDescent="0.25">
      <c r="A501" s="38" t="s">
        <v>171</v>
      </c>
      <c r="B501" s="38" t="s">
        <v>172</v>
      </c>
      <c r="C501" s="38" t="s">
        <v>173</v>
      </c>
      <c r="D501" s="38" t="s">
        <v>11</v>
      </c>
      <c r="E501" s="38">
        <v>1</v>
      </c>
      <c r="F501" s="38" t="s">
        <v>174</v>
      </c>
      <c r="G501" s="43">
        <v>32</v>
      </c>
      <c r="H501" s="43">
        <v>800</v>
      </c>
      <c r="I501" s="38">
        <v>32</v>
      </c>
      <c r="J501" s="35"/>
      <c r="K501" s="35"/>
      <c r="L501" s="35"/>
      <c r="M501" s="35"/>
      <c r="N501" s="35"/>
      <c r="O501" s="37">
        <v>1</v>
      </c>
      <c r="Q501" s="37"/>
      <c r="R501" s="37"/>
      <c r="S501" s="37"/>
      <c r="T501" s="37"/>
      <c r="U501" s="35"/>
      <c r="V501" s="35"/>
      <c r="W501" s="35"/>
      <c r="X501" s="37">
        <f t="shared" si="299"/>
        <v>30</v>
      </c>
      <c r="Y501" s="44">
        <f t="shared" si="312"/>
        <v>706.85834705770344</v>
      </c>
      <c r="Z501" s="44">
        <f t="shared" si="313"/>
        <v>2.5</v>
      </c>
      <c r="AA501" s="45">
        <f t="shared" si="314"/>
        <v>4.908738521234052</v>
      </c>
      <c r="AB501" s="46">
        <f t="shared" si="315"/>
        <v>5.9999999999999995E-5</v>
      </c>
      <c r="AC501" s="46">
        <v>1.4999999999999999E-4</v>
      </c>
      <c r="AD501" s="46"/>
      <c r="AE501" s="46"/>
      <c r="AF501" s="46"/>
      <c r="AH501" s="46"/>
      <c r="AI501" s="56">
        <v>331.39</v>
      </c>
      <c r="AJ501" s="46"/>
      <c r="AK501" s="46"/>
      <c r="AL501" s="46"/>
      <c r="AM501" s="46"/>
      <c r="AN501" s="46"/>
      <c r="AO501" s="46"/>
      <c r="AP501" s="46"/>
      <c r="AQ501" s="46"/>
      <c r="AR501" s="46"/>
      <c r="AY501" s="47" t="s">
        <v>176</v>
      </c>
      <c r="AZ501" s="48" t="s">
        <v>177</v>
      </c>
      <c r="BA501" s="49" t="s">
        <v>178</v>
      </c>
    </row>
    <row r="502" spans="1:53" s="38" customFormat="1" x14ac:dyDescent="0.25">
      <c r="A502" s="38" t="s">
        <v>171</v>
      </c>
      <c r="B502" s="38" t="s">
        <v>172</v>
      </c>
      <c r="C502" s="38" t="s">
        <v>173</v>
      </c>
      <c r="D502" s="38" t="s">
        <v>11</v>
      </c>
      <c r="E502" s="38">
        <v>1</v>
      </c>
      <c r="F502" s="38" t="s">
        <v>174</v>
      </c>
      <c r="G502" s="43">
        <v>32</v>
      </c>
      <c r="H502" s="43">
        <v>800</v>
      </c>
      <c r="I502" s="38">
        <v>32</v>
      </c>
      <c r="J502" s="35"/>
      <c r="K502" s="35"/>
      <c r="L502" s="35"/>
      <c r="M502" s="35"/>
      <c r="N502" s="35"/>
      <c r="O502" s="37">
        <v>1.0620000000000001</v>
      </c>
      <c r="Q502" s="37"/>
      <c r="R502" s="37"/>
      <c r="S502" s="37"/>
      <c r="T502" s="37"/>
      <c r="U502" s="35"/>
      <c r="V502" s="35"/>
      <c r="W502" s="35"/>
      <c r="X502" s="37">
        <f t="shared" si="299"/>
        <v>29.876000000000001</v>
      </c>
      <c r="Y502" s="44">
        <f t="shared" si="312"/>
        <v>701.02706100418698</v>
      </c>
      <c r="Z502" s="44">
        <f t="shared" si="313"/>
        <v>2.4896666666666669</v>
      </c>
      <c r="AA502" s="45">
        <f t="shared" si="314"/>
        <v>4.8682434791957423</v>
      </c>
      <c r="AB502" s="46">
        <f t="shared" si="315"/>
        <v>6.0249029321194261E-5</v>
      </c>
      <c r="AC502" s="46">
        <v>1.4999999999999999E-4</v>
      </c>
      <c r="AD502" s="46"/>
      <c r="AE502" s="46"/>
      <c r="AF502" s="46"/>
      <c r="AH502" s="46"/>
      <c r="AI502" s="56">
        <v>351.23</v>
      </c>
      <c r="AJ502" s="46"/>
      <c r="AK502" s="46"/>
      <c r="AL502" s="46"/>
      <c r="AM502" s="46"/>
      <c r="AN502" s="46"/>
      <c r="AO502" s="46"/>
      <c r="AP502" s="46"/>
      <c r="AQ502" s="46"/>
      <c r="AR502" s="46"/>
      <c r="AY502" s="47" t="s">
        <v>176</v>
      </c>
      <c r="AZ502" s="48" t="s">
        <v>177</v>
      </c>
      <c r="BA502" s="49" t="s">
        <v>178</v>
      </c>
    </row>
    <row r="503" spans="1:53" s="38" customFormat="1" x14ac:dyDescent="0.25">
      <c r="A503" s="38" t="s">
        <v>171</v>
      </c>
      <c r="B503" s="38" t="s">
        <v>172</v>
      </c>
      <c r="C503" s="38" t="s">
        <v>173</v>
      </c>
      <c r="D503" s="38" t="s">
        <v>11</v>
      </c>
      <c r="E503" s="38">
        <v>1</v>
      </c>
      <c r="F503" s="38" t="s">
        <v>174</v>
      </c>
      <c r="G503" s="43">
        <v>32</v>
      </c>
      <c r="H503" s="43">
        <v>800</v>
      </c>
      <c r="I503" s="38">
        <v>32</v>
      </c>
      <c r="J503" s="35"/>
      <c r="K503" s="35"/>
      <c r="L503" s="35"/>
      <c r="M503" s="35"/>
      <c r="N503" s="35"/>
      <c r="O503" s="37">
        <v>1.125</v>
      </c>
      <c r="Q503" s="37"/>
      <c r="R503" s="37"/>
      <c r="S503" s="37"/>
      <c r="T503" s="37"/>
      <c r="U503" s="35"/>
      <c r="V503" s="35"/>
      <c r="W503" s="35"/>
      <c r="X503" s="37">
        <f t="shared" si="299"/>
        <v>29.75</v>
      </c>
      <c r="Y503" s="44">
        <f t="shared" si="312"/>
        <v>695.1264619919541</v>
      </c>
      <c r="Z503" s="44">
        <f t="shared" si="313"/>
        <v>2.4791666666666665</v>
      </c>
      <c r="AA503" s="45">
        <f t="shared" si="314"/>
        <v>4.8272670971663469</v>
      </c>
      <c r="AB503" s="46">
        <f t="shared" si="315"/>
        <v>6.0504201680672267E-5</v>
      </c>
      <c r="AC503" s="46">
        <v>1.4999999999999999E-4</v>
      </c>
      <c r="AD503" s="46"/>
      <c r="AE503" s="46"/>
      <c r="AF503" s="46"/>
      <c r="AH503" s="46"/>
      <c r="AI503" s="56">
        <v>371.31</v>
      </c>
      <c r="AJ503" s="46"/>
      <c r="AK503" s="46"/>
      <c r="AL503" s="46"/>
      <c r="AM503" s="46"/>
      <c r="AN503" s="46"/>
      <c r="AO503" s="46"/>
      <c r="AP503" s="46"/>
      <c r="AQ503" s="46"/>
      <c r="AR503" s="46"/>
      <c r="AY503" s="47" t="s">
        <v>176</v>
      </c>
      <c r="AZ503" s="48" t="s">
        <v>177</v>
      </c>
      <c r="BA503" s="49" t="s">
        <v>178</v>
      </c>
    </row>
    <row r="504" spans="1:53" s="38" customFormat="1" x14ac:dyDescent="0.25">
      <c r="A504" s="38" t="s">
        <v>171</v>
      </c>
      <c r="B504" s="38" t="s">
        <v>172</v>
      </c>
      <c r="C504" s="38" t="s">
        <v>173</v>
      </c>
      <c r="D504" s="38" t="s">
        <v>11</v>
      </c>
      <c r="E504" s="38">
        <v>1</v>
      </c>
      <c r="F504" s="38" t="s">
        <v>174</v>
      </c>
      <c r="G504" s="43">
        <v>32</v>
      </c>
      <c r="H504" s="43">
        <v>800</v>
      </c>
      <c r="I504" s="38">
        <v>32</v>
      </c>
      <c r="J504" s="35"/>
      <c r="K504" s="35"/>
      <c r="L504" s="35"/>
      <c r="M504" s="35"/>
      <c r="N504" s="35"/>
      <c r="O504" s="37">
        <v>1.1879999999999999</v>
      </c>
      <c r="Q504" s="37"/>
      <c r="R504" s="37"/>
      <c r="S504" s="37"/>
      <c r="T504" s="37"/>
      <c r="U504" s="35"/>
      <c r="V504" s="35"/>
      <c r="W504" s="35"/>
      <c r="X504" s="37">
        <f t="shared" si="299"/>
        <v>29.623999999999999</v>
      </c>
      <c r="Y504" s="44">
        <f t="shared" si="312"/>
        <v>689.2508009422055</v>
      </c>
      <c r="Z504" s="44">
        <f t="shared" si="313"/>
        <v>2.4686666666666666</v>
      </c>
      <c r="AA504" s="45">
        <f t="shared" si="314"/>
        <v>4.7864638954319823</v>
      </c>
      <c r="AB504" s="46">
        <f t="shared" si="315"/>
        <v>6.0761544693491764E-5</v>
      </c>
      <c r="AC504" s="46">
        <v>1.4999999999999999E-4</v>
      </c>
      <c r="AD504" s="46"/>
      <c r="AE504" s="46"/>
      <c r="AF504" s="46"/>
      <c r="AH504" s="46"/>
      <c r="AI504" s="56">
        <v>391.3</v>
      </c>
      <c r="AJ504" s="46"/>
      <c r="AK504" s="46"/>
      <c r="AL504" s="46"/>
      <c r="AM504" s="46"/>
      <c r="AN504" s="46"/>
      <c r="AO504" s="46"/>
      <c r="AP504" s="46"/>
      <c r="AQ504" s="46"/>
      <c r="AR504" s="46"/>
      <c r="AY504" s="47" t="s">
        <v>176</v>
      </c>
      <c r="AZ504" s="48" t="s">
        <v>177</v>
      </c>
      <c r="BA504" s="49" t="s">
        <v>178</v>
      </c>
    </row>
    <row r="505" spans="1:53" s="38" customFormat="1" x14ac:dyDescent="0.25">
      <c r="A505" s="38" t="s">
        <v>171</v>
      </c>
      <c r="B505" s="38" t="s">
        <v>172</v>
      </c>
      <c r="C505" s="38" t="s">
        <v>173</v>
      </c>
      <c r="D505" s="38" t="s">
        <v>11</v>
      </c>
      <c r="E505" s="38">
        <v>1</v>
      </c>
      <c r="F505" s="38" t="s">
        <v>174</v>
      </c>
      <c r="G505" s="43">
        <v>32</v>
      </c>
      <c r="H505" s="43">
        <v>800</v>
      </c>
      <c r="I505" s="38">
        <v>32</v>
      </c>
      <c r="J505" s="35"/>
      <c r="K505" s="35"/>
      <c r="L505" s="35"/>
      <c r="M505" s="35"/>
      <c r="N505" s="35"/>
      <c r="O505" s="37">
        <v>1.25</v>
      </c>
      <c r="Q505" s="37"/>
      <c r="R505" s="37"/>
      <c r="S505" s="37"/>
      <c r="T505" s="37"/>
      <c r="U505" s="35"/>
      <c r="V505" s="35"/>
      <c r="W505" s="35"/>
      <c r="X505" s="37">
        <f t="shared" si="299"/>
        <v>29.5</v>
      </c>
      <c r="Y505" s="44">
        <f t="shared" si="312"/>
        <v>683.4927516966294</v>
      </c>
      <c r="Z505" s="44">
        <f t="shared" si="313"/>
        <v>2.4583333333333335</v>
      </c>
      <c r="AA505" s="45">
        <f t="shared" si="314"/>
        <v>4.7464774423377047</v>
      </c>
      <c r="AB505" s="46">
        <f t="shared" si="315"/>
        <v>6.1016949152542363E-5</v>
      </c>
      <c r="AC505" s="46">
        <v>1.4999999999999999E-4</v>
      </c>
      <c r="AD505" s="46"/>
      <c r="AE505" s="46"/>
      <c r="AF505" s="46"/>
      <c r="AH505" s="46"/>
      <c r="AI505" s="56">
        <v>410.9</v>
      </c>
      <c r="AJ505" s="46"/>
      <c r="AK505" s="46"/>
      <c r="AL505" s="46"/>
      <c r="AM505" s="46"/>
      <c r="AN505" s="46"/>
      <c r="AO505" s="46"/>
      <c r="AP505" s="46"/>
      <c r="AQ505" s="46"/>
      <c r="AR505" s="46"/>
      <c r="AY505" s="47" t="s">
        <v>176</v>
      </c>
      <c r="AZ505" s="48" t="s">
        <v>177</v>
      </c>
      <c r="BA505" s="49" t="s">
        <v>178</v>
      </c>
    </row>
    <row r="506" spans="1:53" s="27" customFormat="1" x14ac:dyDescent="0.25">
      <c r="A506" s="27" t="s">
        <v>171</v>
      </c>
      <c r="B506" s="27" t="s">
        <v>172</v>
      </c>
      <c r="C506" s="27" t="s">
        <v>173</v>
      </c>
      <c r="D506" s="27" t="s">
        <v>11</v>
      </c>
      <c r="E506" s="27">
        <v>1</v>
      </c>
      <c r="F506" s="27" t="s">
        <v>174</v>
      </c>
      <c r="G506" s="27">
        <v>34</v>
      </c>
      <c r="H506" s="27">
        <v>850</v>
      </c>
      <c r="I506" s="27">
        <v>34</v>
      </c>
      <c r="J506" s="24"/>
      <c r="K506" s="24"/>
      <c r="L506" s="24"/>
      <c r="M506" s="24"/>
      <c r="N506" s="24"/>
      <c r="O506" s="26">
        <v>0.25</v>
      </c>
      <c r="Q506" s="26"/>
      <c r="R506" s="26"/>
      <c r="S506" s="26"/>
      <c r="T506" s="26"/>
      <c r="U506" s="24"/>
      <c r="V506" s="24"/>
      <c r="W506" s="24"/>
      <c r="X506" s="26">
        <f t="shared" si="299"/>
        <v>33.5</v>
      </c>
      <c r="Y506" s="29">
        <f t="shared" ref="Y506:Y543" si="316">PI()*X506^2/4</f>
        <v>881.41308887278637</v>
      </c>
      <c r="Z506" s="29">
        <f t="shared" ref="Z506:Z543" si="317">X506/12</f>
        <v>2.7916666666666665</v>
      </c>
      <c r="AA506" s="30">
        <f t="shared" ref="AA506:AA543" si="318">PI()*Z506^2/4</f>
        <v>6.1209242282832372</v>
      </c>
      <c r="AB506" s="31">
        <f t="shared" ref="AB506:AB577" si="319">AC506/Z506</f>
        <v>5.3731343283582087E-5</v>
      </c>
      <c r="AC506" s="31">
        <v>1.4999999999999999E-4</v>
      </c>
      <c r="AD506" s="31"/>
      <c r="AE506" s="31"/>
      <c r="AF506" s="31"/>
      <c r="AG506" s="31"/>
      <c r="AH506" s="31"/>
      <c r="AI506" s="55">
        <v>90.2</v>
      </c>
      <c r="AJ506" s="31"/>
      <c r="AK506" s="31"/>
      <c r="AL506" s="31"/>
      <c r="AM506" s="31"/>
      <c r="AN506" s="31"/>
      <c r="AO506" s="31"/>
      <c r="AP506" s="31"/>
      <c r="AQ506" s="31"/>
      <c r="AR506" s="31"/>
      <c r="AY506" s="32" t="s">
        <v>176</v>
      </c>
      <c r="AZ506" s="33" t="s">
        <v>177</v>
      </c>
      <c r="BA506" s="27" t="s">
        <v>178</v>
      </c>
    </row>
    <row r="507" spans="1:53" s="27" customFormat="1" x14ac:dyDescent="0.25">
      <c r="A507" s="27" t="s">
        <v>171</v>
      </c>
      <c r="B507" s="27" t="s">
        <v>172</v>
      </c>
      <c r="C507" s="27" t="s">
        <v>173</v>
      </c>
      <c r="D507" s="27" t="s">
        <v>11</v>
      </c>
      <c r="E507" s="27">
        <v>1</v>
      </c>
      <c r="F507" s="27" t="s">
        <v>174</v>
      </c>
      <c r="G507" s="27">
        <v>34</v>
      </c>
      <c r="H507" s="27">
        <v>850</v>
      </c>
      <c r="I507" s="27">
        <v>34</v>
      </c>
      <c r="J507" s="24"/>
      <c r="K507" s="24"/>
      <c r="L507" s="24"/>
      <c r="M507" s="24"/>
      <c r="N507" s="24"/>
      <c r="O507" s="26">
        <v>0.28100000000000003</v>
      </c>
      <c r="Q507" s="26"/>
      <c r="R507" s="26"/>
      <c r="S507" s="26"/>
      <c r="T507" s="26"/>
      <c r="U507" s="24"/>
      <c r="V507" s="24"/>
      <c r="W507" s="24"/>
      <c r="X507" s="26">
        <f t="shared" si="299"/>
        <v>33.438000000000002</v>
      </c>
      <c r="Y507" s="29">
        <f t="shared" si="316"/>
        <v>878.15356397257347</v>
      </c>
      <c r="Z507" s="29">
        <f t="shared" si="317"/>
        <v>2.7865000000000002</v>
      </c>
      <c r="AA507" s="30">
        <f t="shared" si="318"/>
        <v>6.0982886386984276</v>
      </c>
      <c r="AB507" s="31">
        <f t="shared" si="319"/>
        <v>5.3830970751839215E-5</v>
      </c>
      <c r="AC507" s="31">
        <v>1.4999999999999999E-4</v>
      </c>
      <c r="AD507" s="31"/>
      <c r="AE507" s="31"/>
      <c r="AF507" s="31"/>
      <c r="AG507" s="31"/>
      <c r="AH507" s="31"/>
      <c r="AI507" s="55">
        <v>101.29</v>
      </c>
      <c r="AJ507" s="31"/>
      <c r="AK507" s="31"/>
      <c r="AL507" s="31"/>
      <c r="AM507" s="31"/>
      <c r="AN507" s="31"/>
      <c r="AO507" s="31"/>
      <c r="AP507" s="31"/>
      <c r="AQ507" s="31"/>
      <c r="AR507" s="31"/>
      <c r="AY507" s="32" t="s">
        <v>176</v>
      </c>
      <c r="AZ507" s="33" t="s">
        <v>177</v>
      </c>
      <c r="BA507" s="27" t="s">
        <v>178</v>
      </c>
    </row>
    <row r="508" spans="1:53" s="27" customFormat="1" x14ac:dyDescent="0.25">
      <c r="A508" s="27" t="s">
        <v>171</v>
      </c>
      <c r="B508" s="27" t="s">
        <v>172</v>
      </c>
      <c r="C508" s="27" t="s">
        <v>173</v>
      </c>
      <c r="D508" s="27" t="s">
        <v>11</v>
      </c>
      <c r="E508" s="27">
        <v>1</v>
      </c>
      <c r="F508" s="27" t="s">
        <v>174</v>
      </c>
      <c r="G508" s="27">
        <v>34</v>
      </c>
      <c r="H508" s="27">
        <v>850</v>
      </c>
      <c r="I508" s="27">
        <v>34</v>
      </c>
      <c r="J508" s="24"/>
      <c r="K508" s="24"/>
      <c r="L508" s="24"/>
      <c r="M508" s="24"/>
      <c r="N508" s="24">
        <v>10</v>
      </c>
      <c r="O508" s="26">
        <v>0.312</v>
      </c>
      <c r="Q508" s="26"/>
      <c r="R508" s="26"/>
      <c r="S508" s="26"/>
      <c r="T508" s="26"/>
      <c r="U508" s="24"/>
      <c r="V508" s="24"/>
      <c r="W508" s="24"/>
      <c r="X508" s="26">
        <f t="shared" si="299"/>
        <v>33.375999999999998</v>
      </c>
      <c r="Y508" s="29">
        <f t="shared" si="316"/>
        <v>874.90007721344057</v>
      </c>
      <c r="Z508" s="29">
        <f t="shared" si="317"/>
        <v>2.781333333333333</v>
      </c>
      <c r="AA508" s="30">
        <f t="shared" si="318"/>
        <v>6.0756949806488922</v>
      </c>
      <c r="AB508" s="31">
        <f t="shared" si="319"/>
        <v>5.3930968360498566E-5</v>
      </c>
      <c r="AC508" s="31">
        <v>1.4999999999999999E-4</v>
      </c>
      <c r="AD508" s="31"/>
      <c r="AE508" s="31"/>
      <c r="AF508" s="31"/>
      <c r="AG508" s="31"/>
      <c r="AH508" s="31"/>
      <c r="AI508" s="55">
        <v>112.36</v>
      </c>
      <c r="AJ508" s="31"/>
      <c r="AK508" s="31"/>
      <c r="AL508" s="31"/>
      <c r="AM508" s="31"/>
      <c r="AN508" s="31"/>
      <c r="AO508" s="31"/>
      <c r="AP508" s="31"/>
      <c r="AQ508" s="31"/>
      <c r="AR508" s="31"/>
      <c r="AY508" s="32" t="s">
        <v>176</v>
      </c>
      <c r="AZ508" s="33" t="s">
        <v>177</v>
      </c>
      <c r="BA508" s="27" t="s">
        <v>178</v>
      </c>
    </row>
    <row r="509" spans="1:53" s="27" customFormat="1" x14ac:dyDescent="0.25">
      <c r="A509" s="27" t="s">
        <v>171</v>
      </c>
      <c r="B509" s="27" t="s">
        <v>172</v>
      </c>
      <c r="C509" s="27" t="s">
        <v>173</v>
      </c>
      <c r="D509" s="27" t="s">
        <v>11</v>
      </c>
      <c r="E509" s="27">
        <v>1</v>
      </c>
      <c r="F509" s="27" t="s">
        <v>174</v>
      </c>
      <c r="G509" s="27">
        <v>34</v>
      </c>
      <c r="H509" s="27">
        <v>850</v>
      </c>
      <c r="I509" s="27">
        <v>34</v>
      </c>
      <c r="J509" s="24"/>
      <c r="K509" s="24"/>
      <c r="L509" s="24"/>
      <c r="M509" s="24"/>
      <c r="N509" s="24"/>
      <c r="O509" s="26">
        <v>0.34399999999999997</v>
      </c>
      <c r="Q509" s="26"/>
      <c r="R509" s="26"/>
      <c r="S509" s="26"/>
      <c r="T509" s="26"/>
      <c r="U509" s="24"/>
      <c r="V509" s="24"/>
      <c r="W509" s="24"/>
      <c r="X509" s="26">
        <f t="shared" si="299"/>
        <v>33.311999999999998</v>
      </c>
      <c r="Y509" s="29">
        <f t="shared" si="316"/>
        <v>871.54797271931909</v>
      </c>
      <c r="Z509" s="29">
        <f t="shared" si="317"/>
        <v>2.7759999999999998</v>
      </c>
      <c r="AA509" s="30">
        <f t="shared" si="318"/>
        <v>6.052416477217494</v>
      </c>
      <c r="AB509" s="31">
        <f t="shared" si="319"/>
        <v>5.4034582132564841E-5</v>
      </c>
      <c r="AC509" s="31">
        <v>1.4999999999999999E-4</v>
      </c>
      <c r="AD509" s="31"/>
      <c r="AE509" s="31"/>
      <c r="AF509" s="31"/>
      <c r="AG509" s="31"/>
      <c r="AH509" s="31"/>
      <c r="AI509" s="55">
        <v>123.77</v>
      </c>
      <c r="AJ509" s="31"/>
      <c r="AK509" s="31"/>
      <c r="AL509" s="31"/>
      <c r="AM509" s="31"/>
      <c r="AN509" s="31"/>
      <c r="AO509" s="31"/>
      <c r="AP509" s="31"/>
      <c r="AQ509" s="31"/>
      <c r="AR509" s="31"/>
      <c r="AY509" s="32" t="s">
        <v>176</v>
      </c>
      <c r="AZ509" s="33" t="s">
        <v>177</v>
      </c>
      <c r="BA509" s="27" t="s">
        <v>178</v>
      </c>
    </row>
    <row r="510" spans="1:53" s="27" customFormat="1" x14ac:dyDescent="0.25">
      <c r="A510" s="27" t="s">
        <v>171</v>
      </c>
      <c r="B510" s="27" t="s">
        <v>172</v>
      </c>
      <c r="C510" s="27" t="s">
        <v>173</v>
      </c>
      <c r="D510" s="27" t="s">
        <v>11</v>
      </c>
      <c r="E510" s="27">
        <v>1</v>
      </c>
      <c r="F510" s="27" t="s">
        <v>174</v>
      </c>
      <c r="G510" s="27">
        <v>34</v>
      </c>
      <c r="H510" s="27">
        <v>850</v>
      </c>
      <c r="I510" s="27">
        <v>34</v>
      </c>
      <c r="J510" s="24"/>
      <c r="K510" s="24"/>
      <c r="L510" s="24"/>
      <c r="M510" s="24" t="s">
        <v>180</v>
      </c>
      <c r="N510" s="24"/>
      <c r="O510" s="26">
        <v>0.375</v>
      </c>
      <c r="Q510" s="26"/>
      <c r="R510" s="26"/>
      <c r="S510" s="26"/>
      <c r="T510" s="26"/>
      <c r="U510" s="24"/>
      <c r="V510" s="24"/>
      <c r="W510" s="24"/>
      <c r="X510" s="26">
        <f t="shared" si="299"/>
        <v>33.25</v>
      </c>
      <c r="Y510" s="29">
        <f t="shared" si="316"/>
        <v>868.30675702109136</v>
      </c>
      <c r="Z510" s="29">
        <f t="shared" si="317"/>
        <v>2.7708333333333335</v>
      </c>
      <c r="AA510" s="30">
        <f t="shared" si="318"/>
        <v>6.0299080348686909</v>
      </c>
      <c r="AB510" s="31">
        <f t="shared" si="319"/>
        <v>5.4135338345864654E-5</v>
      </c>
      <c r="AC510" s="31">
        <v>1.4999999999999999E-4</v>
      </c>
      <c r="AD510" s="31"/>
      <c r="AE510" s="31"/>
      <c r="AF510" s="31"/>
      <c r="AG510" s="31"/>
      <c r="AH510" s="31"/>
      <c r="AI510" s="55">
        <v>134.79</v>
      </c>
      <c r="AJ510" s="31"/>
      <c r="AK510" s="31"/>
      <c r="AL510" s="31"/>
      <c r="AM510" s="31"/>
      <c r="AN510" s="31"/>
      <c r="AO510" s="31"/>
      <c r="AP510" s="31"/>
      <c r="AQ510" s="31"/>
      <c r="AR510" s="31"/>
      <c r="AY510" s="32" t="s">
        <v>176</v>
      </c>
      <c r="AZ510" s="33" t="s">
        <v>177</v>
      </c>
      <c r="BA510" s="27" t="s">
        <v>178</v>
      </c>
    </row>
    <row r="511" spans="1:53" s="27" customFormat="1" x14ac:dyDescent="0.25">
      <c r="A511" s="27" t="s">
        <v>171</v>
      </c>
      <c r="B511" s="27" t="s">
        <v>172</v>
      </c>
      <c r="C511" s="27" t="s">
        <v>173</v>
      </c>
      <c r="D511" s="27" t="s">
        <v>11</v>
      </c>
      <c r="E511" s="27">
        <v>1</v>
      </c>
      <c r="F511" s="27" t="s">
        <v>174</v>
      </c>
      <c r="G511" s="27">
        <v>34</v>
      </c>
      <c r="H511" s="27">
        <v>850</v>
      </c>
      <c r="I511" s="27">
        <v>34</v>
      </c>
      <c r="J511" s="24"/>
      <c r="K511" s="24"/>
      <c r="L511" s="24"/>
      <c r="M511" s="24"/>
      <c r="N511" s="24"/>
      <c r="O511" s="26">
        <v>0.40600000000000003</v>
      </c>
      <c r="Q511" s="26"/>
      <c r="R511" s="26"/>
      <c r="S511" s="26"/>
      <c r="T511" s="26"/>
      <c r="U511" s="24"/>
      <c r="V511" s="24"/>
      <c r="W511" s="24"/>
      <c r="X511" s="26">
        <f t="shared" si="299"/>
        <v>33.188000000000002</v>
      </c>
      <c r="Y511" s="29">
        <f t="shared" si="316"/>
        <v>865.07157946394398</v>
      </c>
      <c r="Z511" s="29">
        <f t="shared" si="317"/>
        <v>2.7656666666666667</v>
      </c>
      <c r="AA511" s="30">
        <f t="shared" si="318"/>
        <v>6.0074415240551655</v>
      </c>
      <c r="AB511" s="31">
        <f t="shared" si="319"/>
        <v>5.4236471013619377E-5</v>
      </c>
      <c r="AC511" s="31">
        <v>1.4999999999999999E-4</v>
      </c>
      <c r="AD511" s="31"/>
      <c r="AE511" s="31"/>
      <c r="AF511" s="31"/>
      <c r="AG511" s="31"/>
      <c r="AH511" s="31"/>
      <c r="AI511" s="55">
        <v>145.80000000000001</v>
      </c>
      <c r="AJ511" s="31"/>
      <c r="AK511" s="31"/>
      <c r="AL511" s="31"/>
      <c r="AM511" s="31"/>
      <c r="AN511" s="31"/>
      <c r="AO511" s="31"/>
      <c r="AP511" s="31"/>
      <c r="AQ511" s="31"/>
      <c r="AR511" s="31"/>
      <c r="AY511" s="32" t="s">
        <v>176</v>
      </c>
      <c r="AZ511" s="33" t="s">
        <v>177</v>
      </c>
      <c r="BA511" s="27" t="s">
        <v>178</v>
      </c>
    </row>
    <row r="512" spans="1:53" s="27" customFormat="1" x14ac:dyDescent="0.25">
      <c r="A512" s="27" t="s">
        <v>171</v>
      </c>
      <c r="B512" s="27" t="s">
        <v>172</v>
      </c>
      <c r="C512" s="27" t="s">
        <v>173</v>
      </c>
      <c r="D512" s="27" t="s">
        <v>11</v>
      </c>
      <c r="E512" s="27">
        <v>1</v>
      </c>
      <c r="F512" s="27" t="s">
        <v>174</v>
      </c>
      <c r="G512" s="27">
        <v>34</v>
      </c>
      <c r="H512" s="27">
        <v>850</v>
      </c>
      <c r="I512" s="27">
        <v>34</v>
      </c>
      <c r="J512" s="24"/>
      <c r="K512" s="24"/>
      <c r="L512" s="24"/>
      <c r="M512" s="24"/>
      <c r="N512" s="24"/>
      <c r="O512" s="26">
        <v>0.438</v>
      </c>
      <c r="Q512" s="26"/>
      <c r="R512" s="26"/>
      <c r="S512" s="26"/>
      <c r="T512" s="26"/>
      <c r="U512" s="24"/>
      <c r="V512" s="24"/>
      <c r="W512" s="24"/>
      <c r="X512" s="26">
        <f t="shared" si="299"/>
        <v>33.124000000000002</v>
      </c>
      <c r="Y512" s="29">
        <f t="shared" si="316"/>
        <v>861.73837479122653</v>
      </c>
      <c r="Z512" s="29">
        <f t="shared" si="317"/>
        <v>2.7603333333333335</v>
      </c>
      <c r="AA512" s="30">
        <f t="shared" si="318"/>
        <v>5.9842942693835166</v>
      </c>
      <c r="AB512" s="31">
        <f t="shared" si="319"/>
        <v>5.4341263132471914E-5</v>
      </c>
      <c r="AC512" s="31">
        <v>1.4999999999999999E-4</v>
      </c>
      <c r="AD512" s="31"/>
      <c r="AE512" s="31"/>
      <c r="AF512" s="31"/>
      <c r="AG512" s="31"/>
      <c r="AH512" s="31"/>
      <c r="AI512" s="55">
        <v>157.13999999999999</v>
      </c>
      <c r="AJ512" s="31"/>
      <c r="AK512" s="31"/>
      <c r="AL512" s="31"/>
      <c r="AM512" s="31"/>
      <c r="AN512" s="31"/>
      <c r="AO512" s="31"/>
      <c r="AP512" s="31"/>
      <c r="AQ512" s="31"/>
      <c r="AR512" s="31"/>
      <c r="AY512" s="32" t="s">
        <v>176</v>
      </c>
      <c r="AZ512" s="33" t="s">
        <v>177</v>
      </c>
      <c r="BA512" s="27" t="s">
        <v>178</v>
      </c>
    </row>
    <row r="513" spans="1:53" s="27" customFormat="1" x14ac:dyDescent="0.25">
      <c r="A513" s="27" t="s">
        <v>171</v>
      </c>
      <c r="B513" s="27" t="s">
        <v>172</v>
      </c>
      <c r="C513" s="27" t="s">
        <v>173</v>
      </c>
      <c r="D513" s="27" t="s">
        <v>11</v>
      </c>
      <c r="E513" s="27">
        <v>1</v>
      </c>
      <c r="F513" s="27" t="s">
        <v>174</v>
      </c>
      <c r="G513" s="27">
        <v>34</v>
      </c>
      <c r="H513" s="27">
        <v>850</v>
      </c>
      <c r="I513" s="27">
        <v>34</v>
      </c>
      <c r="J513" s="24"/>
      <c r="K513" s="24"/>
      <c r="L513" s="24"/>
      <c r="M513" s="24"/>
      <c r="N513" s="24"/>
      <c r="O513" s="26">
        <v>0.46899999999999997</v>
      </c>
      <c r="Q513" s="26"/>
      <c r="R513" s="26"/>
      <c r="S513" s="26"/>
      <c r="T513" s="26"/>
      <c r="U513" s="24"/>
      <c r="V513" s="24"/>
      <c r="W513" s="24"/>
      <c r="X513" s="26">
        <f t="shared" si="299"/>
        <v>33.061999999999998</v>
      </c>
      <c r="Y513" s="29">
        <f t="shared" si="316"/>
        <v>858.51546829498363</v>
      </c>
      <c r="Z513" s="29">
        <f t="shared" si="317"/>
        <v>2.7551666666666663</v>
      </c>
      <c r="AA513" s="30">
        <f t="shared" si="318"/>
        <v>5.9619129742707182</v>
      </c>
      <c r="AB513" s="31">
        <f t="shared" si="319"/>
        <v>5.44431673824935E-5</v>
      </c>
      <c r="AC513" s="31">
        <v>1.4999999999999999E-4</v>
      </c>
      <c r="AD513" s="31"/>
      <c r="AE513" s="31"/>
      <c r="AF513" s="31"/>
      <c r="AG513" s="31"/>
      <c r="AH513" s="31"/>
      <c r="AI513" s="55">
        <v>168.11</v>
      </c>
      <c r="AJ513" s="31"/>
      <c r="AK513" s="31"/>
      <c r="AL513" s="31"/>
      <c r="AM513" s="31"/>
      <c r="AN513" s="31"/>
      <c r="AO513" s="31"/>
      <c r="AP513" s="31"/>
      <c r="AQ513" s="31"/>
      <c r="AR513" s="31"/>
      <c r="AY513" s="32" t="s">
        <v>176</v>
      </c>
      <c r="AZ513" s="33" t="s">
        <v>177</v>
      </c>
      <c r="BA513" s="27" t="s">
        <v>178</v>
      </c>
    </row>
    <row r="514" spans="1:53" s="27" customFormat="1" x14ac:dyDescent="0.25">
      <c r="A514" s="27" t="s">
        <v>171</v>
      </c>
      <c r="B514" s="27" t="s">
        <v>172</v>
      </c>
      <c r="C514" s="27" t="s">
        <v>173</v>
      </c>
      <c r="D514" s="27" t="s">
        <v>11</v>
      </c>
      <c r="E514" s="27">
        <v>1</v>
      </c>
      <c r="F514" s="27" t="s">
        <v>174</v>
      </c>
      <c r="G514" s="27">
        <v>34</v>
      </c>
      <c r="H514" s="27">
        <v>850</v>
      </c>
      <c r="I514" s="27">
        <v>34</v>
      </c>
      <c r="J514" s="24"/>
      <c r="K514" s="24"/>
      <c r="L514" s="24"/>
      <c r="M514" s="24" t="s">
        <v>182</v>
      </c>
      <c r="N514" s="24">
        <v>20</v>
      </c>
      <c r="O514" s="26">
        <v>0.5</v>
      </c>
      <c r="Q514" s="26"/>
      <c r="R514" s="26"/>
      <c r="S514" s="26"/>
      <c r="T514" s="26"/>
      <c r="U514" s="24"/>
      <c r="V514" s="24"/>
      <c r="W514" s="24"/>
      <c r="X514" s="26">
        <f t="shared" si="299"/>
        <v>33</v>
      </c>
      <c r="Y514" s="29">
        <f t="shared" si="316"/>
        <v>855.2985999398212</v>
      </c>
      <c r="Z514" s="29">
        <f t="shared" si="317"/>
        <v>2.75</v>
      </c>
      <c r="AA514" s="30">
        <f t="shared" si="318"/>
        <v>5.9395736106932029</v>
      </c>
      <c r="AB514" s="31">
        <f t="shared" si="319"/>
        <v>5.4545454545454539E-5</v>
      </c>
      <c r="AC514" s="31">
        <v>1.4999999999999999E-4</v>
      </c>
      <c r="AD514" s="31"/>
      <c r="AE514" s="31"/>
      <c r="AF514" s="31"/>
      <c r="AG514" s="31"/>
      <c r="AH514" s="31"/>
      <c r="AI514" s="55">
        <v>179.06</v>
      </c>
      <c r="AJ514" s="31"/>
      <c r="AK514" s="31"/>
      <c r="AL514" s="31"/>
      <c r="AM514" s="31"/>
      <c r="AN514" s="31"/>
      <c r="AO514" s="31"/>
      <c r="AP514" s="31"/>
      <c r="AQ514" s="31"/>
      <c r="AR514" s="31"/>
      <c r="AY514" s="32" t="s">
        <v>176</v>
      </c>
      <c r="AZ514" s="33" t="s">
        <v>177</v>
      </c>
      <c r="BA514" s="27" t="s">
        <v>178</v>
      </c>
    </row>
    <row r="515" spans="1:53" s="27" customFormat="1" x14ac:dyDescent="0.25">
      <c r="A515" s="27" t="s">
        <v>171</v>
      </c>
      <c r="B515" s="27" t="s">
        <v>172</v>
      </c>
      <c r="C515" s="27" t="s">
        <v>173</v>
      </c>
      <c r="D515" s="27" t="s">
        <v>11</v>
      </c>
      <c r="E515" s="27">
        <v>1</v>
      </c>
      <c r="F515" s="27" t="s">
        <v>174</v>
      </c>
      <c r="G515" s="27">
        <v>34</v>
      </c>
      <c r="H515" s="27">
        <v>850</v>
      </c>
      <c r="I515" s="27">
        <v>34</v>
      </c>
      <c r="J515" s="24"/>
      <c r="K515" s="24"/>
      <c r="L515" s="24"/>
      <c r="M515" s="24"/>
      <c r="N515" s="24"/>
      <c r="O515" s="26">
        <v>0.56200000000000006</v>
      </c>
      <c r="Q515" s="26"/>
      <c r="R515" s="26"/>
      <c r="S515" s="26"/>
      <c r="T515" s="26"/>
      <c r="U515" s="24"/>
      <c r="V515" s="24"/>
      <c r="W515" s="24"/>
      <c r="X515" s="26">
        <f t="shared" si="299"/>
        <v>32.875999999999998</v>
      </c>
      <c r="Y515" s="29">
        <f t="shared" ref="Y515" si="320">PI()*X515^2/4</f>
        <v>848.88297765273671</v>
      </c>
      <c r="Z515" s="29">
        <f t="shared" ref="Z515" si="321">X515/12</f>
        <v>2.7396666666666665</v>
      </c>
      <c r="AA515" s="30">
        <f t="shared" ref="AA515" si="322">PI()*Z515^2/4</f>
        <v>5.8950206781440055</v>
      </c>
      <c r="AB515" s="31">
        <f t="shared" ref="AB515" si="323">AC515/Z515</f>
        <v>5.4751186275702638E-5</v>
      </c>
      <c r="AC515" s="31">
        <v>1.4999999999999999E-4</v>
      </c>
      <c r="AD515" s="31"/>
      <c r="AE515" s="31"/>
      <c r="AF515" s="31"/>
      <c r="AG515" s="31"/>
      <c r="AH515" s="31"/>
      <c r="AI515" s="55">
        <v>200.89</v>
      </c>
      <c r="AJ515" s="31"/>
      <c r="AK515" s="31"/>
      <c r="AL515" s="31"/>
      <c r="AM515" s="31"/>
      <c r="AN515" s="31"/>
      <c r="AO515" s="31"/>
      <c r="AP515" s="31"/>
      <c r="AQ515" s="31"/>
      <c r="AR515" s="31"/>
      <c r="AY515" s="32" t="s">
        <v>176</v>
      </c>
      <c r="AZ515" s="33" t="s">
        <v>177</v>
      </c>
      <c r="BA515" s="27" t="s">
        <v>178</v>
      </c>
    </row>
    <row r="516" spans="1:53" s="27" customFormat="1" x14ac:dyDescent="0.25">
      <c r="A516" s="27" t="s">
        <v>171</v>
      </c>
      <c r="B516" s="27" t="s">
        <v>172</v>
      </c>
      <c r="C516" s="27" t="s">
        <v>173</v>
      </c>
      <c r="D516" s="27" t="s">
        <v>11</v>
      </c>
      <c r="E516" s="27">
        <v>1</v>
      </c>
      <c r="F516" s="27" t="s">
        <v>174</v>
      </c>
      <c r="G516" s="27">
        <v>34</v>
      </c>
      <c r="H516" s="27">
        <v>850</v>
      </c>
      <c r="I516" s="27">
        <v>34</v>
      </c>
      <c r="J516" s="24"/>
      <c r="K516" s="24"/>
      <c r="L516" s="24"/>
      <c r="M516" s="24"/>
      <c r="N516" s="24">
        <v>30</v>
      </c>
      <c r="O516" s="26">
        <v>0.625</v>
      </c>
      <c r="Q516" s="26"/>
      <c r="R516" s="26"/>
      <c r="S516" s="26"/>
      <c r="T516" s="26"/>
      <c r="U516" s="24"/>
      <c r="V516" s="24"/>
      <c r="W516" s="24"/>
      <c r="X516" s="26">
        <f t="shared" si="299"/>
        <v>32.75</v>
      </c>
      <c r="Y516" s="29">
        <f t="shared" si="316"/>
        <v>842.38861762897557</v>
      </c>
      <c r="Z516" s="29">
        <f t="shared" si="317"/>
        <v>2.7291666666666665</v>
      </c>
      <c r="AA516" s="30">
        <f t="shared" si="318"/>
        <v>5.8499209557567742</v>
      </c>
      <c r="AB516" s="31">
        <f t="shared" si="319"/>
        <v>5.4961832061068697E-5</v>
      </c>
      <c r="AC516" s="31">
        <v>1.4999999999999999E-4</v>
      </c>
      <c r="AD516" s="31"/>
      <c r="AE516" s="31"/>
      <c r="AF516" s="31"/>
      <c r="AG516" s="31"/>
      <c r="AH516" s="31"/>
      <c r="AI516" s="55">
        <v>222.99</v>
      </c>
      <c r="AJ516" s="31"/>
      <c r="AK516" s="31"/>
      <c r="AL516" s="31"/>
      <c r="AM516" s="31"/>
      <c r="AN516" s="31"/>
      <c r="AO516" s="31"/>
      <c r="AP516" s="31"/>
      <c r="AQ516" s="31"/>
      <c r="AR516" s="31"/>
      <c r="AY516" s="32" t="s">
        <v>176</v>
      </c>
      <c r="AZ516" s="33" t="s">
        <v>177</v>
      </c>
      <c r="BA516" s="27" t="s">
        <v>178</v>
      </c>
    </row>
    <row r="517" spans="1:53" s="27" customFormat="1" x14ac:dyDescent="0.25">
      <c r="A517" s="27" t="s">
        <v>171</v>
      </c>
      <c r="B517" s="27" t="s">
        <v>172</v>
      </c>
      <c r="C517" s="27" t="s">
        <v>173</v>
      </c>
      <c r="D517" s="27" t="s">
        <v>11</v>
      </c>
      <c r="E517" s="27">
        <v>1</v>
      </c>
      <c r="F517" s="27" t="s">
        <v>174</v>
      </c>
      <c r="G517" s="27">
        <v>34</v>
      </c>
      <c r="H517" s="27">
        <v>850</v>
      </c>
      <c r="I517" s="27">
        <v>34</v>
      </c>
      <c r="J517" s="24"/>
      <c r="K517" s="24"/>
      <c r="L517" s="24"/>
      <c r="M517" s="24"/>
      <c r="N517" s="24">
        <v>40</v>
      </c>
      <c r="O517" s="26">
        <v>0.68799999999999994</v>
      </c>
      <c r="Q517" s="26"/>
      <c r="R517" s="26"/>
      <c r="S517" s="26"/>
      <c r="T517" s="26"/>
      <c r="U517" s="24"/>
      <c r="V517" s="24"/>
      <c r="W517" s="24"/>
      <c r="X517" s="26">
        <f t="shared" ref="X517:X580" si="324">(I517-O517*2)</f>
        <v>32.624000000000002</v>
      </c>
      <c r="Y517" s="29">
        <f t="shared" si="316"/>
        <v>835.91919556769881</v>
      </c>
      <c r="Z517" s="29">
        <f t="shared" si="317"/>
        <v>2.718666666666667</v>
      </c>
      <c r="AA517" s="30">
        <f t="shared" si="318"/>
        <v>5.8049944136645744</v>
      </c>
      <c r="AB517" s="31">
        <f t="shared" si="319"/>
        <v>5.5174104953408524E-5</v>
      </c>
      <c r="AC517" s="31">
        <v>1.4999999999999999E-4</v>
      </c>
      <c r="AD517" s="31"/>
      <c r="AE517" s="31"/>
      <c r="AF517" s="31"/>
      <c r="AG517" s="31"/>
      <c r="AH517" s="31"/>
      <c r="AI517" s="55">
        <v>245</v>
      </c>
      <c r="AJ517" s="31"/>
      <c r="AK517" s="31"/>
      <c r="AL517" s="31"/>
      <c r="AM517" s="31"/>
      <c r="AN517" s="31"/>
      <c r="AO517" s="31"/>
      <c r="AP517" s="31"/>
      <c r="AQ517" s="31"/>
      <c r="AR517" s="31"/>
      <c r="AY517" s="32" t="s">
        <v>176</v>
      </c>
      <c r="AZ517" s="33" t="s">
        <v>177</v>
      </c>
      <c r="BA517" s="27" t="s">
        <v>178</v>
      </c>
    </row>
    <row r="518" spans="1:53" s="27" customFormat="1" x14ac:dyDescent="0.25">
      <c r="A518" s="27" t="s">
        <v>171</v>
      </c>
      <c r="B518" s="27" t="s">
        <v>172</v>
      </c>
      <c r="C518" s="27" t="s">
        <v>173</v>
      </c>
      <c r="D518" s="27" t="s">
        <v>11</v>
      </c>
      <c r="E518" s="27">
        <v>1</v>
      </c>
      <c r="F518" s="27" t="s">
        <v>174</v>
      </c>
      <c r="G518" s="27">
        <v>34</v>
      </c>
      <c r="H518" s="27">
        <v>850</v>
      </c>
      <c r="I518" s="27">
        <v>34</v>
      </c>
      <c r="J518" s="24"/>
      <c r="K518" s="24"/>
      <c r="L518" s="24"/>
      <c r="M518" s="24"/>
      <c r="N518" s="24"/>
      <c r="O518" s="26">
        <v>0.75</v>
      </c>
      <c r="Q518" s="26"/>
      <c r="R518" s="26"/>
      <c r="S518" s="26"/>
      <c r="T518" s="26"/>
      <c r="U518" s="24"/>
      <c r="V518" s="24"/>
      <c r="W518" s="24"/>
      <c r="X518" s="26">
        <f t="shared" si="324"/>
        <v>32.5</v>
      </c>
      <c r="Y518" s="29">
        <f t="shared" si="316"/>
        <v>829.57681008855479</v>
      </c>
      <c r="Z518" s="29">
        <f t="shared" si="317"/>
        <v>2.7083333333333335</v>
      </c>
      <c r="AA518" s="30">
        <f t="shared" si="318"/>
        <v>5.7609500700594092</v>
      </c>
      <c r="AB518" s="31">
        <f t="shared" si="319"/>
        <v>5.5384615384615374E-5</v>
      </c>
      <c r="AC518" s="31">
        <v>1.4999999999999999E-4</v>
      </c>
      <c r="AD518" s="31"/>
      <c r="AE518" s="31"/>
      <c r="AF518" s="31"/>
      <c r="AG518" s="31"/>
      <c r="AH518" s="31"/>
      <c r="AI518" s="55">
        <v>266.58</v>
      </c>
      <c r="AJ518" s="31"/>
      <c r="AK518" s="31"/>
      <c r="AL518" s="31"/>
      <c r="AM518" s="31"/>
      <c r="AN518" s="31"/>
      <c r="AO518" s="31"/>
      <c r="AP518" s="31"/>
      <c r="AQ518" s="31"/>
      <c r="AR518" s="31"/>
      <c r="AY518" s="32" t="s">
        <v>176</v>
      </c>
      <c r="AZ518" s="33" t="s">
        <v>177</v>
      </c>
      <c r="BA518" s="27" t="s">
        <v>178</v>
      </c>
    </row>
    <row r="519" spans="1:53" s="27" customFormat="1" x14ac:dyDescent="0.25">
      <c r="A519" s="27" t="s">
        <v>171</v>
      </c>
      <c r="B519" s="27" t="s">
        <v>172</v>
      </c>
      <c r="C519" s="27" t="s">
        <v>173</v>
      </c>
      <c r="D519" s="27" t="s">
        <v>11</v>
      </c>
      <c r="E519" s="27">
        <v>1</v>
      </c>
      <c r="F519" s="27" t="s">
        <v>174</v>
      </c>
      <c r="G519" s="27">
        <v>34</v>
      </c>
      <c r="H519" s="27">
        <v>850</v>
      </c>
      <c r="I519" s="27">
        <v>34</v>
      </c>
      <c r="J519" s="24"/>
      <c r="K519" s="24"/>
      <c r="L519" s="24"/>
      <c r="M519" s="24"/>
      <c r="N519" s="24"/>
      <c r="O519" s="26">
        <v>0.81200000000000006</v>
      </c>
      <c r="Q519" s="26"/>
      <c r="R519" s="26"/>
      <c r="S519" s="26"/>
      <c r="T519" s="26"/>
      <c r="U519" s="24"/>
      <c r="V519" s="24"/>
      <c r="W519" s="24"/>
      <c r="X519" s="26">
        <f t="shared" si="324"/>
        <v>32.375999999999998</v>
      </c>
      <c r="Y519" s="29">
        <f t="shared" si="316"/>
        <v>823.25857717373162</v>
      </c>
      <c r="Z519" s="29">
        <f t="shared" si="317"/>
        <v>2.698</v>
      </c>
      <c r="AA519" s="30">
        <f t="shared" si="318"/>
        <v>5.7170734525953595</v>
      </c>
      <c r="AB519" s="31">
        <f t="shared" si="319"/>
        <v>5.5596738324684947E-5</v>
      </c>
      <c r="AC519" s="31">
        <v>1.4999999999999999E-4</v>
      </c>
      <c r="AD519" s="31"/>
      <c r="AE519" s="31"/>
      <c r="AF519" s="31"/>
      <c r="AG519" s="31"/>
      <c r="AH519" s="31"/>
      <c r="AI519" s="55">
        <v>288.08</v>
      </c>
      <c r="AJ519" s="31"/>
      <c r="AK519" s="31"/>
      <c r="AL519" s="31"/>
      <c r="AM519" s="31"/>
      <c r="AN519" s="31"/>
      <c r="AO519" s="31"/>
      <c r="AP519" s="31"/>
      <c r="AQ519" s="31"/>
      <c r="AR519" s="31"/>
      <c r="AY519" s="32" t="s">
        <v>176</v>
      </c>
      <c r="AZ519" s="33" t="s">
        <v>177</v>
      </c>
      <c r="BA519" s="27" t="s">
        <v>178</v>
      </c>
    </row>
    <row r="520" spans="1:53" s="27" customFormat="1" x14ac:dyDescent="0.25">
      <c r="A520" s="27" t="s">
        <v>171</v>
      </c>
      <c r="B520" s="27" t="s">
        <v>172</v>
      </c>
      <c r="C520" s="27" t="s">
        <v>173</v>
      </c>
      <c r="D520" s="27" t="s">
        <v>11</v>
      </c>
      <c r="E520" s="27">
        <v>1</v>
      </c>
      <c r="F520" s="27" t="s">
        <v>174</v>
      </c>
      <c r="G520" s="27">
        <v>34</v>
      </c>
      <c r="H520" s="27">
        <v>850</v>
      </c>
      <c r="I520" s="27">
        <v>34</v>
      </c>
      <c r="J520" s="24"/>
      <c r="K520" s="24"/>
      <c r="L520" s="24"/>
      <c r="M520" s="24"/>
      <c r="N520" s="24"/>
      <c r="O520" s="26">
        <v>0.875</v>
      </c>
      <c r="Q520" s="26"/>
      <c r="R520" s="26"/>
      <c r="S520" s="26"/>
      <c r="T520" s="26"/>
      <c r="U520" s="24"/>
      <c r="V520" s="24"/>
      <c r="W520" s="24"/>
      <c r="X520" s="26">
        <f t="shared" si="324"/>
        <v>32.25</v>
      </c>
      <c r="Y520" s="29">
        <f t="shared" si="316"/>
        <v>816.86317731855854</v>
      </c>
      <c r="Z520" s="29">
        <f t="shared" si="317"/>
        <v>2.6875</v>
      </c>
      <c r="AA520" s="30">
        <f t="shared" si="318"/>
        <v>5.6726609536011008</v>
      </c>
      <c r="AB520" s="31">
        <f t="shared" si="319"/>
        <v>5.5813953488372088E-5</v>
      </c>
      <c r="AC520" s="31">
        <v>1.4999999999999999E-4</v>
      </c>
      <c r="AD520" s="31"/>
      <c r="AE520" s="31"/>
      <c r="AF520" s="31"/>
      <c r="AG520" s="31"/>
      <c r="AH520" s="31"/>
      <c r="AI520" s="55">
        <v>309.83999999999997</v>
      </c>
      <c r="AJ520" s="31"/>
      <c r="AK520" s="31"/>
      <c r="AL520" s="31"/>
      <c r="AM520" s="31"/>
      <c r="AN520" s="31"/>
      <c r="AO520" s="31"/>
      <c r="AP520" s="31"/>
      <c r="AQ520" s="31"/>
      <c r="AR520" s="31"/>
      <c r="AY520" s="32" t="s">
        <v>176</v>
      </c>
      <c r="AZ520" s="33" t="s">
        <v>177</v>
      </c>
      <c r="BA520" s="27" t="s">
        <v>178</v>
      </c>
    </row>
    <row r="521" spans="1:53" s="27" customFormat="1" x14ac:dyDescent="0.25">
      <c r="A521" s="27" t="s">
        <v>171</v>
      </c>
      <c r="B521" s="27" t="s">
        <v>172</v>
      </c>
      <c r="C521" s="27" t="s">
        <v>173</v>
      </c>
      <c r="D521" s="27" t="s">
        <v>11</v>
      </c>
      <c r="E521" s="27">
        <v>1</v>
      </c>
      <c r="F521" s="27" t="s">
        <v>174</v>
      </c>
      <c r="G521" s="27">
        <v>34</v>
      </c>
      <c r="H521" s="27">
        <v>850</v>
      </c>
      <c r="I521" s="27">
        <v>34</v>
      </c>
      <c r="J521" s="24"/>
      <c r="K521" s="24"/>
      <c r="L521" s="24"/>
      <c r="M521" s="24"/>
      <c r="N521" s="24"/>
      <c r="O521" s="26">
        <v>0.93799999999999994</v>
      </c>
      <c r="Q521" s="26"/>
      <c r="R521" s="26"/>
      <c r="S521" s="26"/>
      <c r="T521" s="26"/>
      <c r="U521" s="24"/>
      <c r="V521" s="24"/>
      <c r="W521" s="24"/>
      <c r="X521" s="26">
        <f t="shared" si="324"/>
        <v>32.124000000000002</v>
      </c>
      <c r="Y521" s="29">
        <f t="shared" si="316"/>
        <v>810.49271542586973</v>
      </c>
      <c r="Z521" s="29">
        <f t="shared" si="317"/>
        <v>2.677</v>
      </c>
      <c r="AA521" s="30">
        <f t="shared" si="318"/>
        <v>5.6284216349018719</v>
      </c>
      <c r="AB521" s="31">
        <f t="shared" si="319"/>
        <v>5.6032872618602907E-5</v>
      </c>
      <c r="AC521" s="31">
        <v>1.4999999999999999E-4</v>
      </c>
      <c r="AD521" s="31"/>
      <c r="AE521" s="31"/>
      <c r="AF521" s="31"/>
      <c r="AG521" s="31"/>
      <c r="AH521" s="31"/>
      <c r="AI521" s="55">
        <v>331.52</v>
      </c>
      <c r="AJ521" s="31"/>
      <c r="AK521" s="31"/>
      <c r="AL521" s="31"/>
      <c r="AM521" s="31"/>
      <c r="AN521" s="31"/>
      <c r="AO521" s="31"/>
      <c r="AP521" s="31"/>
      <c r="AQ521" s="31"/>
      <c r="AR521" s="31"/>
      <c r="AY521" s="32" t="s">
        <v>176</v>
      </c>
      <c r="AZ521" s="33" t="s">
        <v>177</v>
      </c>
      <c r="BA521" s="27" t="s">
        <v>178</v>
      </c>
    </row>
    <row r="522" spans="1:53" s="27" customFormat="1" x14ac:dyDescent="0.25">
      <c r="A522" s="27" t="s">
        <v>171</v>
      </c>
      <c r="B522" s="27" t="s">
        <v>172</v>
      </c>
      <c r="C522" s="27" t="s">
        <v>173</v>
      </c>
      <c r="D522" s="27" t="s">
        <v>11</v>
      </c>
      <c r="E522" s="27">
        <v>1</v>
      </c>
      <c r="F522" s="27" t="s">
        <v>174</v>
      </c>
      <c r="G522" s="27">
        <v>34</v>
      </c>
      <c r="H522" s="27">
        <v>850</v>
      </c>
      <c r="I522" s="27">
        <v>34</v>
      </c>
      <c r="J522" s="24"/>
      <c r="K522" s="24"/>
      <c r="L522" s="24"/>
      <c r="M522" s="24"/>
      <c r="N522" s="24"/>
      <c r="O522" s="26">
        <v>1</v>
      </c>
      <c r="Q522" s="26"/>
      <c r="R522" s="26"/>
      <c r="S522" s="26"/>
      <c r="T522" s="26"/>
      <c r="U522" s="24"/>
      <c r="V522" s="24"/>
      <c r="W522" s="24"/>
      <c r="X522" s="26">
        <f t="shared" si="324"/>
        <v>32</v>
      </c>
      <c r="Y522" s="29">
        <f t="shared" si="316"/>
        <v>804.24771931898704</v>
      </c>
      <c r="Z522" s="29">
        <f t="shared" si="317"/>
        <v>2.6666666666666665</v>
      </c>
      <c r="AA522" s="30">
        <f t="shared" si="318"/>
        <v>5.5850536063818543</v>
      </c>
      <c r="AB522" s="31">
        <f t="shared" si="319"/>
        <v>5.6249999999999998E-5</v>
      </c>
      <c r="AC522" s="31">
        <v>1.4999999999999999E-4</v>
      </c>
      <c r="AD522" s="31"/>
      <c r="AE522" s="31"/>
      <c r="AF522" s="31"/>
      <c r="AG522" s="31"/>
      <c r="AH522" s="31"/>
      <c r="AI522" s="55">
        <v>352.77</v>
      </c>
      <c r="AJ522" s="31"/>
      <c r="AK522" s="31"/>
      <c r="AL522" s="31"/>
      <c r="AM522" s="31"/>
      <c r="AN522" s="31"/>
      <c r="AO522" s="31"/>
      <c r="AP522" s="31"/>
      <c r="AQ522" s="31"/>
      <c r="AR522" s="31"/>
      <c r="AY522" s="32" t="s">
        <v>176</v>
      </c>
      <c r="AZ522" s="33" t="s">
        <v>177</v>
      </c>
      <c r="BA522" s="27" t="s">
        <v>178</v>
      </c>
    </row>
    <row r="523" spans="1:53" s="27" customFormat="1" x14ac:dyDescent="0.25">
      <c r="A523" s="27" t="s">
        <v>171</v>
      </c>
      <c r="B523" s="27" t="s">
        <v>172</v>
      </c>
      <c r="C523" s="27" t="s">
        <v>173</v>
      </c>
      <c r="D523" s="27" t="s">
        <v>11</v>
      </c>
      <c r="E523" s="27">
        <v>1</v>
      </c>
      <c r="F523" s="27" t="s">
        <v>174</v>
      </c>
      <c r="G523" s="27">
        <v>34</v>
      </c>
      <c r="H523" s="27">
        <v>850</v>
      </c>
      <c r="I523" s="27">
        <v>34</v>
      </c>
      <c r="J523" s="24"/>
      <c r="K523" s="24"/>
      <c r="L523" s="24"/>
      <c r="M523" s="24"/>
      <c r="N523" s="24"/>
      <c r="O523" s="26">
        <v>1.0620000000000001</v>
      </c>
      <c r="Q523" s="26"/>
      <c r="R523" s="26"/>
      <c r="S523" s="26"/>
      <c r="T523" s="26"/>
      <c r="U523" s="24"/>
      <c r="V523" s="24"/>
      <c r="W523" s="24"/>
      <c r="X523" s="26">
        <f t="shared" si="324"/>
        <v>31.876000000000001</v>
      </c>
      <c r="Y523" s="29">
        <f t="shared" si="316"/>
        <v>798.0268757764253</v>
      </c>
      <c r="Z523" s="29">
        <f t="shared" si="317"/>
        <v>2.6563333333333334</v>
      </c>
      <c r="AA523" s="30">
        <f t="shared" si="318"/>
        <v>5.5418533040029532</v>
      </c>
      <c r="AB523" s="31">
        <f t="shared" si="319"/>
        <v>5.6468816664575221E-5</v>
      </c>
      <c r="AC523" s="31">
        <v>1.4999999999999999E-4</v>
      </c>
      <c r="AD523" s="31"/>
      <c r="AE523" s="31"/>
      <c r="AF523" s="31"/>
      <c r="AG523" s="31"/>
      <c r="AH523" s="31"/>
      <c r="AI523" s="55">
        <v>373.94</v>
      </c>
      <c r="AJ523" s="31"/>
      <c r="AK523" s="31"/>
      <c r="AL523" s="31"/>
      <c r="AM523" s="31"/>
      <c r="AN523" s="31"/>
      <c r="AO523" s="31"/>
      <c r="AP523" s="31"/>
      <c r="AQ523" s="31"/>
      <c r="AR523" s="31"/>
      <c r="AY523" s="32" t="s">
        <v>176</v>
      </c>
      <c r="AZ523" s="33" t="s">
        <v>177</v>
      </c>
      <c r="BA523" s="27" t="s">
        <v>178</v>
      </c>
    </row>
    <row r="524" spans="1:53" s="27" customFormat="1" x14ac:dyDescent="0.25">
      <c r="A524" s="27" t="s">
        <v>171</v>
      </c>
      <c r="B524" s="27" t="s">
        <v>172</v>
      </c>
      <c r="C524" s="27" t="s">
        <v>173</v>
      </c>
      <c r="D524" s="27" t="s">
        <v>11</v>
      </c>
      <c r="E524" s="27">
        <v>1</v>
      </c>
      <c r="F524" s="27" t="s">
        <v>174</v>
      </c>
      <c r="G524" s="27">
        <v>34</v>
      </c>
      <c r="H524" s="27">
        <v>850</v>
      </c>
      <c r="I524" s="27">
        <v>34</v>
      </c>
      <c r="J524" s="24"/>
      <c r="K524" s="24"/>
      <c r="L524" s="24"/>
      <c r="M524" s="24"/>
      <c r="N524" s="24"/>
      <c r="O524" s="26">
        <v>1.125</v>
      </c>
      <c r="Q524" s="26"/>
      <c r="R524" s="26"/>
      <c r="S524" s="26"/>
      <c r="T524" s="26"/>
      <c r="U524" s="24"/>
      <c r="V524" s="24"/>
      <c r="W524" s="24"/>
      <c r="X524" s="26">
        <f t="shared" si="324"/>
        <v>31.75</v>
      </c>
      <c r="Y524" s="29">
        <f t="shared" si="316"/>
        <v>791.73043608984017</v>
      </c>
      <c r="Z524" s="29">
        <f t="shared" si="317"/>
        <v>2.6458333333333335</v>
      </c>
      <c r="AA524" s="30">
        <f t="shared" si="318"/>
        <v>5.4981280284016689</v>
      </c>
      <c r="AB524" s="31">
        <f t="shared" si="319"/>
        <v>5.6692913385826763E-5</v>
      </c>
      <c r="AC524" s="31">
        <v>1.4999999999999999E-4</v>
      </c>
      <c r="AD524" s="31"/>
      <c r="AE524" s="31"/>
      <c r="AF524" s="31"/>
      <c r="AG524" s="31"/>
      <c r="AH524" s="31"/>
      <c r="AI524" s="55">
        <v>395.36</v>
      </c>
      <c r="AJ524" s="31"/>
      <c r="AK524" s="31"/>
      <c r="AL524" s="31"/>
      <c r="AM524" s="31"/>
      <c r="AN524" s="31"/>
      <c r="AO524" s="31"/>
      <c r="AP524" s="31"/>
      <c r="AQ524" s="31"/>
      <c r="AR524" s="31"/>
      <c r="AY524" s="32" t="s">
        <v>176</v>
      </c>
      <c r="AZ524" s="33" t="s">
        <v>177</v>
      </c>
      <c r="BA524" s="27" t="s">
        <v>178</v>
      </c>
    </row>
    <row r="525" spans="1:53" s="27" customFormat="1" x14ac:dyDescent="0.25">
      <c r="A525" s="27" t="s">
        <v>171</v>
      </c>
      <c r="B525" s="27" t="s">
        <v>172</v>
      </c>
      <c r="C525" s="27" t="s">
        <v>173</v>
      </c>
      <c r="D525" s="27" t="s">
        <v>11</v>
      </c>
      <c r="E525" s="27">
        <v>1</v>
      </c>
      <c r="F525" s="27" t="s">
        <v>174</v>
      </c>
      <c r="G525" s="27">
        <v>34</v>
      </c>
      <c r="H525" s="27">
        <v>850</v>
      </c>
      <c r="I525" s="27">
        <v>34</v>
      </c>
      <c r="J525" s="24"/>
      <c r="K525" s="24"/>
      <c r="L525" s="24"/>
      <c r="M525" s="24"/>
      <c r="N525" s="24"/>
      <c r="O525" s="26">
        <v>1.1879999999999999</v>
      </c>
      <c r="Q525" s="26"/>
      <c r="R525" s="26"/>
      <c r="S525" s="26"/>
      <c r="T525" s="26"/>
      <c r="U525" s="24"/>
      <c r="V525" s="24"/>
      <c r="W525" s="24"/>
      <c r="X525" s="26">
        <f t="shared" si="324"/>
        <v>31.623999999999999</v>
      </c>
      <c r="Y525" s="29">
        <f t="shared" si="316"/>
        <v>785.45893436573931</v>
      </c>
      <c r="Z525" s="29">
        <f t="shared" si="317"/>
        <v>2.6353333333333331</v>
      </c>
      <c r="AA525" s="30">
        <f t="shared" si="318"/>
        <v>5.4545759330954109</v>
      </c>
      <c r="AB525" s="31">
        <f t="shared" si="319"/>
        <v>5.6918795851252216E-5</v>
      </c>
      <c r="AC525" s="31">
        <v>1.4999999999999999E-4</v>
      </c>
      <c r="AD525" s="31"/>
      <c r="AE525" s="31"/>
      <c r="AF525" s="31"/>
      <c r="AG525" s="31"/>
      <c r="AH525" s="31"/>
      <c r="AI525" s="55">
        <v>416.7</v>
      </c>
      <c r="AJ525" s="31"/>
      <c r="AK525" s="31"/>
      <c r="AL525" s="31"/>
      <c r="AM525" s="31"/>
      <c r="AN525" s="31"/>
      <c r="AO525" s="31"/>
      <c r="AP525" s="31"/>
      <c r="AQ525" s="31"/>
      <c r="AR525" s="31"/>
      <c r="AY525" s="32" t="s">
        <v>176</v>
      </c>
      <c r="AZ525" s="33" t="s">
        <v>177</v>
      </c>
      <c r="BA525" s="27" t="s">
        <v>178</v>
      </c>
    </row>
    <row r="526" spans="1:53" s="27" customFormat="1" x14ac:dyDescent="0.25">
      <c r="A526" s="27" t="s">
        <v>171</v>
      </c>
      <c r="B526" s="27" t="s">
        <v>172</v>
      </c>
      <c r="C526" s="27" t="s">
        <v>173</v>
      </c>
      <c r="D526" s="27" t="s">
        <v>11</v>
      </c>
      <c r="E526" s="27">
        <v>1</v>
      </c>
      <c r="F526" s="27" t="s">
        <v>174</v>
      </c>
      <c r="G526" s="27">
        <v>34</v>
      </c>
      <c r="H526" s="27">
        <v>850</v>
      </c>
      <c r="I526" s="27">
        <v>34</v>
      </c>
      <c r="J526" s="24"/>
      <c r="K526" s="24"/>
      <c r="L526" s="24"/>
      <c r="M526" s="24"/>
      <c r="N526" s="24"/>
      <c r="O526" s="26">
        <v>1.25</v>
      </c>
      <c r="Q526" s="26"/>
      <c r="R526" s="26"/>
      <c r="S526" s="26"/>
      <c r="T526" s="26"/>
      <c r="U526" s="24"/>
      <c r="V526" s="24"/>
      <c r="W526" s="24"/>
      <c r="X526" s="26">
        <f t="shared" si="324"/>
        <v>31.5</v>
      </c>
      <c r="Y526" s="29">
        <f t="shared" si="316"/>
        <v>779.31132763111805</v>
      </c>
      <c r="Z526" s="29">
        <f t="shared" si="317"/>
        <v>2.625</v>
      </c>
      <c r="AA526" s="30">
        <f t="shared" si="318"/>
        <v>5.4118842196605419</v>
      </c>
      <c r="AB526" s="31">
        <f t="shared" si="319"/>
        <v>5.7142857142857135E-5</v>
      </c>
      <c r="AC526" s="31">
        <v>1.4999999999999999E-4</v>
      </c>
      <c r="AD526" s="31"/>
      <c r="AE526" s="31"/>
      <c r="AF526" s="31"/>
      <c r="AG526" s="31"/>
      <c r="AH526" s="31"/>
      <c r="AI526" s="55">
        <v>437.62</v>
      </c>
      <c r="AJ526" s="31"/>
      <c r="AK526" s="31"/>
      <c r="AL526" s="31"/>
      <c r="AM526" s="31"/>
      <c r="AN526" s="31"/>
      <c r="AO526" s="31"/>
      <c r="AP526" s="31"/>
      <c r="AQ526" s="31"/>
      <c r="AR526" s="31"/>
      <c r="AY526" s="32" t="s">
        <v>176</v>
      </c>
      <c r="AZ526" s="33" t="s">
        <v>177</v>
      </c>
      <c r="BA526" s="27" t="s">
        <v>178</v>
      </c>
    </row>
    <row r="527" spans="1:53" s="42" customFormat="1" x14ac:dyDescent="0.25">
      <c r="A527" s="42" t="s">
        <v>171</v>
      </c>
      <c r="B527" s="42" t="s">
        <v>172</v>
      </c>
      <c r="C527" s="42" t="s">
        <v>173</v>
      </c>
      <c r="D527" s="42" t="s">
        <v>11</v>
      </c>
      <c r="E527" s="42">
        <v>1</v>
      </c>
      <c r="F527" s="42" t="s">
        <v>174</v>
      </c>
      <c r="G527" s="42">
        <v>36</v>
      </c>
      <c r="H527" s="42">
        <v>900</v>
      </c>
      <c r="I527" s="42">
        <v>36</v>
      </c>
      <c r="J527" s="39"/>
      <c r="K527" s="39"/>
      <c r="L527" s="39"/>
      <c r="M527" s="39"/>
      <c r="N527" s="39"/>
      <c r="O527" s="41">
        <v>0.25</v>
      </c>
      <c r="Q527" s="41"/>
      <c r="R527" s="41"/>
      <c r="S527" s="41"/>
      <c r="T527" s="41"/>
      <c r="U527" s="39"/>
      <c r="V527" s="39"/>
      <c r="W527" s="39"/>
      <c r="X527" s="41">
        <f t="shared" si="324"/>
        <v>35.5</v>
      </c>
      <c r="Y527" s="52">
        <f t="shared" si="316"/>
        <v>989.79803542163415</v>
      </c>
      <c r="Z527" s="52">
        <f t="shared" si="317"/>
        <v>2.9583333333333335</v>
      </c>
      <c r="AA527" s="53">
        <f t="shared" si="318"/>
        <v>6.8735974682057943</v>
      </c>
      <c r="AB527" s="54">
        <f t="shared" si="319"/>
        <v>5.070422535211267E-5</v>
      </c>
      <c r="AC527" s="54">
        <v>1.4999999999999999E-4</v>
      </c>
      <c r="AD527" s="54"/>
      <c r="AE527" s="54"/>
      <c r="AF527" s="54"/>
      <c r="AG527" s="54"/>
      <c r="AH527" s="54"/>
      <c r="AI527" s="57">
        <v>95.54</v>
      </c>
      <c r="AJ527" s="54"/>
      <c r="AK527" s="54"/>
      <c r="AL527" s="54"/>
      <c r="AM527" s="54"/>
      <c r="AN527" s="54"/>
      <c r="AO527" s="54"/>
      <c r="AP527" s="54"/>
      <c r="AQ527" s="54"/>
      <c r="AR527" s="54"/>
      <c r="AY527" s="47" t="s">
        <v>176</v>
      </c>
      <c r="AZ527" s="48" t="s">
        <v>177</v>
      </c>
      <c r="BA527" s="49" t="s">
        <v>178</v>
      </c>
    </row>
    <row r="528" spans="1:53" s="42" customFormat="1" x14ac:dyDescent="0.25">
      <c r="A528" s="42" t="s">
        <v>171</v>
      </c>
      <c r="B528" s="42" t="s">
        <v>172</v>
      </c>
      <c r="C528" s="42" t="s">
        <v>173</v>
      </c>
      <c r="D528" s="42" t="s">
        <v>11</v>
      </c>
      <c r="E528" s="42">
        <v>1</v>
      </c>
      <c r="F528" s="42" t="s">
        <v>174</v>
      </c>
      <c r="G528" s="42">
        <v>36</v>
      </c>
      <c r="H528" s="42">
        <v>900</v>
      </c>
      <c r="I528" s="42">
        <v>36</v>
      </c>
      <c r="J528" s="39"/>
      <c r="K528" s="39"/>
      <c r="L528" s="39"/>
      <c r="M528" s="39"/>
      <c r="N528" s="39"/>
      <c r="O528" s="41">
        <v>0.28100000000000003</v>
      </c>
      <c r="Q528" s="41"/>
      <c r="R528" s="41"/>
      <c r="S528" s="41"/>
      <c r="T528" s="41"/>
      <c r="U528" s="39"/>
      <c r="V528" s="39"/>
      <c r="W528" s="39"/>
      <c r="X528" s="41">
        <f t="shared" si="324"/>
        <v>35.438000000000002</v>
      </c>
      <c r="Y528" s="52">
        <f t="shared" si="316"/>
        <v>986.34373177689895</v>
      </c>
      <c r="Z528" s="52">
        <f t="shared" si="317"/>
        <v>2.9531666666666667</v>
      </c>
      <c r="AA528" s="53">
        <f t="shared" si="318"/>
        <v>6.8496092484506867</v>
      </c>
      <c r="AB528" s="54">
        <f t="shared" si="319"/>
        <v>5.0792934138495395E-5</v>
      </c>
      <c r="AC528" s="54">
        <v>1.4999999999999999E-4</v>
      </c>
      <c r="AD528" s="54"/>
      <c r="AE528" s="54"/>
      <c r="AF528" s="54"/>
      <c r="AG528" s="54"/>
      <c r="AH528" s="54"/>
      <c r="AI528" s="57">
        <v>107.3</v>
      </c>
      <c r="AJ528" s="54"/>
      <c r="AK528" s="54"/>
      <c r="AL528" s="54"/>
      <c r="AM528" s="54"/>
      <c r="AN528" s="54"/>
      <c r="AO528" s="54"/>
      <c r="AP528" s="54"/>
      <c r="AQ528" s="54"/>
      <c r="AR528" s="54"/>
      <c r="AY528" s="47" t="s">
        <v>176</v>
      </c>
      <c r="AZ528" s="48" t="s">
        <v>177</v>
      </c>
      <c r="BA528" s="49" t="s">
        <v>178</v>
      </c>
    </row>
    <row r="529" spans="1:53" s="42" customFormat="1" x14ac:dyDescent="0.25">
      <c r="A529" s="42" t="s">
        <v>171</v>
      </c>
      <c r="B529" s="42" t="s">
        <v>172</v>
      </c>
      <c r="C529" s="42" t="s">
        <v>173</v>
      </c>
      <c r="D529" s="42" t="s">
        <v>11</v>
      </c>
      <c r="E529" s="42">
        <v>1</v>
      </c>
      <c r="F529" s="42" t="s">
        <v>174</v>
      </c>
      <c r="G529" s="42">
        <v>36</v>
      </c>
      <c r="H529" s="42">
        <v>900</v>
      </c>
      <c r="I529" s="42">
        <v>36</v>
      </c>
      <c r="J529" s="39"/>
      <c r="K529" s="39"/>
      <c r="L529" s="39"/>
      <c r="M529" s="39"/>
      <c r="N529" s="39">
        <v>10</v>
      </c>
      <c r="O529" s="41">
        <v>0.312</v>
      </c>
      <c r="Q529" s="41"/>
      <c r="R529" s="41"/>
      <c r="S529" s="41"/>
      <c r="T529" s="41"/>
      <c r="U529" s="39"/>
      <c r="V529" s="39"/>
      <c r="W529" s="39"/>
      <c r="X529" s="41">
        <f t="shared" si="324"/>
        <v>35.375999999999998</v>
      </c>
      <c r="Y529" s="52">
        <f t="shared" si="316"/>
        <v>982.8954662732433</v>
      </c>
      <c r="Z529" s="52">
        <f t="shared" si="317"/>
        <v>2.948</v>
      </c>
      <c r="AA529" s="53">
        <f t="shared" si="318"/>
        <v>6.8256629602308578</v>
      </c>
      <c r="AB529" s="54">
        <f t="shared" si="319"/>
        <v>5.0881953867028491E-5</v>
      </c>
      <c r="AC529" s="54">
        <v>1.4999999999999999E-4</v>
      </c>
      <c r="AD529" s="54"/>
      <c r="AE529" s="54"/>
      <c r="AF529" s="54"/>
      <c r="AG529" s="54"/>
      <c r="AH529" s="54"/>
      <c r="AI529" s="57">
        <v>119.03</v>
      </c>
      <c r="AJ529" s="54"/>
      <c r="AK529" s="54"/>
      <c r="AL529" s="54"/>
      <c r="AM529" s="54"/>
      <c r="AN529" s="54"/>
      <c r="AO529" s="54"/>
      <c r="AP529" s="54"/>
      <c r="AQ529" s="54"/>
      <c r="AR529" s="54"/>
      <c r="AY529" s="47" t="s">
        <v>176</v>
      </c>
      <c r="AZ529" s="48" t="s">
        <v>177</v>
      </c>
      <c r="BA529" s="49" t="s">
        <v>178</v>
      </c>
    </row>
    <row r="530" spans="1:53" s="42" customFormat="1" x14ac:dyDescent="0.25">
      <c r="A530" s="42" t="s">
        <v>171</v>
      </c>
      <c r="B530" s="42" t="s">
        <v>172</v>
      </c>
      <c r="C530" s="42" t="s">
        <v>173</v>
      </c>
      <c r="D530" s="42" t="s">
        <v>11</v>
      </c>
      <c r="E530" s="42">
        <v>1</v>
      </c>
      <c r="F530" s="42" t="s">
        <v>174</v>
      </c>
      <c r="G530" s="42">
        <v>36</v>
      </c>
      <c r="H530" s="42">
        <v>900</v>
      </c>
      <c r="I530" s="42">
        <v>36</v>
      </c>
      <c r="J530" s="39"/>
      <c r="K530" s="39"/>
      <c r="L530" s="39"/>
      <c r="M530" s="39"/>
      <c r="N530" s="39"/>
      <c r="O530" s="41">
        <v>0.34399999999999997</v>
      </c>
      <c r="Q530" s="41"/>
      <c r="R530" s="41"/>
      <c r="S530" s="41"/>
      <c r="T530" s="41"/>
      <c r="U530" s="39"/>
      <c r="V530" s="39"/>
      <c r="W530" s="39"/>
      <c r="X530" s="41">
        <f t="shared" si="324"/>
        <v>35.311999999999998</v>
      </c>
      <c r="Y530" s="52">
        <f t="shared" si="316"/>
        <v>979.34229984929209</v>
      </c>
      <c r="Z530" s="52">
        <f t="shared" si="317"/>
        <v>2.9426666666666663</v>
      </c>
      <c r="AA530" s="53">
        <f t="shared" si="318"/>
        <v>6.8009881933978606</v>
      </c>
      <c r="AB530" s="54">
        <f t="shared" si="319"/>
        <v>5.0974173085636613E-5</v>
      </c>
      <c r="AC530" s="54">
        <v>1.4999999999999999E-4</v>
      </c>
      <c r="AD530" s="54"/>
      <c r="AE530" s="54"/>
      <c r="AF530" s="54"/>
      <c r="AG530" s="54"/>
      <c r="AH530" s="54"/>
      <c r="AI530" s="57">
        <v>131.12</v>
      </c>
      <c r="AJ530" s="54"/>
      <c r="AK530" s="54"/>
      <c r="AL530" s="54"/>
      <c r="AM530" s="54"/>
      <c r="AN530" s="54"/>
      <c r="AO530" s="54"/>
      <c r="AP530" s="54"/>
      <c r="AQ530" s="54"/>
      <c r="AR530" s="54"/>
      <c r="AY530" s="47" t="s">
        <v>176</v>
      </c>
      <c r="AZ530" s="48" t="s">
        <v>177</v>
      </c>
      <c r="BA530" s="49" t="s">
        <v>178</v>
      </c>
    </row>
    <row r="531" spans="1:53" s="42" customFormat="1" x14ac:dyDescent="0.25">
      <c r="A531" s="42" t="s">
        <v>171</v>
      </c>
      <c r="B531" s="42" t="s">
        <v>172</v>
      </c>
      <c r="C531" s="42" t="s">
        <v>173</v>
      </c>
      <c r="D531" s="42" t="s">
        <v>11</v>
      </c>
      <c r="E531" s="42">
        <v>1</v>
      </c>
      <c r="F531" s="42" t="s">
        <v>174</v>
      </c>
      <c r="G531" s="42">
        <v>36</v>
      </c>
      <c r="H531" s="42">
        <v>900</v>
      </c>
      <c r="I531" s="42">
        <v>36</v>
      </c>
      <c r="J531" s="39"/>
      <c r="K531" s="39"/>
      <c r="L531" s="39"/>
      <c r="M531" s="39" t="s">
        <v>180</v>
      </c>
      <c r="N531" s="39"/>
      <c r="O531" s="41">
        <v>0.375</v>
      </c>
      <c r="Q531" s="41"/>
      <c r="R531" s="41"/>
      <c r="S531" s="41"/>
      <c r="T531" s="41"/>
      <c r="U531" s="39"/>
      <c r="V531" s="39"/>
      <c r="W531" s="39"/>
      <c r="X531" s="41">
        <f t="shared" si="324"/>
        <v>35.25</v>
      </c>
      <c r="Y531" s="52">
        <f t="shared" si="316"/>
        <v>975.90630540654183</v>
      </c>
      <c r="Z531" s="52">
        <f t="shared" si="317"/>
        <v>2.9375</v>
      </c>
      <c r="AA531" s="53">
        <f t="shared" si="318"/>
        <v>6.7771271208787631</v>
      </c>
      <c r="AB531" s="54">
        <f t="shared" si="319"/>
        <v>5.1063829787234037E-5</v>
      </c>
      <c r="AC531" s="54">
        <v>1.4999999999999999E-4</v>
      </c>
      <c r="AD531" s="54"/>
      <c r="AE531" s="54"/>
      <c r="AF531" s="54"/>
      <c r="AG531" s="54"/>
      <c r="AH531" s="54"/>
      <c r="AI531" s="57">
        <v>142.81</v>
      </c>
      <c r="AJ531" s="54"/>
      <c r="AK531" s="54"/>
      <c r="AL531" s="54"/>
      <c r="AM531" s="54"/>
      <c r="AN531" s="54"/>
      <c r="AO531" s="54"/>
      <c r="AP531" s="54"/>
      <c r="AQ531" s="54"/>
      <c r="AR531" s="54"/>
      <c r="AY531" s="47" t="s">
        <v>176</v>
      </c>
      <c r="AZ531" s="48" t="s">
        <v>177</v>
      </c>
      <c r="BA531" s="49" t="s">
        <v>178</v>
      </c>
    </row>
    <row r="532" spans="1:53" s="42" customFormat="1" x14ac:dyDescent="0.25">
      <c r="A532" s="42" t="s">
        <v>171</v>
      </c>
      <c r="B532" s="42" t="s">
        <v>172</v>
      </c>
      <c r="C532" s="42" t="s">
        <v>173</v>
      </c>
      <c r="D532" s="42" t="s">
        <v>11</v>
      </c>
      <c r="E532" s="42">
        <v>1</v>
      </c>
      <c r="F532" s="42" t="s">
        <v>174</v>
      </c>
      <c r="G532" s="42">
        <v>36</v>
      </c>
      <c r="H532" s="42">
        <v>900</v>
      </c>
      <c r="I532" s="42">
        <v>36</v>
      </c>
      <c r="J532" s="39"/>
      <c r="K532" s="39"/>
      <c r="L532" s="39"/>
      <c r="M532" s="39"/>
      <c r="N532" s="39"/>
      <c r="O532" s="41">
        <v>0.40600000000000003</v>
      </c>
      <c r="Q532" s="41"/>
      <c r="R532" s="41"/>
      <c r="S532" s="41"/>
      <c r="T532" s="41"/>
      <c r="U532" s="39"/>
      <c r="V532" s="39"/>
      <c r="W532" s="39"/>
      <c r="X532" s="41">
        <f t="shared" si="324"/>
        <v>35.188000000000002</v>
      </c>
      <c r="Y532" s="52">
        <f t="shared" si="316"/>
        <v>972.47634910487182</v>
      </c>
      <c r="Z532" s="52">
        <f t="shared" si="317"/>
        <v>2.9323333333333337</v>
      </c>
      <c r="AA532" s="53">
        <f t="shared" si="318"/>
        <v>6.7533079798949442</v>
      </c>
      <c r="AB532" s="54">
        <f t="shared" si="319"/>
        <v>5.1153802432647486E-5</v>
      </c>
      <c r="AC532" s="54">
        <v>1.4999999999999999E-4</v>
      </c>
      <c r="AD532" s="54"/>
      <c r="AE532" s="54"/>
      <c r="AF532" s="54"/>
      <c r="AG532" s="54"/>
      <c r="AH532" s="54"/>
      <c r="AI532" s="57">
        <v>154.47999999999999</v>
      </c>
      <c r="AJ532" s="54"/>
      <c r="AK532" s="54"/>
      <c r="AL532" s="54"/>
      <c r="AM532" s="54"/>
      <c r="AN532" s="54"/>
      <c r="AO532" s="54"/>
      <c r="AP532" s="54"/>
      <c r="AQ532" s="54"/>
      <c r="AR532" s="54"/>
      <c r="AY532" s="47" t="s">
        <v>176</v>
      </c>
      <c r="AZ532" s="48" t="s">
        <v>177</v>
      </c>
      <c r="BA532" s="49" t="s">
        <v>178</v>
      </c>
    </row>
    <row r="533" spans="1:53" s="42" customFormat="1" x14ac:dyDescent="0.25">
      <c r="A533" s="42" t="s">
        <v>171</v>
      </c>
      <c r="B533" s="42" t="s">
        <v>172</v>
      </c>
      <c r="C533" s="42" t="s">
        <v>173</v>
      </c>
      <c r="D533" s="42" t="s">
        <v>11</v>
      </c>
      <c r="E533" s="42">
        <v>1</v>
      </c>
      <c r="F533" s="42" t="s">
        <v>174</v>
      </c>
      <c r="G533" s="42">
        <v>36</v>
      </c>
      <c r="H533" s="42">
        <v>900</v>
      </c>
      <c r="I533" s="42">
        <v>36</v>
      </c>
      <c r="J533" s="39"/>
      <c r="K533" s="39"/>
      <c r="L533" s="39"/>
      <c r="M533" s="39"/>
      <c r="N533" s="39"/>
      <c r="O533" s="41">
        <v>0.438</v>
      </c>
      <c r="Q533" s="41"/>
      <c r="R533" s="41"/>
      <c r="S533" s="41"/>
      <c r="T533" s="41"/>
      <c r="U533" s="39"/>
      <c r="V533" s="39"/>
      <c r="W533" s="39"/>
      <c r="X533" s="41">
        <f t="shared" si="324"/>
        <v>35.124000000000002</v>
      </c>
      <c r="Y533" s="52">
        <f t="shared" si="316"/>
        <v>968.94208250232452</v>
      </c>
      <c r="Z533" s="52">
        <f t="shared" si="317"/>
        <v>2.927</v>
      </c>
      <c r="AA533" s="53">
        <f t="shared" si="318"/>
        <v>6.7287644618216982</v>
      </c>
      <c r="AB533" s="54">
        <f t="shared" si="319"/>
        <v>5.124701059104885E-5</v>
      </c>
      <c r="AC533" s="54">
        <v>1.4999999999999999E-4</v>
      </c>
      <c r="AD533" s="54"/>
      <c r="AE533" s="54"/>
      <c r="AF533" s="54"/>
      <c r="AG533" s="54"/>
      <c r="AH533" s="54"/>
      <c r="AI533" s="57">
        <v>166.51</v>
      </c>
      <c r="AJ533" s="54"/>
      <c r="AK533" s="54"/>
      <c r="AL533" s="54"/>
      <c r="AM533" s="54"/>
      <c r="AN533" s="54"/>
      <c r="AO533" s="54"/>
      <c r="AP533" s="54"/>
      <c r="AQ533" s="54"/>
      <c r="AR533" s="54"/>
      <c r="AY533" s="47" t="s">
        <v>176</v>
      </c>
      <c r="AZ533" s="48" t="s">
        <v>177</v>
      </c>
      <c r="BA533" s="49" t="s">
        <v>178</v>
      </c>
    </row>
    <row r="534" spans="1:53" s="42" customFormat="1" x14ac:dyDescent="0.25">
      <c r="A534" s="42" t="s">
        <v>171</v>
      </c>
      <c r="B534" s="42" t="s">
        <v>172</v>
      </c>
      <c r="C534" s="42" t="s">
        <v>173</v>
      </c>
      <c r="D534" s="42" t="s">
        <v>11</v>
      </c>
      <c r="E534" s="42">
        <v>1</v>
      </c>
      <c r="F534" s="42" t="s">
        <v>174</v>
      </c>
      <c r="G534" s="42">
        <v>36</v>
      </c>
      <c r="H534" s="42">
        <v>900</v>
      </c>
      <c r="I534" s="42">
        <v>36</v>
      </c>
      <c r="J534" s="39"/>
      <c r="K534" s="39"/>
      <c r="L534" s="39"/>
      <c r="M534" s="39"/>
      <c r="N534" s="39"/>
      <c r="O534" s="41">
        <v>0.46899999999999997</v>
      </c>
      <c r="Q534" s="41"/>
      <c r="R534" s="41"/>
      <c r="S534" s="41"/>
      <c r="T534" s="41"/>
      <c r="U534" s="39"/>
      <c r="V534" s="39"/>
      <c r="W534" s="39"/>
      <c r="X534" s="41">
        <f t="shared" si="324"/>
        <v>35.061999999999998</v>
      </c>
      <c r="Y534" s="52">
        <f t="shared" si="316"/>
        <v>965.52439726155899</v>
      </c>
      <c r="Z534" s="52">
        <f t="shared" si="317"/>
        <v>2.9218333333333333</v>
      </c>
      <c r="AA534" s="53">
        <f t="shared" si="318"/>
        <v>6.7050305365386045</v>
      </c>
      <c r="AB534" s="54">
        <f t="shared" si="319"/>
        <v>5.1337630483144141E-5</v>
      </c>
      <c r="AC534" s="54">
        <v>1.4999999999999999E-4</v>
      </c>
      <c r="AD534" s="54"/>
      <c r="AE534" s="54"/>
      <c r="AF534" s="54"/>
      <c r="AG534" s="54"/>
      <c r="AH534" s="54"/>
      <c r="AI534" s="57">
        <v>178.14</v>
      </c>
      <c r="AJ534" s="54"/>
      <c r="AK534" s="54"/>
      <c r="AL534" s="54"/>
      <c r="AM534" s="54"/>
      <c r="AN534" s="54"/>
      <c r="AO534" s="54"/>
      <c r="AP534" s="54"/>
      <c r="AQ534" s="54"/>
      <c r="AR534" s="54"/>
      <c r="AY534" s="47" t="s">
        <v>176</v>
      </c>
      <c r="AZ534" s="48" t="s">
        <v>177</v>
      </c>
      <c r="BA534" s="49" t="s">
        <v>178</v>
      </c>
    </row>
    <row r="535" spans="1:53" s="42" customFormat="1" x14ac:dyDescent="0.25">
      <c r="A535" s="42" t="s">
        <v>171</v>
      </c>
      <c r="B535" s="42" t="s">
        <v>172</v>
      </c>
      <c r="C535" s="42" t="s">
        <v>173</v>
      </c>
      <c r="D535" s="42" t="s">
        <v>11</v>
      </c>
      <c r="E535" s="42">
        <v>1</v>
      </c>
      <c r="F535" s="42" t="s">
        <v>174</v>
      </c>
      <c r="G535" s="42">
        <v>36</v>
      </c>
      <c r="H535" s="42">
        <v>900</v>
      </c>
      <c r="I535" s="42">
        <v>36</v>
      </c>
      <c r="J535" s="39"/>
      <c r="K535" s="39"/>
      <c r="L535" s="39"/>
      <c r="M535" s="39" t="s">
        <v>182</v>
      </c>
      <c r="N535" s="39">
        <v>20</v>
      </c>
      <c r="O535" s="41">
        <v>0.5</v>
      </c>
      <c r="Q535" s="41"/>
      <c r="R535" s="41"/>
      <c r="S535" s="41"/>
      <c r="T535" s="41"/>
      <c r="U535" s="39"/>
      <c r="V535" s="39"/>
      <c r="W535" s="39"/>
      <c r="X535" s="41">
        <f t="shared" si="324"/>
        <v>35</v>
      </c>
      <c r="Y535" s="52">
        <f t="shared" si="316"/>
        <v>962.11275016187415</v>
      </c>
      <c r="Z535" s="52">
        <f t="shared" si="317"/>
        <v>2.9166666666666665</v>
      </c>
      <c r="AA535" s="53">
        <f t="shared" si="318"/>
        <v>6.6813385427907912</v>
      </c>
      <c r="AB535" s="54">
        <f t="shared" si="319"/>
        <v>5.1428571428571429E-5</v>
      </c>
      <c r="AC535" s="54">
        <v>1.4999999999999999E-4</v>
      </c>
      <c r="AD535" s="54"/>
      <c r="AE535" s="54"/>
      <c r="AF535" s="54"/>
      <c r="AG535" s="54"/>
      <c r="AH535" s="54"/>
      <c r="AI535" s="57">
        <v>189.75</v>
      </c>
      <c r="AJ535" s="54"/>
      <c r="AK535" s="54"/>
      <c r="AL535" s="54"/>
      <c r="AM535" s="54"/>
      <c r="AN535" s="54"/>
      <c r="AO535" s="54"/>
      <c r="AP535" s="54"/>
      <c r="AQ535" s="54"/>
      <c r="AR535" s="54"/>
      <c r="AY535" s="47" t="s">
        <v>176</v>
      </c>
      <c r="AZ535" s="48" t="s">
        <v>177</v>
      </c>
      <c r="BA535" s="49" t="s">
        <v>178</v>
      </c>
    </row>
    <row r="536" spans="1:53" s="42" customFormat="1" x14ac:dyDescent="0.25">
      <c r="A536" s="42" t="s">
        <v>171</v>
      </c>
      <c r="B536" s="42" t="s">
        <v>172</v>
      </c>
      <c r="C536" s="42" t="s">
        <v>173</v>
      </c>
      <c r="D536" s="42" t="s">
        <v>11</v>
      </c>
      <c r="E536" s="42">
        <v>1</v>
      </c>
      <c r="F536" s="42" t="s">
        <v>174</v>
      </c>
      <c r="G536" s="42">
        <v>36</v>
      </c>
      <c r="H536" s="42">
        <v>900</v>
      </c>
      <c r="I536" s="42">
        <v>36</v>
      </c>
      <c r="J536" s="39"/>
      <c r="K536" s="39"/>
      <c r="L536" s="39"/>
      <c r="M536" s="39"/>
      <c r="N536" s="39"/>
      <c r="O536" s="41">
        <v>0.56200000000000006</v>
      </c>
      <c r="Q536" s="41"/>
      <c r="R536" s="41"/>
      <c r="S536" s="41"/>
      <c r="T536" s="41"/>
      <c r="U536" s="39"/>
      <c r="V536" s="39"/>
      <c r="W536" s="39"/>
      <c r="X536" s="41">
        <f t="shared" si="324"/>
        <v>34.875999999999998</v>
      </c>
      <c r="Y536" s="52">
        <f t="shared" si="316"/>
        <v>955.3075703857445</v>
      </c>
      <c r="Z536" s="52">
        <f t="shared" si="317"/>
        <v>2.906333333333333</v>
      </c>
      <c r="AA536" s="53">
        <f t="shared" si="318"/>
        <v>6.6340803499010033</v>
      </c>
      <c r="AB536" s="54">
        <f t="shared" si="319"/>
        <v>5.1611423328363348E-5</v>
      </c>
      <c r="AC536" s="54">
        <v>1.4999999999999999E-4</v>
      </c>
      <c r="AD536" s="54"/>
      <c r="AE536" s="54"/>
      <c r="AF536" s="54"/>
      <c r="AG536" s="54"/>
      <c r="AH536" s="54"/>
      <c r="AI536" s="57">
        <v>212.9</v>
      </c>
      <c r="AJ536" s="54"/>
      <c r="AK536" s="54"/>
      <c r="AL536" s="54"/>
      <c r="AM536" s="54"/>
      <c r="AN536" s="54"/>
      <c r="AO536" s="54"/>
      <c r="AP536" s="54"/>
      <c r="AQ536" s="54"/>
      <c r="AR536" s="54"/>
      <c r="AY536" s="47" t="s">
        <v>176</v>
      </c>
      <c r="AZ536" s="48" t="s">
        <v>177</v>
      </c>
      <c r="BA536" s="49" t="s">
        <v>178</v>
      </c>
    </row>
    <row r="537" spans="1:53" s="42" customFormat="1" x14ac:dyDescent="0.25">
      <c r="A537" s="42" t="s">
        <v>171</v>
      </c>
      <c r="B537" s="42" t="s">
        <v>172</v>
      </c>
      <c r="C537" s="42" t="s">
        <v>173</v>
      </c>
      <c r="D537" s="42" t="s">
        <v>11</v>
      </c>
      <c r="E537" s="42">
        <v>1</v>
      </c>
      <c r="F537" s="42" t="s">
        <v>174</v>
      </c>
      <c r="G537" s="42">
        <v>36</v>
      </c>
      <c r="H537" s="42">
        <v>900</v>
      </c>
      <c r="I537" s="42">
        <v>36</v>
      </c>
      <c r="J537" s="39"/>
      <c r="K537" s="39"/>
      <c r="L537" s="39"/>
      <c r="M537" s="39"/>
      <c r="N537" s="39">
        <v>30</v>
      </c>
      <c r="O537" s="41">
        <v>0.625</v>
      </c>
      <c r="Q537" s="41"/>
      <c r="R537" s="41"/>
      <c r="S537" s="41"/>
      <c r="T537" s="41"/>
      <c r="U537" s="39"/>
      <c r="V537" s="39"/>
      <c r="W537" s="39"/>
      <c r="X537" s="41">
        <f t="shared" si="324"/>
        <v>34.75</v>
      </c>
      <c r="Y537" s="52">
        <f t="shared" si="316"/>
        <v>948.41736968763109</v>
      </c>
      <c r="Z537" s="52">
        <f t="shared" si="317"/>
        <v>2.8958333333333335</v>
      </c>
      <c r="AA537" s="53">
        <f t="shared" si="318"/>
        <v>6.586231733941883</v>
      </c>
      <c r="AB537" s="54">
        <f t="shared" si="319"/>
        <v>5.179856115107913E-5</v>
      </c>
      <c r="AC537" s="54">
        <v>1.4999999999999999E-4</v>
      </c>
      <c r="AD537" s="54"/>
      <c r="AE537" s="54"/>
      <c r="AF537" s="54"/>
      <c r="AG537" s="54"/>
      <c r="AH537" s="54"/>
      <c r="AI537" s="57">
        <v>236.35</v>
      </c>
      <c r="AJ537" s="54"/>
      <c r="AK537" s="54"/>
      <c r="AL537" s="54"/>
      <c r="AM537" s="54"/>
      <c r="AN537" s="54"/>
      <c r="AO537" s="54"/>
      <c r="AP537" s="54"/>
      <c r="AQ537" s="54"/>
      <c r="AR537" s="54"/>
      <c r="AY537" s="47" t="s">
        <v>176</v>
      </c>
      <c r="AZ537" s="48" t="s">
        <v>177</v>
      </c>
      <c r="BA537" s="49" t="s">
        <v>178</v>
      </c>
    </row>
    <row r="538" spans="1:53" s="38" customFormat="1" x14ac:dyDescent="0.25">
      <c r="A538" s="38" t="s">
        <v>171</v>
      </c>
      <c r="B538" s="38" t="s">
        <v>172</v>
      </c>
      <c r="C538" s="38" t="s">
        <v>173</v>
      </c>
      <c r="D538" s="38" t="s">
        <v>11</v>
      </c>
      <c r="E538" s="38">
        <v>1</v>
      </c>
      <c r="F538" s="38" t="s">
        <v>174</v>
      </c>
      <c r="G538" s="38">
        <v>36</v>
      </c>
      <c r="H538" s="38">
        <v>900</v>
      </c>
      <c r="I538" s="38">
        <v>36</v>
      </c>
      <c r="J538" s="35"/>
      <c r="K538" s="35"/>
      <c r="L538" s="35"/>
      <c r="M538" s="35"/>
      <c r="N538" s="35"/>
      <c r="O538" s="37">
        <v>0.68799999999999994</v>
      </c>
      <c r="Q538" s="37"/>
      <c r="R538" s="37"/>
      <c r="S538" s="37"/>
      <c r="T538" s="37"/>
      <c r="U538" s="35"/>
      <c r="V538" s="35"/>
      <c r="W538" s="35"/>
      <c r="X538" s="37">
        <f t="shared" si="324"/>
        <v>34.624000000000002</v>
      </c>
      <c r="Y538" s="44">
        <f t="shared" ref="Y538" si="325">PI()*X538^2/4</f>
        <v>941.55210695200185</v>
      </c>
      <c r="Z538" s="44">
        <f t="shared" ref="Z538" si="326">X538/12</f>
        <v>2.8853333333333335</v>
      </c>
      <c r="AA538" s="45">
        <f t="shared" ref="AA538" si="327">PI()*Z538^2/4</f>
        <v>6.5385562982777916</v>
      </c>
      <c r="AB538" s="46">
        <f t="shared" ref="AB538" si="328">AC538/Z538</f>
        <v>5.1987060998151566E-5</v>
      </c>
      <c r="AC538" s="46">
        <v>1.4999999999999999E-4</v>
      </c>
      <c r="AD538" s="46"/>
      <c r="AE538" s="46"/>
      <c r="AF538" s="46"/>
      <c r="AG538" s="46"/>
      <c r="AH538" s="46"/>
      <c r="AI538" s="56">
        <v>259.70999999999998</v>
      </c>
      <c r="AJ538" s="46"/>
      <c r="AK538" s="46"/>
      <c r="AL538" s="46"/>
      <c r="AM538" s="46"/>
      <c r="AN538" s="46"/>
      <c r="AO538" s="46"/>
      <c r="AP538" s="46"/>
      <c r="AQ538" s="46"/>
      <c r="AR538" s="46"/>
      <c r="AY538" s="47" t="s">
        <v>176</v>
      </c>
      <c r="AZ538" s="48" t="s">
        <v>177</v>
      </c>
      <c r="BA538" s="49" t="s">
        <v>178</v>
      </c>
    </row>
    <row r="539" spans="1:53" s="42" customFormat="1" x14ac:dyDescent="0.25">
      <c r="A539" s="42" t="s">
        <v>171</v>
      </c>
      <c r="B539" s="42" t="s">
        <v>172</v>
      </c>
      <c r="C539" s="42" t="s">
        <v>173</v>
      </c>
      <c r="D539" s="42" t="s">
        <v>11</v>
      </c>
      <c r="E539" s="42">
        <v>1</v>
      </c>
      <c r="F539" s="42" t="s">
        <v>174</v>
      </c>
      <c r="G539" s="42">
        <v>36</v>
      </c>
      <c r="H539" s="42">
        <v>900</v>
      </c>
      <c r="I539" s="42">
        <v>36</v>
      </c>
      <c r="J539" s="39"/>
      <c r="K539" s="39"/>
      <c r="L539" s="39"/>
      <c r="M539" s="39"/>
      <c r="N539" s="39">
        <v>40</v>
      </c>
      <c r="O539" s="41">
        <v>0.75</v>
      </c>
      <c r="Q539" s="41"/>
      <c r="R539" s="41"/>
      <c r="S539" s="41"/>
      <c r="T539" s="41"/>
      <c r="U539" s="39"/>
      <c r="V539" s="39"/>
      <c r="W539" s="39"/>
      <c r="X539" s="41">
        <f t="shared" si="324"/>
        <v>34.5</v>
      </c>
      <c r="Y539" s="52">
        <f t="shared" si="316"/>
        <v>934.82016398381279</v>
      </c>
      <c r="Z539" s="52">
        <f t="shared" si="317"/>
        <v>2.875</v>
      </c>
      <c r="AA539" s="53">
        <f t="shared" si="318"/>
        <v>6.4918066943320332</v>
      </c>
      <c r="AB539" s="54">
        <f t="shared" si="319"/>
        <v>5.2173913043478256E-5</v>
      </c>
      <c r="AC539" s="54">
        <v>1.4999999999999999E-4</v>
      </c>
      <c r="AD539" s="54"/>
      <c r="AE539" s="54"/>
      <c r="AF539" s="54"/>
      <c r="AG539" s="54"/>
      <c r="AH539" s="54"/>
      <c r="AI539" s="57">
        <v>282.62</v>
      </c>
      <c r="AJ539" s="54"/>
      <c r="AK539" s="54"/>
      <c r="AL539" s="54"/>
      <c r="AM539" s="54"/>
      <c r="AN539" s="54"/>
      <c r="AO539" s="54"/>
      <c r="AP539" s="54"/>
      <c r="AQ539" s="54"/>
      <c r="AR539" s="54"/>
      <c r="AY539" s="47" t="s">
        <v>176</v>
      </c>
      <c r="AZ539" s="48" t="s">
        <v>177</v>
      </c>
      <c r="BA539" s="49" t="s">
        <v>178</v>
      </c>
    </row>
    <row r="540" spans="1:53" s="38" customFormat="1" x14ac:dyDescent="0.25">
      <c r="A540" s="38" t="s">
        <v>171</v>
      </c>
      <c r="B540" s="38" t="s">
        <v>172</v>
      </c>
      <c r="C540" s="38" t="s">
        <v>173</v>
      </c>
      <c r="D540" s="38" t="s">
        <v>11</v>
      </c>
      <c r="E540" s="38">
        <v>1</v>
      </c>
      <c r="F540" s="38" t="s">
        <v>174</v>
      </c>
      <c r="G540" s="38">
        <v>36</v>
      </c>
      <c r="H540" s="38">
        <v>900</v>
      </c>
      <c r="I540" s="38">
        <v>36</v>
      </c>
      <c r="J540" s="35"/>
      <c r="K540" s="35"/>
      <c r="L540" s="35"/>
      <c r="M540" s="35"/>
      <c r="N540" s="35"/>
      <c r="O540" s="37">
        <v>0.81200000000000006</v>
      </c>
      <c r="Q540" s="37"/>
      <c r="R540" s="37"/>
      <c r="S540" s="37"/>
      <c r="T540" s="37"/>
      <c r="U540" s="35"/>
      <c r="V540" s="35"/>
      <c r="W540" s="35"/>
      <c r="X540" s="37">
        <f t="shared" si="324"/>
        <v>34.375999999999998</v>
      </c>
      <c r="Y540" s="44">
        <f t="shared" si="316"/>
        <v>928.11237357994446</v>
      </c>
      <c r="Z540" s="44">
        <f t="shared" si="317"/>
        <v>2.8646666666666665</v>
      </c>
      <c r="AA540" s="45">
        <f t="shared" si="318"/>
        <v>6.445224816527392</v>
      </c>
      <c r="AB540" s="46">
        <f t="shared" si="319"/>
        <v>5.2362113102164296E-5</v>
      </c>
      <c r="AC540" s="46">
        <v>1.4999999999999999E-4</v>
      </c>
      <c r="AD540" s="46"/>
      <c r="AE540" s="46"/>
      <c r="AF540" s="46"/>
      <c r="AG540" s="46"/>
      <c r="AH540" s="46"/>
      <c r="AI540" s="56">
        <v>305.44</v>
      </c>
      <c r="AJ540" s="46"/>
      <c r="AK540" s="46"/>
      <c r="AL540" s="46"/>
      <c r="AM540" s="46"/>
      <c r="AN540" s="46"/>
      <c r="AO540" s="46"/>
      <c r="AP540" s="46"/>
      <c r="AQ540" s="46"/>
      <c r="AR540" s="46"/>
      <c r="AY540" s="47" t="s">
        <v>176</v>
      </c>
      <c r="AZ540" s="48" t="s">
        <v>177</v>
      </c>
      <c r="BA540" s="49" t="s">
        <v>178</v>
      </c>
    </row>
    <row r="541" spans="1:53" s="38" customFormat="1" x14ac:dyDescent="0.25">
      <c r="A541" s="38" t="s">
        <v>171</v>
      </c>
      <c r="B541" s="38" t="s">
        <v>172</v>
      </c>
      <c r="C541" s="38" t="s">
        <v>173</v>
      </c>
      <c r="D541" s="38" t="s">
        <v>11</v>
      </c>
      <c r="E541" s="38">
        <v>1</v>
      </c>
      <c r="F541" s="38" t="s">
        <v>174</v>
      </c>
      <c r="G541" s="38">
        <v>36</v>
      </c>
      <c r="H541" s="38">
        <v>900</v>
      </c>
      <c r="I541" s="38">
        <v>36</v>
      </c>
      <c r="J541" s="35"/>
      <c r="K541" s="35"/>
      <c r="L541" s="35"/>
      <c r="M541" s="35"/>
      <c r="N541" s="35"/>
      <c r="O541" s="37">
        <v>0.875</v>
      </c>
      <c r="Q541" s="37"/>
      <c r="R541" s="37"/>
      <c r="S541" s="37"/>
      <c r="T541" s="37"/>
      <c r="U541" s="35"/>
      <c r="V541" s="35"/>
      <c r="W541" s="35"/>
      <c r="X541" s="37">
        <f t="shared" si="324"/>
        <v>34.25</v>
      </c>
      <c r="Y541" s="44">
        <f t="shared" si="316"/>
        <v>921.32113305041912</v>
      </c>
      <c r="Z541" s="44">
        <f t="shared" si="317"/>
        <v>2.8541666666666665</v>
      </c>
      <c r="AA541" s="45">
        <f t="shared" si="318"/>
        <v>6.3980634239612435</v>
      </c>
      <c r="AB541" s="46">
        <f t="shared" si="319"/>
        <v>5.2554744525547441E-5</v>
      </c>
      <c r="AC541" s="46">
        <v>1.4999999999999999E-4</v>
      </c>
      <c r="AD541" s="46"/>
      <c r="AE541" s="46"/>
      <c r="AF541" s="46"/>
      <c r="AG541" s="46"/>
      <c r="AH541" s="46"/>
      <c r="AI541" s="56">
        <v>328.55</v>
      </c>
      <c r="AJ541" s="46"/>
      <c r="AK541" s="46"/>
      <c r="AL541" s="46"/>
      <c r="AM541" s="46"/>
      <c r="AN541" s="46"/>
      <c r="AO541" s="46"/>
      <c r="AP541" s="46"/>
      <c r="AQ541" s="46"/>
      <c r="AR541" s="46"/>
      <c r="AY541" s="47" t="s">
        <v>176</v>
      </c>
      <c r="AZ541" s="48" t="s">
        <v>177</v>
      </c>
      <c r="BA541" s="49" t="s">
        <v>178</v>
      </c>
    </row>
    <row r="542" spans="1:53" s="38" customFormat="1" x14ac:dyDescent="0.25">
      <c r="A542" s="38" t="s">
        <v>171</v>
      </c>
      <c r="B542" s="38" t="s">
        <v>172</v>
      </c>
      <c r="C542" s="38" t="s">
        <v>173</v>
      </c>
      <c r="D542" s="38" t="s">
        <v>11</v>
      </c>
      <c r="E542" s="38">
        <v>1</v>
      </c>
      <c r="F542" s="38" t="s">
        <v>174</v>
      </c>
      <c r="G542" s="38">
        <v>36</v>
      </c>
      <c r="H542" s="38">
        <v>900</v>
      </c>
      <c r="I542" s="38">
        <v>36</v>
      </c>
      <c r="J542" s="35"/>
      <c r="K542" s="35"/>
      <c r="L542" s="35"/>
      <c r="M542" s="35"/>
      <c r="N542" s="35"/>
      <c r="O542" s="37">
        <v>0.93799999999999994</v>
      </c>
      <c r="Q542" s="37"/>
      <c r="R542" s="37"/>
      <c r="S542" s="37"/>
      <c r="T542" s="37"/>
      <c r="U542" s="35"/>
      <c r="V542" s="35"/>
      <c r="W542" s="35"/>
      <c r="X542" s="37">
        <f t="shared" si="324"/>
        <v>34.124000000000002</v>
      </c>
      <c r="Y542" s="44">
        <f t="shared" si="316"/>
        <v>914.55483048337794</v>
      </c>
      <c r="Z542" s="44">
        <f t="shared" si="317"/>
        <v>2.843666666666667</v>
      </c>
      <c r="AA542" s="45">
        <f t="shared" si="318"/>
        <v>6.3510752116901257</v>
      </c>
      <c r="AB542" s="46">
        <f t="shared" si="319"/>
        <v>5.2748798499589722E-5</v>
      </c>
      <c r="AC542" s="46">
        <v>1.4999999999999999E-4</v>
      </c>
      <c r="AD542" s="46"/>
      <c r="AE542" s="46"/>
      <c r="AF542" s="46"/>
      <c r="AG542" s="46"/>
      <c r="AH542" s="46"/>
      <c r="AI542" s="56">
        <v>351.57</v>
      </c>
      <c r="AJ542" s="46"/>
      <c r="AK542" s="46"/>
      <c r="AL542" s="46"/>
      <c r="AM542" s="46"/>
      <c r="AN542" s="46"/>
      <c r="AO542" s="46"/>
      <c r="AP542" s="46"/>
      <c r="AQ542" s="46"/>
      <c r="AR542" s="46"/>
      <c r="AY542" s="47" t="s">
        <v>176</v>
      </c>
      <c r="AZ542" s="48" t="s">
        <v>177</v>
      </c>
      <c r="BA542" s="49" t="s">
        <v>178</v>
      </c>
    </row>
    <row r="543" spans="1:53" s="38" customFormat="1" x14ac:dyDescent="0.25">
      <c r="A543" s="38" t="s">
        <v>171</v>
      </c>
      <c r="B543" s="38" t="s">
        <v>172</v>
      </c>
      <c r="C543" s="38" t="s">
        <v>173</v>
      </c>
      <c r="D543" s="38" t="s">
        <v>11</v>
      </c>
      <c r="E543" s="38">
        <v>1</v>
      </c>
      <c r="F543" s="38" t="s">
        <v>174</v>
      </c>
      <c r="G543" s="38">
        <v>36</v>
      </c>
      <c r="H543" s="38">
        <v>900</v>
      </c>
      <c r="I543" s="38">
        <v>36</v>
      </c>
      <c r="J543" s="35"/>
      <c r="K543" s="35"/>
      <c r="L543" s="35"/>
      <c r="M543" s="35"/>
      <c r="N543" s="35"/>
      <c r="O543" s="37">
        <v>1</v>
      </c>
      <c r="Q543" s="37"/>
      <c r="R543" s="37"/>
      <c r="S543" s="37"/>
      <c r="T543" s="37"/>
      <c r="U543" s="35"/>
      <c r="V543" s="35"/>
      <c r="W543" s="35"/>
      <c r="X543" s="37">
        <f t="shared" si="324"/>
        <v>34</v>
      </c>
      <c r="Y543" s="44">
        <f t="shared" si="316"/>
        <v>907.9202768874502</v>
      </c>
      <c r="Z543" s="44">
        <f t="shared" si="317"/>
        <v>2.8333333333333335</v>
      </c>
      <c r="AA543" s="45">
        <f t="shared" si="318"/>
        <v>6.3050019228295158</v>
      </c>
      <c r="AB543" s="46">
        <f t="shared" si="319"/>
        <v>5.2941176470588231E-5</v>
      </c>
      <c r="AC543" s="46">
        <v>1.4999999999999999E-4</v>
      </c>
      <c r="AD543" s="46"/>
      <c r="AE543" s="46"/>
      <c r="AF543" s="46"/>
      <c r="AG543" s="46"/>
      <c r="AH543" s="46"/>
      <c r="AI543" s="56">
        <v>374.15</v>
      </c>
      <c r="AJ543" s="46"/>
      <c r="AK543" s="46"/>
      <c r="AL543" s="46"/>
      <c r="AM543" s="46"/>
      <c r="AN543" s="46"/>
      <c r="AO543" s="46"/>
      <c r="AP543" s="46"/>
      <c r="AQ543" s="46"/>
      <c r="AR543" s="46"/>
      <c r="AY543" s="47" t="s">
        <v>176</v>
      </c>
      <c r="AZ543" s="48" t="s">
        <v>177</v>
      </c>
      <c r="BA543" s="49" t="s">
        <v>178</v>
      </c>
    </row>
    <row r="544" spans="1:53" s="27" customFormat="1" x14ac:dyDescent="0.25">
      <c r="A544" s="27" t="s">
        <v>171</v>
      </c>
      <c r="B544" s="27" t="s">
        <v>172</v>
      </c>
      <c r="C544" s="27" t="s">
        <v>173</v>
      </c>
      <c r="D544" s="27" t="s">
        <v>185</v>
      </c>
      <c r="E544" s="27" t="s">
        <v>186</v>
      </c>
      <c r="F544" s="27" t="s">
        <v>185</v>
      </c>
      <c r="G544" s="34">
        <v>0.125</v>
      </c>
      <c r="H544" s="34"/>
      <c r="I544" s="27">
        <v>0.40500000000000003</v>
      </c>
      <c r="N544" s="27" t="s">
        <v>175</v>
      </c>
      <c r="O544" s="34" t="s">
        <v>187</v>
      </c>
      <c r="X544" s="27" t="e">
        <f t="shared" si="324"/>
        <v>#VALUE!</v>
      </c>
      <c r="Y544" s="27" t="e">
        <f>PI()*X544^2/4</f>
        <v>#VALUE!</v>
      </c>
      <c r="Z544" s="27" t="e">
        <f>X544/12</f>
        <v>#VALUE!</v>
      </c>
      <c r="AA544" s="27" t="e">
        <f>PI()*Z544^2/4</f>
        <v>#VALUE!</v>
      </c>
      <c r="AB544" s="27" t="e">
        <f>AC544/Z544</f>
        <v>#VALUE!</v>
      </c>
      <c r="AC544" s="27">
        <v>5.0000000000000002E-5</v>
      </c>
      <c r="AY544" s="32" t="s">
        <v>188</v>
      </c>
      <c r="AZ544" s="33" t="s">
        <v>177</v>
      </c>
      <c r="BA544" s="27" t="s">
        <v>189</v>
      </c>
    </row>
    <row r="545" spans="1:53" s="27" customFormat="1" x14ac:dyDescent="0.25">
      <c r="A545" s="27" t="s">
        <v>171</v>
      </c>
      <c r="B545" s="27" t="s">
        <v>172</v>
      </c>
      <c r="C545" s="27" t="s">
        <v>173</v>
      </c>
      <c r="D545" s="27" t="s">
        <v>185</v>
      </c>
      <c r="E545" s="27" t="s">
        <v>186</v>
      </c>
      <c r="F545" s="27" t="s">
        <v>185</v>
      </c>
      <c r="G545" s="34">
        <v>0.125</v>
      </c>
      <c r="H545" s="34"/>
      <c r="I545" s="27">
        <v>0.40500000000000003</v>
      </c>
      <c r="N545" s="27" t="s">
        <v>179</v>
      </c>
      <c r="O545" s="27">
        <v>4.9000000000000002E-2</v>
      </c>
      <c r="X545" s="27">
        <f t="shared" si="324"/>
        <v>0.30700000000000005</v>
      </c>
      <c r="Y545" s="27">
        <f>PI()*X545^2/4</f>
        <v>7.4022991502046123E-2</v>
      </c>
      <c r="Z545" s="27">
        <f>X545/12</f>
        <v>2.5583333333333336E-2</v>
      </c>
      <c r="AA545" s="27">
        <f>PI()*Z545^2/4</f>
        <v>5.1404855209754251E-4</v>
      </c>
      <c r="AB545" s="27">
        <f t="shared" si="319"/>
        <v>1.9543973941368075E-3</v>
      </c>
      <c r="AC545" s="27">
        <v>5.0000000000000002E-5</v>
      </c>
      <c r="AI545" s="27">
        <v>0.19</v>
      </c>
      <c r="AY545" s="32" t="s">
        <v>188</v>
      </c>
      <c r="AZ545" s="33" t="s">
        <v>177</v>
      </c>
      <c r="BA545" s="27" t="s">
        <v>189</v>
      </c>
    </row>
    <row r="546" spans="1:53" s="27" customFormat="1" x14ac:dyDescent="0.25">
      <c r="A546" s="27" t="s">
        <v>171</v>
      </c>
      <c r="B546" s="27" t="s">
        <v>172</v>
      </c>
      <c r="C546" s="27" t="s">
        <v>173</v>
      </c>
      <c r="D546" s="27" t="s">
        <v>185</v>
      </c>
      <c r="E546" s="27" t="s">
        <v>186</v>
      </c>
      <c r="F546" s="27" t="s">
        <v>185</v>
      </c>
      <c r="G546" s="34">
        <v>0.125</v>
      </c>
      <c r="H546" s="34"/>
      <c r="I546" s="27">
        <v>0.40500000000000003</v>
      </c>
      <c r="N546" s="27" t="s">
        <v>181</v>
      </c>
      <c r="O546" s="27">
        <v>6.8000000000000005E-2</v>
      </c>
      <c r="X546" s="27">
        <f t="shared" si="324"/>
        <v>0.26900000000000002</v>
      </c>
      <c r="Y546" s="27">
        <f t="shared" ref="Y546:Y589" si="329">PI()*X546^2/4</f>
        <v>5.6832196501602761E-2</v>
      </c>
      <c r="Z546" s="27">
        <f t="shared" ref="Z546:Z589" si="330">X546/12</f>
        <v>2.2416666666666668E-2</v>
      </c>
      <c r="AA546" s="27">
        <f t="shared" ref="AA546:AA589" si="331">PI()*Z546^2/4</f>
        <v>3.9466803126113033E-4</v>
      </c>
      <c r="AB546" s="27">
        <f t="shared" si="319"/>
        <v>2.2304832713754648E-3</v>
      </c>
      <c r="AC546" s="27">
        <v>5.0000000000000002E-5</v>
      </c>
      <c r="AI546" s="27">
        <v>0.24</v>
      </c>
      <c r="AY546" s="32" t="s">
        <v>188</v>
      </c>
      <c r="AZ546" s="33" t="s">
        <v>177</v>
      </c>
      <c r="BA546" s="27" t="s">
        <v>189</v>
      </c>
    </row>
    <row r="547" spans="1:53" s="27" customFormat="1" x14ac:dyDescent="0.25">
      <c r="A547" s="27" t="s">
        <v>171</v>
      </c>
      <c r="B547" s="27" t="s">
        <v>172</v>
      </c>
      <c r="C547" s="27" t="s">
        <v>173</v>
      </c>
      <c r="D547" s="27" t="s">
        <v>185</v>
      </c>
      <c r="E547" s="27" t="s">
        <v>186</v>
      </c>
      <c r="F547" s="27" t="s">
        <v>185</v>
      </c>
      <c r="G547" s="34">
        <v>0.125</v>
      </c>
      <c r="H547" s="34"/>
      <c r="I547" s="27">
        <v>0.40500000000000003</v>
      </c>
      <c r="N547" s="27" t="s">
        <v>184</v>
      </c>
      <c r="O547" s="27">
        <v>9.5000000000000001E-2</v>
      </c>
      <c r="X547" s="27">
        <f t="shared" si="324"/>
        <v>0.21500000000000002</v>
      </c>
      <c r="Y547" s="27">
        <f t="shared" si="329"/>
        <v>3.6305030103047052E-2</v>
      </c>
      <c r="Z547" s="27">
        <f t="shared" si="330"/>
        <v>1.7916666666666668E-2</v>
      </c>
      <c r="AA547" s="27">
        <f t="shared" si="331"/>
        <v>2.5211826460449339E-4</v>
      </c>
      <c r="AB547" s="27">
        <f t="shared" si="319"/>
        <v>2.7906976744186047E-3</v>
      </c>
      <c r="AC547" s="27">
        <v>5.0000000000000002E-5</v>
      </c>
      <c r="AI547" s="27">
        <v>0.31</v>
      </c>
      <c r="AY547" s="32" t="s">
        <v>188</v>
      </c>
      <c r="AZ547" s="33" t="s">
        <v>177</v>
      </c>
      <c r="BA547" s="27" t="s">
        <v>189</v>
      </c>
    </row>
    <row r="548" spans="1:53" s="42" customFormat="1" x14ac:dyDescent="0.25">
      <c r="A548" s="42" t="s">
        <v>171</v>
      </c>
      <c r="B548" s="42" t="s">
        <v>172</v>
      </c>
      <c r="C548" s="42" t="s">
        <v>173</v>
      </c>
      <c r="D548" s="42" t="s">
        <v>185</v>
      </c>
      <c r="E548" s="42" t="s">
        <v>186</v>
      </c>
      <c r="F548" s="42" t="s">
        <v>185</v>
      </c>
      <c r="G548" s="51">
        <v>0.25</v>
      </c>
      <c r="H548" s="51"/>
      <c r="I548" s="42">
        <v>0.54</v>
      </c>
      <c r="N548" s="42" t="s">
        <v>175</v>
      </c>
      <c r="O548" s="51" t="s">
        <v>187</v>
      </c>
      <c r="X548" s="42" t="e">
        <f t="shared" si="324"/>
        <v>#VALUE!</v>
      </c>
      <c r="Y548" s="42" t="e">
        <f t="shared" ref="Y548" si="332">PI()*X548^2/4</f>
        <v>#VALUE!</v>
      </c>
      <c r="Z548" s="42" t="e">
        <f t="shared" ref="Z548" si="333">X548/12</f>
        <v>#VALUE!</v>
      </c>
      <c r="AA548" s="42" t="e">
        <f t="shared" ref="AA548" si="334">PI()*Z548^2/4</f>
        <v>#VALUE!</v>
      </c>
      <c r="AB548" s="42" t="e">
        <f t="shared" ref="AB548" si="335">AC548/Z548</f>
        <v>#VALUE!</v>
      </c>
      <c r="AC548" s="42">
        <v>5.0000000000000002E-5</v>
      </c>
      <c r="AY548" s="47" t="s">
        <v>188</v>
      </c>
      <c r="AZ548" s="48" t="s">
        <v>177</v>
      </c>
      <c r="BA548" s="49" t="s">
        <v>189</v>
      </c>
    </row>
    <row r="549" spans="1:53" s="42" customFormat="1" x14ac:dyDescent="0.25">
      <c r="A549" s="42" t="s">
        <v>171</v>
      </c>
      <c r="B549" s="42" t="s">
        <v>172</v>
      </c>
      <c r="C549" s="42" t="s">
        <v>173</v>
      </c>
      <c r="D549" s="42" t="s">
        <v>185</v>
      </c>
      <c r="E549" s="42" t="s">
        <v>186</v>
      </c>
      <c r="F549" s="42" t="s">
        <v>185</v>
      </c>
      <c r="G549" s="51">
        <v>0.25</v>
      </c>
      <c r="H549" s="51"/>
      <c r="I549" s="42">
        <v>0.54</v>
      </c>
      <c r="N549" s="42" t="s">
        <v>179</v>
      </c>
      <c r="O549" s="42">
        <v>6.5000000000000002E-2</v>
      </c>
      <c r="X549" s="42">
        <f t="shared" si="324"/>
        <v>0.41000000000000003</v>
      </c>
      <c r="Y549" s="42">
        <f t="shared" si="329"/>
        <v>0.13202543126711108</v>
      </c>
      <c r="Z549" s="42">
        <f t="shared" si="330"/>
        <v>3.4166666666666672E-2</v>
      </c>
      <c r="AA549" s="42">
        <f t="shared" si="331"/>
        <v>9.1684327268827146E-4</v>
      </c>
      <c r="AB549" s="42">
        <f t="shared" si="319"/>
        <v>1.4634146341463412E-3</v>
      </c>
      <c r="AC549" s="42">
        <v>5.0000000000000002E-5</v>
      </c>
      <c r="AI549" s="42">
        <v>0.33</v>
      </c>
      <c r="AY549" s="47" t="s">
        <v>188</v>
      </c>
      <c r="AZ549" s="48" t="s">
        <v>177</v>
      </c>
      <c r="BA549" s="49" t="s">
        <v>189</v>
      </c>
    </row>
    <row r="550" spans="1:53" s="42" customFormat="1" x14ac:dyDescent="0.25">
      <c r="A550" s="42" t="s">
        <v>171</v>
      </c>
      <c r="B550" s="42" t="s">
        <v>172</v>
      </c>
      <c r="C550" s="42" t="s">
        <v>173</v>
      </c>
      <c r="D550" s="42" t="s">
        <v>185</v>
      </c>
      <c r="E550" s="42" t="s">
        <v>186</v>
      </c>
      <c r="F550" s="42" t="s">
        <v>185</v>
      </c>
      <c r="G550" s="51">
        <v>0.25</v>
      </c>
      <c r="H550" s="51"/>
      <c r="I550" s="42">
        <v>0.54</v>
      </c>
      <c r="N550" s="42" t="s">
        <v>181</v>
      </c>
      <c r="O550" s="42">
        <v>8.7999999999999995E-2</v>
      </c>
      <c r="X550" s="42">
        <f t="shared" si="324"/>
        <v>0.36400000000000005</v>
      </c>
      <c r="Y550" s="42">
        <f t="shared" si="329"/>
        <v>0.10406211505750833</v>
      </c>
      <c r="Z550" s="42">
        <f t="shared" si="330"/>
        <v>3.0333333333333337E-2</v>
      </c>
      <c r="AA550" s="42">
        <f t="shared" si="331"/>
        <v>7.2265357678825233E-4</v>
      </c>
      <c r="AB550" s="42">
        <f t="shared" si="319"/>
        <v>1.6483516483516481E-3</v>
      </c>
      <c r="AC550" s="42">
        <v>5.0000000000000002E-5</v>
      </c>
      <c r="AI550" s="42">
        <v>0.43</v>
      </c>
      <c r="AY550" s="47" t="s">
        <v>188</v>
      </c>
      <c r="AZ550" s="48" t="s">
        <v>177</v>
      </c>
      <c r="BA550" s="49" t="s">
        <v>189</v>
      </c>
    </row>
    <row r="551" spans="1:53" s="42" customFormat="1" x14ac:dyDescent="0.25">
      <c r="A551" s="42" t="s">
        <v>171</v>
      </c>
      <c r="B551" s="42" t="s">
        <v>172</v>
      </c>
      <c r="C551" s="42" t="s">
        <v>173</v>
      </c>
      <c r="D551" s="42" t="s">
        <v>185</v>
      </c>
      <c r="E551" s="42" t="s">
        <v>186</v>
      </c>
      <c r="F551" s="42" t="s">
        <v>185</v>
      </c>
      <c r="G551" s="51">
        <v>0.25</v>
      </c>
      <c r="H551" s="51"/>
      <c r="I551" s="42">
        <v>0.54</v>
      </c>
      <c r="N551" s="42" t="s">
        <v>184</v>
      </c>
      <c r="O551" s="42">
        <v>0.11899999999999999</v>
      </c>
      <c r="X551" s="42">
        <f t="shared" si="324"/>
        <v>0.30200000000000005</v>
      </c>
      <c r="Y551" s="42">
        <f t="shared" si="329"/>
        <v>7.163145409450089E-2</v>
      </c>
      <c r="Z551" s="42">
        <f t="shared" si="330"/>
        <v>2.5166666666666671E-2</v>
      </c>
      <c r="AA551" s="42">
        <f t="shared" si="331"/>
        <v>4.9744065343403402E-4</v>
      </c>
      <c r="AB551" s="42">
        <f t="shared" si="319"/>
        <v>1.9867549668874172E-3</v>
      </c>
      <c r="AC551" s="42">
        <v>5.0000000000000002E-5</v>
      </c>
      <c r="AI551" s="42">
        <v>0.54</v>
      </c>
      <c r="AY551" s="47" t="s">
        <v>188</v>
      </c>
      <c r="AZ551" s="48" t="s">
        <v>177</v>
      </c>
      <c r="BA551" s="49" t="s">
        <v>189</v>
      </c>
    </row>
    <row r="552" spans="1:53" s="27" customFormat="1" x14ac:dyDescent="0.25">
      <c r="A552" s="27" t="s">
        <v>171</v>
      </c>
      <c r="B552" s="27" t="s">
        <v>172</v>
      </c>
      <c r="C552" s="27" t="s">
        <v>173</v>
      </c>
      <c r="D552" s="27" t="s">
        <v>185</v>
      </c>
      <c r="E552" s="27" t="s">
        <v>186</v>
      </c>
      <c r="F552" s="27" t="s">
        <v>185</v>
      </c>
      <c r="G552" s="34">
        <v>0.375</v>
      </c>
      <c r="H552" s="34"/>
      <c r="I552" s="27">
        <v>0.67500000000000004</v>
      </c>
      <c r="N552" s="27" t="s">
        <v>175</v>
      </c>
      <c r="O552" s="34" t="s">
        <v>187</v>
      </c>
      <c r="X552" s="27" t="e">
        <f t="shared" si="324"/>
        <v>#VALUE!</v>
      </c>
      <c r="Y552" s="27" t="e">
        <f t="shared" ref="Y552" si="336">PI()*X552^2/4</f>
        <v>#VALUE!</v>
      </c>
      <c r="Z552" s="27" t="e">
        <f t="shared" ref="Z552" si="337">X552/12</f>
        <v>#VALUE!</v>
      </c>
      <c r="AA552" s="27" t="e">
        <f t="shared" ref="AA552" si="338">PI()*Z552^2/4</f>
        <v>#VALUE!</v>
      </c>
      <c r="AB552" s="27" t="e">
        <f t="shared" ref="AB552" si="339">AC552/Z552</f>
        <v>#VALUE!</v>
      </c>
      <c r="AC552" s="27">
        <v>5.0000000000000002E-5</v>
      </c>
      <c r="AY552" s="32" t="s">
        <v>188</v>
      </c>
      <c r="AZ552" s="33" t="s">
        <v>177</v>
      </c>
      <c r="BA552" s="27" t="s">
        <v>189</v>
      </c>
    </row>
    <row r="553" spans="1:53" s="27" customFormat="1" x14ac:dyDescent="0.25">
      <c r="A553" s="27" t="s">
        <v>171</v>
      </c>
      <c r="B553" s="27" t="s">
        <v>172</v>
      </c>
      <c r="C553" s="27" t="s">
        <v>173</v>
      </c>
      <c r="D553" s="27" t="s">
        <v>185</v>
      </c>
      <c r="E553" s="27" t="s">
        <v>186</v>
      </c>
      <c r="F553" s="27" t="s">
        <v>185</v>
      </c>
      <c r="G553" s="34">
        <v>0.375</v>
      </c>
      <c r="H553" s="34"/>
      <c r="I553" s="27">
        <v>0.67500000000000004</v>
      </c>
      <c r="N553" s="27" t="s">
        <v>179</v>
      </c>
      <c r="O553" s="27">
        <v>6.5000000000000002E-2</v>
      </c>
      <c r="X553" s="27">
        <f t="shared" si="324"/>
        <v>0.54500000000000004</v>
      </c>
      <c r="Y553" s="27">
        <f t="shared" si="329"/>
        <v>0.23328288948312711</v>
      </c>
      <c r="Z553" s="27">
        <f t="shared" si="330"/>
        <v>4.5416666666666668E-2</v>
      </c>
      <c r="AA553" s="27">
        <f t="shared" si="331"/>
        <v>1.6200200658550491E-3</v>
      </c>
      <c r="AB553" s="27">
        <f t="shared" si="319"/>
        <v>1.1009174311926607E-3</v>
      </c>
      <c r="AC553" s="27">
        <v>5.0000000000000002E-5</v>
      </c>
      <c r="AI553" s="27">
        <v>0.42</v>
      </c>
      <c r="AY553" s="32" t="s">
        <v>188</v>
      </c>
      <c r="AZ553" s="33" t="s">
        <v>177</v>
      </c>
      <c r="BA553" s="27" t="s">
        <v>189</v>
      </c>
    </row>
    <row r="554" spans="1:53" s="27" customFormat="1" x14ac:dyDescent="0.25">
      <c r="A554" s="27" t="s">
        <v>171</v>
      </c>
      <c r="B554" s="27" t="s">
        <v>172</v>
      </c>
      <c r="C554" s="27" t="s">
        <v>173</v>
      </c>
      <c r="D554" s="27" t="s">
        <v>185</v>
      </c>
      <c r="E554" s="27" t="s">
        <v>186</v>
      </c>
      <c r="F554" s="27" t="s">
        <v>185</v>
      </c>
      <c r="G554" s="34">
        <v>0.375</v>
      </c>
      <c r="H554" s="34"/>
      <c r="I554" s="27">
        <v>0.67500000000000004</v>
      </c>
      <c r="N554" s="27" t="s">
        <v>181</v>
      </c>
      <c r="O554" s="27">
        <v>9.0999999999999998E-2</v>
      </c>
      <c r="X554" s="27">
        <f t="shared" si="324"/>
        <v>0.49300000000000005</v>
      </c>
      <c r="Y554" s="27">
        <f t="shared" si="329"/>
        <v>0.19089023821558643</v>
      </c>
      <c r="Z554" s="27">
        <f t="shared" si="330"/>
        <v>4.108333333333334E-2</v>
      </c>
      <c r="AA554" s="27">
        <f t="shared" si="331"/>
        <v>1.3256266542749061E-3</v>
      </c>
      <c r="AB554" s="27">
        <f t="shared" si="319"/>
        <v>1.2170385395537523E-3</v>
      </c>
      <c r="AC554" s="27">
        <v>5.0000000000000002E-5</v>
      </c>
      <c r="AI554" s="27">
        <v>0.56999999999999995</v>
      </c>
      <c r="AY554" s="32" t="s">
        <v>188</v>
      </c>
      <c r="AZ554" s="33" t="s">
        <v>177</v>
      </c>
      <c r="BA554" s="27" t="s">
        <v>189</v>
      </c>
    </row>
    <row r="555" spans="1:53" s="27" customFormat="1" x14ac:dyDescent="0.25">
      <c r="A555" s="27" t="s">
        <v>171</v>
      </c>
      <c r="B555" s="27" t="s">
        <v>172</v>
      </c>
      <c r="C555" s="27" t="s">
        <v>173</v>
      </c>
      <c r="D555" s="27" t="s">
        <v>185</v>
      </c>
      <c r="E555" s="27" t="s">
        <v>186</v>
      </c>
      <c r="F555" s="27" t="s">
        <v>185</v>
      </c>
      <c r="G555" s="34">
        <v>0.375</v>
      </c>
      <c r="H555" s="34"/>
      <c r="I555" s="27">
        <v>0.67500000000000004</v>
      </c>
      <c r="N555" s="27" t="s">
        <v>184</v>
      </c>
      <c r="O555" s="27">
        <v>0.126</v>
      </c>
      <c r="X555" s="27">
        <f t="shared" si="324"/>
        <v>0.42300000000000004</v>
      </c>
      <c r="Y555" s="27">
        <f t="shared" si="329"/>
        <v>0.14053050797854205</v>
      </c>
      <c r="Z555" s="27">
        <f t="shared" si="330"/>
        <v>3.5250000000000004E-2</v>
      </c>
      <c r="AA555" s="27">
        <f t="shared" si="331"/>
        <v>9.7590630540654198E-4</v>
      </c>
      <c r="AB555" s="27">
        <f t="shared" si="319"/>
        <v>1.4184397163120566E-3</v>
      </c>
      <c r="AC555" s="27">
        <v>5.0000000000000002E-5</v>
      </c>
      <c r="AI555" s="27">
        <v>0.74</v>
      </c>
      <c r="AY555" s="32" t="s">
        <v>188</v>
      </c>
      <c r="AZ555" s="33" t="s">
        <v>177</v>
      </c>
      <c r="BA555" s="27" t="s">
        <v>189</v>
      </c>
    </row>
    <row r="556" spans="1:53" s="42" customFormat="1" x14ac:dyDescent="0.25">
      <c r="A556" s="42" t="s">
        <v>171</v>
      </c>
      <c r="B556" s="42" t="s">
        <v>172</v>
      </c>
      <c r="C556" s="42" t="s">
        <v>173</v>
      </c>
      <c r="D556" s="42" t="s">
        <v>185</v>
      </c>
      <c r="E556" s="42" t="s">
        <v>186</v>
      </c>
      <c r="F556" s="42" t="s">
        <v>185</v>
      </c>
      <c r="G556" s="51">
        <v>0.5</v>
      </c>
      <c r="H556" s="51"/>
      <c r="I556" s="42">
        <v>0.84</v>
      </c>
      <c r="N556" s="42" t="s">
        <v>175</v>
      </c>
      <c r="O556" s="51">
        <v>6.5000000000000002E-2</v>
      </c>
      <c r="X556" s="42">
        <f t="shared" si="324"/>
        <v>0.71</v>
      </c>
      <c r="Y556" s="42">
        <f t="shared" si="329"/>
        <v>0.39591921416865367</v>
      </c>
      <c r="Z556" s="42">
        <f t="shared" si="330"/>
        <v>5.9166666666666666E-2</v>
      </c>
      <c r="AA556" s="42">
        <f t="shared" si="331"/>
        <v>2.749438987282317E-3</v>
      </c>
      <c r="AB556" s="42">
        <f t="shared" si="319"/>
        <v>8.4507042253521131E-4</v>
      </c>
      <c r="AC556" s="42">
        <v>5.0000000000000002E-5</v>
      </c>
      <c r="AI556" s="42">
        <v>0.54</v>
      </c>
      <c r="AY556" s="47" t="s">
        <v>188</v>
      </c>
      <c r="AZ556" s="48" t="s">
        <v>177</v>
      </c>
      <c r="BA556" s="49" t="s">
        <v>189</v>
      </c>
    </row>
    <row r="557" spans="1:53" s="42" customFormat="1" x14ac:dyDescent="0.25">
      <c r="A557" s="42" t="s">
        <v>171</v>
      </c>
      <c r="B557" s="42" t="s">
        <v>172</v>
      </c>
      <c r="C557" s="42" t="s">
        <v>173</v>
      </c>
      <c r="D557" s="42" t="s">
        <v>185</v>
      </c>
      <c r="E557" s="42" t="s">
        <v>186</v>
      </c>
      <c r="F557" s="42" t="s">
        <v>185</v>
      </c>
      <c r="G557" s="51">
        <v>0.5</v>
      </c>
      <c r="H557" s="51"/>
      <c r="I557" s="42">
        <v>0.84</v>
      </c>
      <c r="N557" s="42" t="s">
        <v>179</v>
      </c>
      <c r="O557" s="42">
        <v>8.3000000000000004E-2</v>
      </c>
      <c r="X557" s="42">
        <f t="shared" si="324"/>
        <v>0.67399999999999993</v>
      </c>
      <c r="Y557" s="42">
        <f t="shared" si="329"/>
        <v>0.35678753607553915</v>
      </c>
      <c r="Z557" s="42">
        <f t="shared" si="330"/>
        <v>5.6166666666666663E-2</v>
      </c>
      <c r="AA557" s="42">
        <f t="shared" si="331"/>
        <v>2.4776912227467995E-3</v>
      </c>
      <c r="AB557" s="42">
        <f t="shared" si="319"/>
        <v>8.9020771513353123E-4</v>
      </c>
      <c r="AC557" s="42">
        <v>5.0000000000000002E-5</v>
      </c>
      <c r="AI557" s="42">
        <v>0.67</v>
      </c>
      <c r="AY557" s="47" t="s">
        <v>188</v>
      </c>
      <c r="AZ557" s="48" t="s">
        <v>177</v>
      </c>
      <c r="BA557" s="49" t="s">
        <v>189</v>
      </c>
    </row>
    <row r="558" spans="1:53" s="42" customFormat="1" x14ac:dyDescent="0.25">
      <c r="A558" s="42" t="s">
        <v>171</v>
      </c>
      <c r="B558" s="42" t="s">
        <v>172</v>
      </c>
      <c r="C558" s="42" t="s">
        <v>173</v>
      </c>
      <c r="D558" s="42" t="s">
        <v>185</v>
      </c>
      <c r="E558" s="42" t="s">
        <v>186</v>
      </c>
      <c r="F558" s="42" t="s">
        <v>185</v>
      </c>
      <c r="G558" s="51">
        <v>0.5</v>
      </c>
      <c r="H558" s="51"/>
      <c r="I558" s="42">
        <v>0.84</v>
      </c>
      <c r="N558" s="42" t="s">
        <v>181</v>
      </c>
      <c r="O558" s="42">
        <v>0.109</v>
      </c>
      <c r="X558" s="42">
        <f t="shared" si="324"/>
        <v>0.622</v>
      </c>
      <c r="Y558" s="42">
        <f t="shared" si="329"/>
        <v>0.30385798304785838</v>
      </c>
      <c r="Z558" s="42">
        <f t="shared" si="330"/>
        <v>5.1833333333333335E-2</v>
      </c>
      <c r="AA558" s="42">
        <f t="shared" si="331"/>
        <v>2.1101248822767943E-3</v>
      </c>
      <c r="AB558" s="42">
        <f t="shared" si="319"/>
        <v>9.6463022508038582E-4</v>
      </c>
      <c r="AC558" s="42">
        <v>5.0000000000000002E-5</v>
      </c>
      <c r="AI558" s="42">
        <v>0.85</v>
      </c>
      <c r="AY558" s="47" t="s">
        <v>188</v>
      </c>
      <c r="AZ558" s="48" t="s">
        <v>177</v>
      </c>
      <c r="BA558" s="49" t="s">
        <v>189</v>
      </c>
    </row>
    <row r="559" spans="1:53" s="42" customFormat="1" x14ac:dyDescent="0.25">
      <c r="A559" s="42" t="s">
        <v>171</v>
      </c>
      <c r="B559" s="42" t="s">
        <v>172</v>
      </c>
      <c r="C559" s="42" t="s">
        <v>173</v>
      </c>
      <c r="D559" s="42" t="s">
        <v>185</v>
      </c>
      <c r="E559" s="42" t="s">
        <v>186</v>
      </c>
      <c r="F559" s="42" t="s">
        <v>185</v>
      </c>
      <c r="G559" s="51">
        <v>0.5</v>
      </c>
      <c r="H559" s="51"/>
      <c r="I559" s="42">
        <v>0.84</v>
      </c>
      <c r="N559" s="42" t="s">
        <v>184</v>
      </c>
      <c r="O559" s="42">
        <v>0.14699999999999999</v>
      </c>
      <c r="X559" s="42">
        <f t="shared" si="324"/>
        <v>0.54600000000000004</v>
      </c>
      <c r="Y559" s="42">
        <f t="shared" si="329"/>
        <v>0.23413975887939373</v>
      </c>
      <c r="Z559" s="42">
        <f t="shared" si="330"/>
        <v>4.5500000000000006E-2</v>
      </c>
      <c r="AA559" s="42">
        <f t="shared" si="331"/>
        <v>1.6259705477735676E-3</v>
      </c>
      <c r="AB559" s="42">
        <f t="shared" si="319"/>
        <v>1.0989010989010989E-3</v>
      </c>
      <c r="AC559" s="42">
        <v>5.0000000000000002E-5</v>
      </c>
      <c r="AI559" s="42">
        <v>1.0900000000000001</v>
      </c>
      <c r="AY559" s="47" t="s">
        <v>188</v>
      </c>
      <c r="AZ559" s="48" t="s">
        <v>177</v>
      </c>
      <c r="BA559" s="49" t="s">
        <v>189</v>
      </c>
    </row>
    <row r="560" spans="1:53" s="27" customFormat="1" x14ac:dyDescent="0.25">
      <c r="A560" s="27" t="s">
        <v>171</v>
      </c>
      <c r="B560" s="27" t="s">
        <v>172</v>
      </c>
      <c r="C560" s="27" t="s">
        <v>173</v>
      </c>
      <c r="D560" s="27" t="s">
        <v>185</v>
      </c>
      <c r="E560" s="27" t="s">
        <v>186</v>
      </c>
      <c r="F560" s="27" t="s">
        <v>185</v>
      </c>
      <c r="G560" s="34">
        <v>0.75</v>
      </c>
      <c r="H560" s="34"/>
      <c r="I560" s="27">
        <v>1.05</v>
      </c>
      <c r="N560" s="27" t="s">
        <v>175</v>
      </c>
      <c r="O560" s="27">
        <v>6.5000000000000002E-2</v>
      </c>
      <c r="X560" s="27">
        <f t="shared" si="324"/>
        <v>0.92</v>
      </c>
      <c r="Y560" s="27">
        <f t="shared" si="329"/>
        <v>0.66476100549960027</v>
      </c>
      <c r="Z560" s="27">
        <f t="shared" si="330"/>
        <v>7.6666666666666675E-2</v>
      </c>
      <c r="AA560" s="27">
        <f t="shared" si="331"/>
        <v>4.616395871525002E-3</v>
      </c>
      <c r="AB560" s="27">
        <f t="shared" si="319"/>
        <v>6.521739130434782E-4</v>
      </c>
      <c r="AC560" s="27">
        <v>5.0000000000000002E-5</v>
      </c>
      <c r="AI560" s="27">
        <v>0.68</v>
      </c>
      <c r="AY560" s="32" t="s">
        <v>188</v>
      </c>
      <c r="AZ560" s="33" t="s">
        <v>177</v>
      </c>
      <c r="BA560" s="27" t="s">
        <v>189</v>
      </c>
    </row>
    <row r="561" spans="1:53" s="27" customFormat="1" x14ac:dyDescent="0.25">
      <c r="A561" s="27" t="s">
        <v>171</v>
      </c>
      <c r="B561" s="27" t="s">
        <v>172</v>
      </c>
      <c r="C561" s="27" t="s">
        <v>173</v>
      </c>
      <c r="D561" s="27" t="s">
        <v>185</v>
      </c>
      <c r="E561" s="27" t="s">
        <v>186</v>
      </c>
      <c r="F561" s="27" t="s">
        <v>185</v>
      </c>
      <c r="G561" s="34">
        <v>0.75</v>
      </c>
      <c r="H561" s="34"/>
      <c r="I561" s="27">
        <v>1.05</v>
      </c>
      <c r="N561" s="27" t="s">
        <v>179</v>
      </c>
      <c r="O561" s="27">
        <v>8.3000000000000004E-2</v>
      </c>
      <c r="X561" s="27">
        <f t="shared" si="324"/>
        <v>0.88400000000000001</v>
      </c>
      <c r="Y561" s="27">
        <f t="shared" si="329"/>
        <v>0.61375410717591639</v>
      </c>
      <c r="Z561" s="27">
        <f t="shared" si="330"/>
        <v>7.3666666666666672E-2</v>
      </c>
      <c r="AA561" s="27">
        <f t="shared" si="331"/>
        <v>4.2621812998327527E-3</v>
      </c>
      <c r="AB561" s="27">
        <f t="shared" si="319"/>
        <v>6.7873303167420812E-4</v>
      </c>
      <c r="AC561" s="27">
        <v>5.0000000000000002E-5</v>
      </c>
      <c r="AI561" s="27">
        <v>0.86</v>
      </c>
      <c r="AY561" s="32" t="s">
        <v>188</v>
      </c>
      <c r="AZ561" s="33" t="s">
        <v>177</v>
      </c>
      <c r="BA561" s="27" t="s">
        <v>189</v>
      </c>
    </row>
    <row r="562" spans="1:53" s="27" customFormat="1" x14ac:dyDescent="0.25">
      <c r="A562" s="27" t="s">
        <v>171</v>
      </c>
      <c r="B562" s="27" t="s">
        <v>172</v>
      </c>
      <c r="C562" s="27" t="s">
        <v>173</v>
      </c>
      <c r="D562" s="27" t="s">
        <v>185</v>
      </c>
      <c r="E562" s="27" t="s">
        <v>186</v>
      </c>
      <c r="F562" s="27" t="s">
        <v>185</v>
      </c>
      <c r="G562" s="34">
        <v>0.75</v>
      </c>
      <c r="H562" s="34"/>
      <c r="I562" s="27">
        <v>1.05</v>
      </c>
      <c r="N562" s="27" t="s">
        <v>181</v>
      </c>
      <c r="O562" s="27">
        <v>0.113</v>
      </c>
      <c r="X562" s="27">
        <f t="shared" si="324"/>
        <v>0.82400000000000007</v>
      </c>
      <c r="Y562" s="27">
        <f t="shared" si="329"/>
        <v>0.53326650339094595</v>
      </c>
      <c r="Z562" s="27">
        <f t="shared" si="330"/>
        <v>6.8666666666666668E-2</v>
      </c>
      <c r="AA562" s="27">
        <f t="shared" si="331"/>
        <v>3.7032396068815681E-3</v>
      </c>
      <c r="AB562" s="27">
        <f t="shared" si="319"/>
        <v>7.2815533980582527E-4</v>
      </c>
      <c r="AC562" s="27">
        <v>5.0000000000000002E-5</v>
      </c>
      <c r="AI562" s="27">
        <v>1.1299999999999999</v>
      </c>
      <c r="AY562" s="32" t="s">
        <v>188</v>
      </c>
      <c r="AZ562" s="33" t="s">
        <v>177</v>
      </c>
      <c r="BA562" s="27" t="s">
        <v>189</v>
      </c>
    </row>
    <row r="563" spans="1:53" s="27" customFormat="1" x14ac:dyDescent="0.25">
      <c r="A563" s="27" t="s">
        <v>171</v>
      </c>
      <c r="B563" s="27" t="s">
        <v>172</v>
      </c>
      <c r="C563" s="27" t="s">
        <v>173</v>
      </c>
      <c r="D563" s="27" t="s">
        <v>185</v>
      </c>
      <c r="E563" s="27" t="s">
        <v>186</v>
      </c>
      <c r="F563" s="27" t="s">
        <v>185</v>
      </c>
      <c r="G563" s="34">
        <v>0.75</v>
      </c>
      <c r="H563" s="34"/>
      <c r="I563" s="27">
        <v>1.05</v>
      </c>
      <c r="N563" s="27" t="s">
        <v>184</v>
      </c>
      <c r="O563" s="27">
        <v>0.154</v>
      </c>
      <c r="X563" s="27">
        <f t="shared" si="324"/>
        <v>0.74199999999999999</v>
      </c>
      <c r="Y563" s="27">
        <f t="shared" si="329"/>
        <v>0.43241195443275265</v>
      </c>
      <c r="Z563" s="27">
        <f t="shared" si="330"/>
        <v>6.183333333333333E-2</v>
      </c>
      <c r="AA563" s="27">
        <f t="shared" si="331"/>
        <v>3.0028607946718934E-3</v>
      </c>
      <c r="AB563" s="27">
        <f t="shared" si="319"/>
        <v>8.0862533692722385E-4</v>
      </c>
      <c r="AC563" s="27">
        <v>5.0000000000000002E-5</v>
      </c>
      <c r="AI563" s="27">
        <v>1.48</v>
      </c>
      <c r="AY563" s="32" t="s">
        <v>188</v>
      </c>
      <c r="AZ563" s="33" t="s">
        <v>177</v>
      </c>
      <c r="BA563" s="27" t="s">
        <v>189</v>
      </c>
    </row>
    <row r="564" spans="1:53" s="42" customFormat="1" x14ac:dyDescent="0.25">
      <c r="A564" s="42" t="s">
        <v>171</v>
      </c>
      <c r="B564" s="42" t="s">
        <v>172</v>
      </c>
      <c r="C564" s="42" t="s">
        <v>173</v>
      </c>
      <c r="D564" s="42" t="s">
        <v>185</v>
      </c>
      <c r="E564" s="42" t="s">
        <v>186</v>
      </c>
      <c r="F564" s="42" t="s">
        <v>185</v>
      </c>
      <c r="G564" s="51">
        <v>1</v>
      </c>
      <c r="H564" s="51"/>
      <c r="I564" s="42">
        <v>1.3149999999999999</v>
      </c>
      <c r="N564" s="42" t="s">
        <v>175</v>
      </c>
      <c r="O564" s="42">
        <v>6.5000000000000002E-2</v>
      </c>
      <c r="X564" s="42">
        <f t="shared" si="324"/>
        <v>1.1850000000000001</v>
      </c>
      <c r="Y564" s="42">
        <f t="shared" si="329"/>
        <v>1.1028757359967818</v>
      </c>
      <c r="Z564" s="42">
        <f t="shared" si="330"/>
        <v>9.8750000000000004E-2</v>
      </c>
      <c r="AA564" s="42">
        <f t="shared" si="331"/>
        <v>7.6588592777554303E-3</v>
      </c>
      <c r="AB564" s="42">
        <f t="shared" si="319"/>
        <v>5.0632911392405066E-4</v>
      </c>
      <c r="AC564" s="42">
        <v>5.0000000000000002E-5</v>
      </c>
      <c r="AI564" s="42">
        <v>0.87</v>
      </c>
      <c r="AY564" s="47" t="s">
        <v>188</v>
      </c>
      <c r="AZ564" s="48" t="s">
        <v>177</v>
      </c>
      <c r="BA564" s="49" t="s">
        <v>189</v>
      </c>
    </row>
    <row r="565" spans="1:53" s="42" customFormat="1" x14ac:dyDescent="0.25">
      <c r="A565" s="42" t="s">
        <v>171</v>
      </c>
      <c r="B565" s="42" t="s">
        <v>172</v>
      </c>
      <c r="C565" s="42" t="s">
        <v>173</v>
      </c>
      <c r="D565" s="42" t="s">
        <v>185</v>
      </c>
      <c r="E565" s="42" t="s">
        <v>186</v>
      </c>
      <c r="F565" s="42" t="s">
        <v>185</v>
      </c>
      <c r="G565" s="51">
        <v>1</v>
      </c>
      <c r="H565" s="51"/>
      <c r="I565" s="42">
        <v>1.3149999999999999</v>
      </c>
      <c r="N565" s="42" t="s">
        <v>179</v>
      </c>
      <c r="O565" s="42">
        <v>0.109</v>
      </c>
      <c r="X565" s="42">
        <f t="shared" si="324"/>
        <v>1.097</v>
      </c>
      <c r="Y565" s="42">
        <f t="shared" si="329"/>
        <v>0.94515521841595984</v>
      </c>
      <c r="Z565" s="42">
        <f t="shared" si="330"/>
        <v>9.141666666666666E-2</v>
      </c>
      <c r="AA565" s="42">
        <f t="shared" si="331"/>
        <v>6.5635779056663866E-3</v>
      </c>
      <c r="AB565" s="42">
        <f t="shared" si="319"/>
        <v>5.469462169553328E-4</v>
      </c>
      <c r="AC565" s="42">
        <v>5.0000000000000002E-5</v>
      </c>
      <c r="AI565" s="42">
        <v>1.41</v>
      </c>
      <c r="AY565" s="47" t="s">
        <v>188</v>
      </c>
      <c r="AZ565" s="48" t="s">
        <v>177</v>
      </c>
      <c r="BA565" s="49" t="s">
        <v>189</v>
      </c>
    </row>
    <row r="566" spans="1:53" s="42" customFormat="1" x14ac:dyDescent="0.25">
      <c r="A566" s="42" t="s">
        <v>171</v>
      </c>
      <c r="B566" s="42" t="s">
        <v>172</v>
      </c>
      <c r="C566" s="42" t="s">
        <v>173</v>
      </c>
      <c r="D566" s="42" t="s">
        <v>185</v>
      </c>
      <c r="E566" s="42" t="s">
        <v>186</v>
      </c>
      <c r="F566" s="42" t="s">
        <v>185</v>
      </c>
      <c r="G566" s="51">
        <v>1</v>
      </c>
      <c r="H566" s="51"/>
      <c r="I566" s="42">
        <v>1.3149999999999999</v>
      </c>
      <c r="N566" s="42" t="s">
        <v>181</v>
      </c>
      <c r="O566" s="42">
        <v>0.13300000000000001</v>
      </c>
      <c r="X566" s="42">
        <f t="shared" si="324"/>
        <v>1.0489999999999999</v>
      </c>
      <c r="Y566" s="42">
        <f t="shared" si="329"/>
        <v>0.86425292440071544</v>
      </c>
      <c r="Z566" s="42">
        <f t="shared" si="330"/>
        <v>8.7416666666666656E-2</v>
      </c>
      <c r="AA566" s="42">
        <f t="shared" si="331"/>
        <v>6.0017564194494114E-3</v>
      </c>
      <c r="AB566" s="42">
        <f t="shared" si="319"/>
        <v>5.7197330791229747E-4</v>
      </c>
      <c r="AC566" s="42">
        <v>5.0000000000000002E-5</v>
      </c>
      <c r="AI566" s="42">
        <v>1.68</v>
      </c>
      <c r="AY566" s="47" t="s">
        <v>188</v>
      </c>
      <c r="AZ566" s="48" t="s">
        <v>177</v>
      </c>
      <c r="BA566" s="49" t="s">
        <v>189</v>
      </c>
    </row>
    <row r="567" spans="1:53" s="42" customFormat="1" x14ac:dyDescent="0.25">
      <c r="A567" s="42" t="s">
        <v>171</v>
      </c>
      <c r="B567" s="42" t="s">
        <v>172</v>
      </c>
      <c r="C567" s="42" t="s">
        <v>173</v>
      </c>
      <c r="D567" s="42" t="s">
        <v>185</v>
      </c>
      <c r="E567" s="42" t="s">
        <v>186</v>
      </c>
      <c r="F567" s="42" t="s">
        <v>185</v>
      </c>
      <c r="G567" s="51">
        <v>1</v>
      </c>
      <c r="H567" s="51"/>
      <c r="I567" s="42">
        <v>1.3149999999999999</v>
      </c>
      <c r="N567" s="42" t="s">
        <v>184</v>
      </c>
      <c r="O567" s="42">
        <v>0.17899999999999999</v>
      </c>
      <c r="X567" s="42">
        <f t="shared" si="324"/>
        <v>0.95699999999999996</v>
      </c>
      <c r="Y567" s="42">
        <f t="shared" si="329"/>
        <v>0.71930612254938953</v>
      </c>
      <c r="Z567" s="42">
        <f t="shared" si="330"/>
        <v>7.9750000000000001E-2</v>
      </c>
      <c r="AA567" s="42">
        <f t="shared" si="331"/>
        <v>4.9951814065929837E-3</v>
      </c>
      <c r="AB567" s="42">
        <f t="shared" si="319"/>
        <v>6.2695924764890286E-4</v>
      </c>
      <c r="AC567" s="42">
        <v>5.0000000000000002E-5</v>
      </c>
      <c r="AI567" s="42">
        <v>2.17</v>
      </c>
      <c r="AY567" s="47" t="s">
        <v>188</v>
      </c>
      <c r="AZ567" s="48" t="s">
        <v>177</v>
      </c>
      <c r="BA567" s="49" t="s">
        <v>189</v>
      </c>
    </row>
    <row r="568" spans="1:53" s="27" customFormat="1" x14ac:dyDescent="0.25">
      <c r="A568" s="27" t="s">
        <v>171</v>
      </c>
      <c r="B568" s="27" t="s">
        <v>172</v>
      </c>
      <c r="C568" s="27" t="s">
        <v>173</v>
      </c>
      <c r="D568" s="27" t="s">
        <v>185</v>
      </c>
      <c r="E568" s="27" t="s">
        <v>186</v>
      </c>
      <c r="F568" s="27" t="s">
        <v>185</v>
      </c>
      <c r="G568" s="34">
        <v>1.25</v>
      </c>
      <c r="H568" s="34"/>
      <c r="I568" s="27">
        <v>1.66</v>
      </c>
      <c r="N568" s="27" t="s">
        <v>175</v>
      </c>
      <c r="O568" s="27">
        <v>6.5000000000000002E-2</v>
      </c>
      <c r="X568" s="27">
        <f t="shared" si="324"/>
        <v>1.5299999999999998</v>
      </c>
      <c r="Y568" s="27">
        <f t="shared" si="329"/>
        <v>1.8385385606970863</v>
      </c>
      <c r="Z568" s="27">
        <f t="shared" si="330"/>
        <v>0.12749999999999997</v>
      </c>
      <c r="AA568" s="27">
        <f t="shared" si="331"/>
        <v>1.2767628893729763E-2</v>
      </c>
      <c r="AB568" s="27">
        <f t="shared" si="319"/>
        <v>3.9215686274509813E-4</v>
      </c>
      <c r="AC568" s="27">
        <v>5.0000000000000002E-5</v>
      </c>
      <c r="AI568" s="27">
        <v>1.1100000000000001</v>
      </c>
      <c r="AY568" s="32" t="s">
        <v>188</v>
      </c>
      <c r="AZ568" s="33" t="s">
        <v>177</v>
      </c>
      <c r="BA568" s="27" t="s">
        <v>189</v>
      </c>
    </row>
    <row r="569" spans="1:53" s="27" customFormat="1" x14ac:dyDescent="0.25">
      <c r="A569" s="27" t="s">
        <v>171</v>
      </c>
      <c r="B569" s="27" t="s">
        <v>172</v>
      </c>
      <c r="C569" s="27" t="s">
        <v>173</v>
      </c>
      <c r="D569" s="27" t="s">
        <v>185</v>
      </c>
      <c r="E569" s="27" t="s">
        <v>186</v>
      </c>
      <c r="F569" s="27" t="s">
        <v>185</v>
      </c>
      <c r="G569" s="34">
        <v>1.25</v>
      </c>
      <c r="H569" s="34"/>
      <c r="I569" s="27">
        <v>1.66</v>
      </c>
      <c r="N569" s="27" t="s">
        <v>179</v>
      </c>
      <c r="O569" s="27">
        <v>0.109</v>
      </c>
      <c r="X569" s="27">
        <f t="shared" si="324"/>
        <v>1.4419999999999999</v>
      </c>
      <c r="Y569" s="27">
        <f t="shared" si="329"/>
        <v>1.6331286666347717</v>
      </c>
      <c r="Z569" s="27">
        <f t="shared" si="330"/>
        <v>0.12016666666666666</v>
      </c>
      <c r="AA569" s="27">
        <f t="shared" si="331"/>
        <v>1.1341171296074801E-2</v>
      </c>
      <c r="AB569" s="27">
        <f t="shared" si="319"/>
        <v>4.1608876560332879E-4</v>
      </c>
      <c r="AC569" s="27">
        <v>5.0000000000000002E-5</v>
      </c>
      <c r="AI569" s="27">
        <v>1.81</v>
      </c>
      <c r="AY569" s="32" t="s">
        <v>188</v>
      </c>
      <c r="AZ569" s="33" t="s">
        <v>177</v>
      </c>
      <c r="BA569" s="27" t="s">
        <v>189</v>
      </c>
    </row>
    <row r="570" spans="1:53" s="27" customFormat="1" x14ac:dyDescent="0.25">
      <c r="A570" s="27" t="s">
        <v>171</v>
      </c>
      <c r="B570" s="27" t="s">
        <v>172</v>
      </c>
      <c r="C570" s="27" t="s">
        <v>173</v>
      </c>
      <c r="D570" s="27" t="s">
        <v>185</v>
      </c>
      <c r="E570" s="27" t="s">
        <v>186</v>
      </c>
      <c r="F570" s="27" t="s">
        <v>185</v>
      </c>
      <c r="G570" s="34">
        <v>1.25</v>
      </c>
      <c r="H570" s="34"/>
      <c r="I570" s="27">
        <v>1.66</v>
      </c>
      <c r="N570" s="27" t="s">
        <v>181</v>
      </c>
      <c r="O570" s="27">
        <v>0.14000000000000001</v>
      </c>
      <c r="X570" s="27">
        <f t="shared" si="324"/>
        <v>1.38</v>
      </c>
      <c r="Y570" s="27">
        <f t="shared" si="329"/>
        <v>1.4957122623741002</v>
      </c>
      <c r="Z570" s="27">
        <f t="shared" si="330"/>
        <v>0.11499999999999999</v>
      </c>
      <c r="AA570" s="27">
        <f t="shared" si="331"/>
        <v>1.0386890710931251E-2</v>
      </c>
      <c r="AB570" s="27">
        <f t="shared" si="319"/>
        <v>4.3478260869565224E-4</v>
      </c>
      <c r="AC570" s="27">
        <v>5.0000000000000002E-5</v>
      </c>
      <c r="AI570" s="27">
        <v>2.27</v>
      </c>
      <c r="AY570" s="32" t="s">
        <v>188</v>
      </c>
      <c r="AZ570" s="33" t="s">
        <v>177</v>
      </c>
      <c r="BA570" s="27" t="s">
        <v>189</v>
      </c>
    </row>
    <row r="571" spans="1:53" s="27" customFormat="1" x14ac:dyDescent="0.25">
      <c r="A571" s="27" t="s">
        <v>171</v>
      </c>
      <c r="B571" s="27" t="s">
        <v>172</v>
      </c>
      <c r="C571" s="27" t="s">
        <v>173</v>
      </c>
      <c r="D571" s="27" t="s">
        <v>185</v>
      </c>
      <c r="E571" s="27" t="s">
        <v>186</v>
      </c>
      <c r="F571" s="27" t="s">
        <v>185</v>
      </c>
      <c r="G571" s="34">
        <v>1.25</v>
      </c>
      <c r="H571" s="34"/>
      <c r="I571" s="27">
        <v>1.66</v>
      </c>
      <c r="N571" s="27" t="s">
        <v>184</v>
      </c>
      <c r="O571" s="27">
        <v>0.191</v>
      </c>
      <c r="X571" s="27">
        <f t="shared" si="324"/>
        <v>1.278</v>
      </c>
      <c r="Y571" s="27">
        <f t="shared" si="329"/>
        <v>1.2827782539064378</v>
      </c>
      <c r="Z571" s="27">
        <f t="shared" si="330"/>
        <v>0.1065</v>
      </c>
      <c r="AA571" s="27">
        <f t="shared" si="331"/>
        <v>8.9081823187947082E-3</v>
      </c>
      <c r="AB571" s="27">
        <f t="shared" si="319"/>
        <v>4.6948356807511741E-4</v>
      </c>
      <c r="AC571" s="27">
        <v>5.0000000000000002E-5</v>
      </c>
      <c r="AI571" s="27">
        <v>3</v>
      </c>
      <c r="AY571" s="32" t="s">
        <v>188</v>
      </c>
      <c r="AZ571" s="33" t="s">
        <v>177</v>
      </c>
      <c r="BA571" s="27" t="s">
        <v>189</v>
      </c>
    </row>
    <row r="572" spans="1:53" s="42" customFormat="1" x14ac:dyDescent="0.25">
      <c r="A572" s="42" t="s">
        <v>171</v>
      </c>
      <c r="B572" s="42" t="s">
        <v>172</v>
      </c>
      <c r="C572" s="42" t="s">
        <v>173</v>
      </c>
      <c r="D572" s="42" t="s">
        <v>185</v>
      </c>
      <c r="E572" s="42" t="s">
        <v>186</v>
      </c>
      <c r="F572" s="42" t="s">
        <v>185</v>
      </c>
      <c r="G572" s="51">
        <v>1.5</v>
      </c>
      <c r="H572" s="51"/>
      <c r="I572" s="42">
        <v>1.9</v>
      </c>
      <c r="N572" s="42" t="s">
        <v>175</v>
      </c>
      <c r="O572" s="42">
        <v>6.5000000000000002E-2</v>
      </c>
      <c r="X572" s="42">
        <f t="shared" si="324"/>
        <v>1.77</v>
      </c>
      <c r="Y572" s="42">
        <f t="shared" si="329"/>
        <v>2.4605739061078657</v>
      </c>
      <c r="Z572" s="42">
        <f t="shared" si="330"/>
        <v>0.14749999999999999</v>
      </c>
      <c r="AA572" s="42">
        <f t="shared" si="331"/>
        <v>1.7087318792415731E-2</v>
      </c>
      <c r="AB572" s="42">
        <f t="shared" si="319"/>
        <v>3.3898305084745765E-4</v>
      </c>
      <c r="AC572" s="42">
        <v>5.0000000000000002E-5</v>
      </c>
      <c r="AI572" s="42">
        <v>1.28</v>
      </c>
      <c r="AY572" s="47" t="s">
        <v>188</v>
      </c>
      <c r="AZ572" s="48" t="s">
        <v>177</v>
      </c>
      <c r="BA572" s="49" t="s">
        <v>189</v>
      </c>
    </row>
    <row r="573" spans="1:53" s="42" customFormat="1" x14ac:dyDescent="0.25">
      <c r="A573" s="42" t="s">
        <v>171</v>
      </c>
      <c r="B573" s="42" t="s">
        <v>172</v>
      </c>
      <c r="C573" s="42" t="s">
        <v>173</v>
      </c>
      <c r="D573" s="42" t="s">
        <v>185</v>
      </c>
      <c r="E573" s="42" t="s">
        <v>186</v>
      </c>
      <c r="F573" s="42" t="s">
        <v>185</v>
      </c>
      <c r="G573" s="51">
        <v>1.5</v>
      </c>
      <c r="H573" s="51"/>
      <c r="I573" s="42">
        <v>1.9</v>
      </c>
      <c r="N573" s="42" t="s">
        <v>179</v>
      </c>
      <c r="O573" s="42">
        <v>0.109</v>
      </c>
      <c r="X573" s="42">
        <f t="shared" si="324"/>
        <v>1.6819999999999999</v>
      </c>
      <c r="Y573" s="42">
        <f t="shared" si="329"/>
        <v>2.2219887936236424</v>
      </c>
      <c r="Z573" s="42">
        <f t="shared" si="330"/>
        <v>0.14016666666666666</v>
      </c>
      <c r="AA573" s="42">
        <f t="shared" si="331"/>
        <v>1.5430477733497516E-2</v>
      </c>
      <c r="AB573" s="42">
        <f t="shared" si="319"/>
        <v>3.5671819262782407E-4</v>
      </c>
      <c r="AC573" s="42">
        <v>5.0000000000000002E-5</v>
      </c>
      <c r="AI573" s="42">
        <v>2.09</v>
      </c>
      <c r="AY573" s="47" t="s">
        <v>188</v>
      </c>
      <c r="AZ573" s="48" t="s">
        <v>177</v>
      </c>
      <c r="BA573" s="49" t="s">
        <v>189</v>
      </c>
    </row>
    <row r="574" spans="1:53" s="42" customFormat="1" x14ac:dyDescent="0.25">
      <c r="A574" s="42" t="s">
        <v>171</v>
      </c>
      <c r="B574" s="42" t="s">
        <v>172</v>
      </c>
      <c r="C574" s="42" t="s">
        <v>173</v>
      </c>
      <c r="D574" s="42" t="s">
        <v>185</v>
      </c>
      <c r="E574" s="42" t="s">
        <v>186</v>
      </c>
      <c r="F574" s="42" t="s">
        <v>185</v>
      </c>
      <c r="G574" s="51">
        <v>1.5</v>
      </c>
      <c r="H574" s="51"/>
      <c r="I574" s="42">
        <v>1.9</v>
      </c>
      <c r="N574" s="42" t="s">
        <v>181</v>
      </c>
      <c r="O574" s="42">
        <v>0.14499999999999999</v>
      </c>
      <c r="X574" s="42">
        <f t="shared" si="324"/>
        <v>1.6099999999999999</v>
      </c>
      <c r="Y574" s="42">
        <f t="shared" si="329"/>
        <v>2.0358305793425253</v>
      </c>
      <c r="Z574" s="42">
        <f t="shared" si="330"/>
        <v>0.13416666666666666</v>
      </c>
      <c r="AA574" s="42">
        <f t="shared" si="331"/>
        <v>1.4137712356545314E-2</v>
      </c>
      <c r="AB574" s="42">
        <f t="shared" si="319"/>
        <v>3.7267080745341622E-4</v>
      </c>
      <c r="AC574" s="42">
        <v>5.0000000000000002E-5</v>
      </c>
      <c r="AI574" s="42">
        <v>2.72</v>
      </c>
      <c r="AY574" s="47" t="s">
        <v>188</v>
      </c>
      <c r="AZ574" s="48" t="s">
        <v>177</v>
      </c>
      <c r="BA574" s="49" t="s">
        <v>189</v>
      </c>
    </row>
    <row r="575" spans="1:53" s="42" customFormat="1" x14ac:dyDescent="0.25">
      <c r="A575" s="42" t="s">
        <v>171</v>
      </c>
      <c r="B575" s="42" t="s">
        <v>172</v>
      </c>
      <c r="C575" s="42" t="s">
        <v>173</v>
      </c>
      <c r="D575" s="42" t="s">
        <v>185</v>
      </c>
      <c r="E575" s="42" t="s">
        <v>186</v>
      </c>
      <c r="F575" s="42" t="s">
        <v>185</v>
      </c>
      <c r="G575" s="51">
        <v>1.5</v>
      </c>
      <c r="H575" s="51"/>
      <c r="I575" s="42">
        <v>1.9</v>
      </c>
      <c r="N575" s="42" t="s">
        <v>184</v>
      </c>
      <c r="O575" s="42">
        <v>0.2</v>
      </c>
      <c r="X575" s="42">
        <f t="shared" si="324"/>
        <v>1.5</v>
      </c>
      <c r="Y575" s="42">
        <f t="shared" si="329"/>
        <v>1.7671458676442586</v>
      </c>
      <c r="Z575" s="42">
        <f t="shared" si="330"/>
        <v>0.125</v>
      </c>
      <c r="AA575" s="42">
        <f t="shared" si="331"/>
        <v>1.2271846303085129E-2</v>
      </c>
      <c r="AB575" s="42">
        <f t="shared" si="319"/>
        <v>4.0000000000000002E-4</v>
      </c>
      <c r="AC575" s="42">
        <v>5.0000000000000002E-5</v>
      </c>
      <c r="AI575" s="42">
        <v>3.63</v>
      </c>
      <c r="AY575" s="47" t="s">
        <v>188</v>
      </c>
      <c r="AZ575" s="48" t="s">
        <v>177</v>
      </c>
      <c r="BA575" s="49" t="s">
        <v>189</v>
      </c>
    </row>
    <row r="576" spans="1:53" s="27" customFormat="1" x14ac:dyDescent="0.25">
      <c r="A576" s="27" t="s">
        <v>171</v>
      </c>
      <c r="B576" s="27" t="s">
        <v>172</v>
      </c>
      <c r="C576" s="27" t="s">
        <v>173</v>
      </c>
      <c r="D576" s="27" t="s">
        <v>185</v>
      </c>
      <c r="E576" s="27" t="s">
        <v>186</v>
      </c>
      <c r="F576" s="27" t="s">
        <v>185</v>
      </c>
      <c r="G576" s="34">
        <v>2</v>
      </c>
      <c r="H576" s="34"/>
      <c r="I576" s="27">
        <v>2.375</v>
      </c>
      <c r="N576" s="27" t="s">
        <v>175</v>
      </c>
      <c r="O576" s="27">
        <v>6.5000000000000002E-2</v>
      </c>
      <c r="X576" s="27">
        <f t="shared" si="324"/>
        <v>2.2450000000000001</v>
      </c>
      <c r="Y576" s="27">
        <f t="shared" si="329"/>
        <v>3.9584263784772249</v>
      </c>
      <c r="Z576" s="27">
        <f t="shared" si="330"/>
        <v>0.18708333333333335</v>
      </c>
      <c r="AA576" s="27">
        <f t="shared" si="331"/>
        <v>2.7489072072758504E-2</v>
      </c>
      <c r="AB576" s="27">
        <f t="shared" si="319"/>
        <v>2.6726057906458796E-4</v>
      </c>
      <c r="AC576" s="27">
        <v>5.0000000000000002E-5</v>
      </c>
      <c r="AI576" s="27">
        <v>1.61</v>
      </c>
      <c r="AY576" s="32" t="s">
        <v>188</v>
      </c>
      <c r="AZ576" s="33" t="s">
        <v>177</v>
      </c>
      <c r="BA576" s="27" t="s">
        <v>189</v>
      </c>
    </row>
    <row r="577" spans="1:53" s="27" customFormat="1" x14ac:dyDescent="0.25">
      <c r="A577" s="27" t="s">
        <v>171</v>
      </c>
      <c r="B577" s="27" t="s">
        <v>172</v>
      </c>
      <c r="C577" s="27" t="s">
        <v>173</v>
      </c>
      <c r="D577" s="27" t="s">
        <v>185</v>
      </c>
      <c r="E577" s="27" t="s">
        <v>186</v>
      </c>
      <c r="F577" s="27" t="s">
        <v>185</v>
      </c>
      <c r="G577" s="34">
        <v>2</v>
      </c>
      <c r="H577" s="34"/>
      <c r="I577" s="27">
        <v>2.375</v>
      </c>
      <c r="N577" s="27" t="s">
        <v>179</v>
      </c>
      <c r="O577" s="27">
        <v>0.109</v>
      </c>
      <c r="X577" s="27">
        <f t="shared" si="324"/>
        <v>2.157</v>
      </c>
      <c r="Y577" s="27">
        <f t="shared" si="329"/>
        <v>3.6541819795329746</v>
      </c>
      <c r="Z577" s="27">
        <f t="shared" si="330"/>
        <v>0.17974999999999999</v>
      </c>
      <c r="AA577" s="27">
        <f t="shared" si="331"/>
        <v>2.5376263746756767E-2</v>
      </c>
      <c r="AB577" s="27">
        <f t="shared" si="319"/>
        <v>2.7816411682892909E-4</v>
      </c>
      <c r="AC577" s="27">
        <v>5.0000000000000002E-5</v>
      </c>
      <c r="AI577" s="27">
        <v>2.64</v>
      </c>
      <c r="AY577" s="32" t="s">
        <v>188</v>
      </c>
      <c r="AZ577" s="33" t="s">
        <v>177</v>
      </c>
      <c r="BA577" s="27" t="s">
        <v>189</v>
      </c>
    </row>
    <row r="578" spans="1:53" s="27" customFormat="1" x14ac:dyDescent="0.25">
      <c r="A578" s="27" t="s">
        <v>171</v>
      </c>
      <c r="B578" s="27" t="s">
        <v>172</v>
      </c>
      <c r="C578" s="27" t="s">
        <v>173</v>
      </c>
      <c r="D578" s="27" t="s">
        <v>185</v>
      </c>
      <c r="E578" s="27" t="s">
        <v>186</v>
      </c>
      <c r="F578" s="27" t="s">
        <v>185</v>
      </c>
      <c r="G578" s="34">
        <v>2</v>
      </c>
      <c r="H578" s="34"/>
      <c r="I578" s="27">
        <v>2.375</v>
      </c>
      <c r="N578" s="27" t="s">
        <v>181</v>
      </c>
      <c r="O578" s="27">
        <v>0.154</v>
      </c>
      <c r="X578" s="27">
        <f t="shared" si="324"/>
        <v>2.0670000000000002</v>
      </c>
      <c r="Y578" s="27">
        <f t="shared" si="329"/>
        <v>3.3556050137358011</v>
      </c>
      <c r="Z578" s="27">
        <f t="shared" si="330"/>
        <v>0.17225000000000001</v>
      </c>
      <c r="AA578" s="27">
        <f t="shared" si="331"/>
        <v>2.3302812595387506E-2</v>
      </c>
      <c r="AB578" s="27">
        <f t="shared" ref="AB578:AB602" si="340">AC578/Z578</f>
        <v>2.9027576197387516E-4</v>
      </c>
      <c r="AC578" s="27">
        <v>5.0000000000000002E-5</v>
      </c>
      <c r="AI578" s="27">
        <v>3.66</v>
      </c>
      <c r="AY578" s="32" t="s">
        <v>188</v>
      </c>
      <c r="AZ578" s="33" t="s">
        <v>177</v>
      </c>
      <c r="BA578" s="27" t="s">
        <v>189</v>
      </c>
    </row>
    <row r="579" spans="1:53" s="27" customFormat="1" x14ac:dyDescent="0.25">
      <c r="A579" s="27" t="s">
        <v>171</v>
      </c>
      <c r="B579" s="27" t="s">
        <v>172</v>
      </c>
      <c r="C579" s="27" t="s">
        <v>173</v>
      </c>
      <c r="D579" s="27" t="s">
        <v>185</v>
      </c>
      <c r="E579" s="27" t="s">
        <v>186</v>
      </c>
      <c r="F579" s="27" t="s">
        <v>185</v>
      </c>
      <c r="G579" s="34">
        <v>2</v>
      </c>
      <c r="H579" s="34"/>
      <c r="I579" s="27">
        <v>2.375</v>
      </c>
      <c r="N579" s="27" t="s">
        <v>184</v>
      </c>
      <c r="O579" s="27">
        <v>0.218</v>
      </c>
      <c r="X579" s="27">
        <f t="shared" si="324"/>
        <v>1.9390000000000001</v>
      </c>
      <c r="Y579" s="27">
        <f t="shared" si="329"/>
        <v>2.9528779682868178</v>
      </c>
      <c r="Z579" s="27">
        <f t="shared" si="330"/>
        <v>0.16158333333333333</v>
      </c>
      <c r="AA579" s="27">
        <f t="shared" si="331"/>
        <v>2.0506097001991786E-2</v>
      </c>
      <c r="AB579" s="27">
        <f t="shared" si="340"/>
        <v>3.0943785456420838E-4</v>
      </c>
      <c r="AC579" s="27">
        <v>5.0000000000000002E-5</v>
      </c>
      <c r="AI579" s="27">
        <v>5.03</v>
      </c>
      <c r="AY579" s="32" t="s">
        <v>188</v>
      </c>
      <c r="AZ579" s="33" t="s">
        <v>177</v>
      </c>
      <c r="BA579" s="27" t="s">
        <v>189</v>
      </c>
    </row>
    <row r="580" spans="1:53" s="42" customFormat="1" x14ac:dyDescent="0.25">
      <c r="A580" s="42" t="s">
        <v>171</v>
      </c>
      <c r="B580" s="42" t="s">
        <v>172</v>
      </c>
      <c r="C580" s="42" t="s">
        <v>173</v>
      </c>
      <c r="D580" s="42" t="s">
        <v>185</v>
      </c>
      <c r="E580" s="42" t="s">
        <v>186</v>
      </c>
      <c r="F580" s="42" t="s">
        <v>185</v>
      </c>
      <c r="G580" s="51">
        <v>2.5</v>
      </c>
      <c r="H580" s="51"/>
      <c r="I580" s="42">
        <v>2.875</v>
      </c>
      <c r="N580" s="42" t="s">
        <v>175</v>
      </c>
      <c r="O580" s="42">
        <v>8.3000000000000004E-2</v>
      </c>
      <c r="X580" s="42">
        <f t="shared" si="324"/>
        <v>2.7090000000000001</v>
      </c>
      <c r="Y580" s="42">
        <f t="shared" si="329"/>
        <v>5.7637865791597491</v>
      </c>
      <c r="Z580" s="42">
        <f t="shared" si="330"/>
        <v>0.22575000000000001</v>
      </c>
      <c r="AA580" s="42">
        <f t="shared" si="331"/>
        <v>4.0026295688609374E-2</v>
      </c>
      <c r="AB580" s="42">
        <f t="shared" si="340"/>
        <v>2.2148394241417498E-4</v>
      </c>
      <c r="AC580" s="42">
        <v>5.0000000000000002E-5</v>
      </c>
      <c r="AI580" s="42">
        <v>2.48</v>
      </c>
      <c r="AY580" s="47" t="s">
        <v>188</v>
      </c>
      <c r="AZ580" s="48" t="s">
        <v>177</v>
      </c>
      <c r="BA580" s="49" t="s">
        <v>189</v>
      </c>
    </row>
    <row r="581" spans="1:53" s="42" customFormat="1" x14ac:dyDescent="0.25">
      <c r="A581" s="42" t="s">
        <v>171</v>
      </c>
      <c r="B581" s="42" t="s">
        <v>172</v>
      </c>
      <c r="C581" s="42" t="s">
        <v>173</v>
      </c>
      <c r="D581" s="42" t="s">
        <v>185</v>
      </c>
      <c r="E581" s="42" t="s">
        <v>186</v>
      </c>
      <c r="F581" s="42" t="s">
        <v>185</v>
      </c>
      <c r="G581" s="51">
        <v>2.5</v>
      </c>
      <c r="H581" s="51"/>
      <c r="I581" s="42">
        <v>2.875</v>
      </c>
      <c r="N581" s="42" t="s">
        <v>179</v>
      </c>
      <c r="O581" s="42">
        <v>0.12</v>
      </c>
      <c r="X581" s="42">
        <f t="shared" ref="X581:X643" si="341">(I581-O581*2)</f>
        <v>2.6349999999999998</v>
      </c>
      <c r="Y581" s="42">
        <f t="shared" si="329"/>
        <v>5.4531961630552468</v>
      </c>
      <c r="Z581" s="42">
        <f t="shared" si="330"/>
        <v>0.21958333333333332</v>
      </c>
      <c r="AA581" s="42">
        <f t="shared" si="331"/>
        <v>3.7869417798994776E-2</v>
      </c>
      <c r="AB581" s="42">
        <f t="shared" si="340"/>
        <v>2.2770398481973436E-4</v>
      </c>
      <c r="AC581" s="42">
        <v>5.0000000000000002E-5</v>
      </c>
      <c r="AI581" s="42">
        <v>3.53</v>
      </c>
      <c r="AY581" s="47" t="s">
        <v>188</v>
      </c>
      <c r="AZ581" s="48" t="s">
        <v>177</v>
      </c>
      <c r="BA581" s="49" t="s">
        <v>189</v>
      </c>
    </row>
    <row r="582" spans="1:53" s="42" customFormat="1" x14ac:dyDescent="0.25">
      <c r="A582" s="42" t="s">
        <v>171</v>
      </c>
      <c r="B582" s="42" t="s">
        <v>172</v>
      </c>
      <c r="C582" s="42" t="s">
        <v>173</v>
      </c>
      <c r="D582" s="42" t="s">
        <v>185</v>
      </c>
      <c r="E582" s="42" t="s">
        <v>186</v>
      </c>
      <c r="F582" s="42" t="s">
        <v>185</v>
      </c>
      <c r="G582" s="51">
        <v>2.5</v>
      </c>
      <c r="H582" s="51"/>
      <c r="I582" s="42">
        <v>2.875</v>
      </c>
      <c r="N582" s="42" t="s">
        <v>181</v>
      </c>
      <c r="O582" s="42">
        <v>0.20300000000000001</v>
      </c>
      <c r="X582" s="42">
        <f t="shared" si="341"/>
        <v>2.4689999999999999</v>
      </c>
      <c r="Y582" s="42">
        <f t="shared" si="329"/>
        <v>4.7877565735424712</v>
      </c>
      <c r="Z582" s="42">
        <f t="shared" si="330"/>
        <v>0.20574999999999999</v>
      </c>
      <c r="AA582" s="42">
        <f t="shared" si="331"/>
        <v>3.3248309538489389E-2</v>
      </c>
      <c r="AB582" s="42">
        <f t="shared" si="340"/>
        <v>2.4301336573511546E-4</v>
      </c>
      <c r="AC582" s="42">
        <v>5.0000000000000002E-5</v>
      </c>
      <c r="AI582" s="42">
        <v>5.8</v>
      </c>
      <c r="AY582" s="47" t="s">
        <v>188</v>
      </c>
      <c r="AZ582" s="48" t="s">
        <v>177</v>
      </c>
      <c r="BA582" s="49" t="s">
        <v>189</v>
      </c>
    </row>
    <row r="583" spans="1:53" s="42" customFormat="1" x14ac:dyDescent="0.25">
      <c r="A583" s="42" t="s">
        <v>171</v>
      </c>
      <c r="B583" s="42" t="s">
        <v>172</v>
      </c>
      <c r="C583" s="42" t="s">
        <v>173</v>
      </c>
      <c r="D583" s="42" t="s">
        <v>185</v>
      </c>
      <c r="E583" s="42" t="s">
        <v>186</v>
      </c>
      <c r="F583" s="42" t="s">
        <v>185</v>
      </c>
      <c r="G583" s="51">
        <v>2.5</v>
      </c>
      <c r="H583" s="51"/>
      <c r="I583" s="42">
        <v>2.875</v>
      </c>
      <c r="N583" s="42" t="s">
        <v>184</v>
      </c>
      <c r="O583" s="42">
        <v>0.27600000000000002</v>
      </c>
      <c r="X583" s="42">
        <f t="shared" si="341"/>
        <v>2.323</v>
      </c>
      <c r="Y583" s="42">
        <f t="shared" si="329"/>
        <v>4.2382668856883887</v>
      </c>
      <c r="Z583" s="42">
        <f t="shared" si="330"/>
        <v>0.19358333333333333</v>
      </c>
      <c r="AA583" s="42">
        <f t="shared" si="331"/>
        <v>2.9432408928391586E-2</v>
      </c>
      <c r="AB583" s="42">
        <f t="shared" si="340"/>
        <v>2.582866982350409E-4</v>
      </c>
      <c r="AC583" s="42">
        <v>5.0000000000000002E-5</v>
      </c>
      <c r="AI583" s="42">
        <v>7.67</v>
      </c>
      <c r="AY583" s="47" t="s">
        <v>188</v>
      </c>
      <c r="AZ583" s="48" t="s">
        <v>177</v>
      </c>
      <c r="BA583" s="49" t="s">
        <v>189</v>
      </c>
    </row>
    <row r="584" spans="1:53" s="42" customFormat="1" x14ac:dyDescent="0.25">
      <c r="A584" s="42" t="s">
        <v>171</v>
      </c>
      <c r="B584" s="42" t="s">
        <v>172</v>
      </c>
      <c r="C584" s="42" t="s">
        <v>173</v>
      </c>
      <c r="D584" s="42" t="s">
        <v>185</v>
      </c>
      <c r="E584" s="42" t="s">
        <v>186</v>
      </c>
      <c r="F584" s="42" t="s">
        <v>185</v>
      </c>
      <c r="G584" s="51">
        <v>3</v>
      </c>
      <c r="H584" s="51"/>
      <c r="I584" s="42">
        <v>3.5</v>
      </c>
      <c r="N584" s="42" t="s">
        <v>175</v>
      </c>
      <c r="O584" s="42">
        <v>8.3000000000000004E-2</v>
      </c>
      <c r="X584" s="42">
        <f t="shared" si="341"/>
        <v>3.3340000000000001</v>
      </c>
      <c r="Y584" s="42">
        <f t="shared" si="329"/>
        <v>8.7301372675414868</v>
      </c>
      <c r="Z584" s="42">
        <f t="shared" si="330"/>
        <v>0.27783333333333332</v>
      </c>
      <c r="AA584" s="42">
        <f t="shared" si="331"/>
        <v>6.0625953246815877E-2</v>
      </c>
      <c r="AB584" s="42">
        <f t="shared" si="340"/>
        <v>1.7996400719856031E-4</v>
      </c>
      <c r="AC584" s="42">
        <v>5.0000000000000002E-5</v>
      </c>
      <c r="AI584" s="42">
        <v>3.03</v>
      </c>
      <c r="AY584" s="47" t="s">
        <v>188</v>
      </c>
      <c r="AZ584" s="48" t="s">
        <v>177</v>
      </c>
      <c r="BA584" s="49" t="s">
        <v>189</v>
      </c>
    </row>
    <row r="585" spans="1:53" s="42" customFormat="1" x14ac:dyDescent="0.25">
      <c r="A585" s="42" t="s">
        <v>171</v>
      </c>
      <c r="B585" s="42" t="s">
        <v>172</v>
      </c>
      <c r="C585" s="42" t="s">
        <v>173</v>
      </c>
      <c r="D585" s="42" t="s">
        <v>185</v>
      </c>
      <c r="E585" s="42" t="s">
        <v>186</v>
      </c>
      <c r="F585" s="42" t="s">
        <v>185</v>
      </c>
      <c r="G585" s="51">
        <v>3</v>
      </c>
      <c r="H585" s="51"/>
      <c r="I585" s="42">
        <v>3.5</v>
      </c>
      <c r="N585" s="42" t="s">
        <v>179</v>
      </c>
      <c r="O585" s="42">
        <v>0.12</v>
      </c>
      <c r="X585" s="42">
        <f t="shared" si="341"/>
        <v>3.26</v>
      </c>
      <c r="Y585" s="42">
        <f t="shared" si="329"/>
        <v>8.3468975213227203</v>
      </c>
      <c r="Z585" s="42">
        <f t="shared" si="330"/>
        <v>0.27166666666666667</v>
      </c>
      <c r="AA585" s="42">
        <f t="shared" si="331"/>
        <v>5.7964566120296671E-2</v>
      </c>
      <c r="AB585" s="42">
        <f t="shared" si="340"/>
        <v>1.8404907975460124E-4</v>
      </c>
      <c r="AC585" s="42">
        <v>5.0000000000000002E-5</v>
      </c>
      <c r="AI585" s="42">
        <v>4.34</v>
      </c>
      <c r="AY585" s="47" t="s">
        <v>188</v>
      </c>
      <c r="AZ585" s="48" t="s">
        <v>177</v>
      </c>
      <c r="BA585" s="49" t="s">
        <v>189</v>
      </c>
    </row>
    <row r="586" spans="1:53" s="42" customFormat="1" x14ac:dyDescent="0.25">
      <c r="A586" s="42" t="s">
        <v>171</v>
      </c>
      <c r="B586" s="42" t="s">
        <v>172</v>
      </c>
      <c r="C586" s="42" t="s">
        <v>173</v>
      </c>
      <c r="D586" s="42" t="s">
        <v>185</v>
      </c>
      <c r="E586" s="42" t="s">
        <v>186</v>
      </c>
      <c r="F586" s="42" t="s">
        <v>185</v>
      </c>
      <c r="G586" s="51">
        <v>3</v>
      </c>
      <c r="H586" s="51"/>
      <c r="I586" s="42">
        <v>3.5</v>
      </c>
      <c r="N586" s="42" t="s">
        <v>181</v>
      </c>
      <c r="O586" s="42">
        <v>0.216</v>
      </c>
      <c r="X586" s="42">
        <f t="shared" si="341"/>
        <v>3.0680000000000001</v>
      </c>
      <c r="Y586" s="42">
        <f t="shared" si="329"/>
        <v>7.3926576023507442</v>
      </c>
      <c r="Z586" s="42">
        <f t="shared" si="330"/>
        <v>0.25566666666666665</v>
      </c>
      <c r="AA586" s="42">
        <f t="shared" si="331"/>
        <v>5.13379000163246E-2</v>
      </c>
      <c r="AB586" s="42">
        <f t="shared" si="340"/>
        <v>1.9556714471968711E-4</v>
      </c>
      <c r="AC586" s="42">
        <v>5.0000000000000002E-5</v>
      </c>
      <c r="AI586" s="42">
        <v>7.58</v>
      </c>
      <c r="AY586" s="47" t="s">
        <v>188</v>
      </c>
      <c r="AZ586" s="48" t="s">
        <v>177</v>
      </c>
      <c r="BA586" s="49" t="s">
        <v>189</v>
      </c>
    </row>
    <row r="587" spans="1:53" s="42" customFormat="1" x14ac:dyDescent="0.25">
      <c r="A587" s="42" t="s">
        <v>171</v>
      </c>
      <c r="B587" s="42" t="s">
        <v>172</v>
      </c>
      <c r="C587" s="42" t="s">
        <v>173</v>
      </c>
      <c r="D587" s="42" t="s">
        <v>185</v>
      </c>
      <c r="E587" s="42" t="s">
        <v>186</v>
      </c>
      <c r="F587" s="42" t="s">
        <v>185</v>
      </c>
      <c r="G587" s="51">
        <v>3</v>
      </c>
      <c r="H587" s="51"/>
      <c r="I587" s="42">
        <v>3.5</v>
      </c>
      <c r="N587" s="42" t="s">
        <v>184</v>
      </c>
      <c r="O587" s="42">
        <v>0.3</v>
      </c>
      <c r="X587" s="42">
        <f t="shared" si="341"/>
        <v>2.9</v>
      </c>
      <c r="Y587" s="42">
        <f t="shared" si="329"/>
        <v>6.6051985541725404</v>
      </c>
      <c r="Z587" s="42">
        <f t="shared" si="330"/>
        <v>0.24166666666666667</v>
      </c>
      <c r="AA587" s="42">
        <f t="shared" si="331"/>
        <v>4.5869434403975971E-2</v>
      </c>
      <c r="AB587" s="42">
        <f t="shared" si="340"/>
        <v>2.0689655172413793E-4</v>
      </c>
      <c r="AC587" s="42">
        <v>5.0000000000000002E-5</v>
      </c>
      <c r="AI587" s="42">
        <v>10.26</v>
      </c>
      <c r="AY587" s="47" t="s">
        <v>188</v>
      </c>
      <c r="AZ587" s="48" t="s">
        <v>177</v>
      </c>
      <c r="BA587" s="49" t="s">
        <v>189</v>
      </c>
    </row>
    <row r="588" spans="1:53" s="27" customFormat="1" x14ac:dyDescent="0.25">
      <c r="A588" s="27" t="s">
        <v>171</v>
      </c>
      <c r="B588" s="27" t="s">
        <v>172</v>
      </c>
      <c r="C588" s="27" t="s">
        <v>173</v>
      </c>
      <c r="D588" s="27" t="s">
        <v>185</v>
      </c>
      <c r="E588" s="27" t="s">
        <v>186</v>
      </c>
      <c r="F588" s="27" t="s">
        <v>185</v>
      </c>
      <c r="G588" s="34">
        <v>3.5</v>
      </c>
      <c r="H588" s="34"/>
      <c r="I588" s="27">
        <v>4</v>
      </c>
      <c r="N588" s="27" t="s">
        <v>175</v>
      </c>
      <c r="O588" s="27">
        <v>8.3000000000000004E-2</v>
      </c>
      <c r="X588" s="27">
        <f t="shared" si="341"/>
        <v>3.8340000000000001</v>
      </c>
      <c r="Y588" s="27">
        <f t="shared" si="329"/>
        <v>11.545004285157942</v>
      </c>
      <c r="Z588" s="27">
        <f t="shared" si="330"/>
        <v>0.31950000000000001</v>
      </c>
      <c r="AA588" s="27">
        <f t="shared" si="331"/>
        <v>8.0173640869152366E-2</v>
      </c>
      <c r="AB588" s="27">
        <f t="shared" si="340"/>
        <v>1.564945226917058E-4</v>
      </c>
      <c r="AC588" s="27">
        <v>5.0000000000000002E-5</v>
      </c>
      <c r="AI588" s="27">
        <v>3.48</v>
      </c>
      <c r="AY588" s="32" t="s">
        <v>188</v>
      </c>
      <c r="AZ588" s="33" t="s">
        <v>177</v>
      </c>
      <c r="BA588" s="27" t="s">
        <v>189</v>
      </c>
    </row>
    <row r="589" spans="1:53" s="27" customFormat="1" x14ac:dyDescent="0.25">
      <c r="A589" s="27" t="s">
        <v>171</v>
      </c>
      <c r="B589" s="27" t="s">
        <v>172</v>
      </c>
      <c r="C589" s="27" t="s">
        <v>173</v>
      </c>
      <c r="D589" s="27" t="s">
        <v>185</v>
      </c>
      <c r="E589" s="27" t="s">
        <v>186</v>
      </c>
      <c r="F589" s="27" t="s">
        <v>185</v>
      </c>
      <c r="G589" s="34">
        <v>3.5</v>
      </c>
      <c r="H589" s="34"/>
      <c r="I589" s="27">
        <v>4</v>
      </c>
      <c r="N589" s="27" t="s">
        <v>179</v>
      </c>
      <c r="O589" s="27">
        <v>0.12</v>
      </c>
      <c r="X589" s="27">
        <f t="shared" si="341"/>
        <v>3.76</v>
      </c>
      <c r="Y589" s="27">
        <f t="shared" si="329"/>
        <v>11.103645074847764</v>
      </c>
      <c r="Z589" s="27">
        <f t="shared" si="330"/>
        <v>0.3133333333333333</v>
      </c>
      <c r="AA589" s="27">
        <f t="shared" si="331"/>
        <v>7.7108646353109461E-2</v>
      </c>
      <c r="AB589" s="27">
        <f t="shared" si="340"/>
        <v>1.595744680851064E-4</v>
      </c>
      <c r="AC589" s="27">
        <v>5.0000000000000002E-5</v>
      </c>
      <c r="AI589" s="27">
        <v>4.9800000000000004</v>
      </c>
      <c r="AY589" s="32" t="s">
        <v>188</v>
      </c>
      <c r="AZ589" s="33" t="s">
        <v>177</v>
      </c>
      <c r="BA589" s="27" t="s">
        <v>189</v>
      </c>
    </row>
    <row r="590" spans="1:53" s="27" customFormat="1" x14ac:dyDescent="0.25">
      <c r="A590" s="27" t="s">
        <v>171</v>
      </c>
      <c r="B590" s="27" t="s">
        <v>172</v>
      </c>
      <c r="C590" s="27" t="s">
        <v>173</v>
      </c>
      <c r="D590" s="27" t="s">
        <v>185</v>
      </c>
      <c r="E590" s="27" t="s">
        <v>186</v>
      </c>
      <c r="F590" s="27" t="s">
        <v>185</v>
      </c>
      <c r="G590" s="34">
        <v>3.5</v>
      </c>
      <c r="H590" s="34"/>
      <c r="I590" s="27">
        <v>4</v>
      </c>
      <c r="N590" s="27" t="s">
        <v>181</v>
      </c>
      <c r="O590" s="27">
        <v>0.22600000000000001</v>
      </c>
      <c r="X590" s="27">
        <f t="shared" si="341"/>
        <v>3.548</v>
      </c>
      <c r="Y590" s="27">
        <f t="shared" ref="Y590:Y607" si="342">PI()*X590^2/4</f>
        <v>9.8868308418887523</v>
      </c>
      <c r="Z590" s="27">
        <f t="shared" ref="Z590:Z607" si="343">X590/12</f>
        <v>0.29566666666666669</v>
      </c>
      <c r="AA590" s="27">
        <f t="shared" ref="AA590:AA607" si="344">PI()*Z590^2/4</f>
        <v>6.8658547513116341E-2</v>
      </c>
      <c r="AB590" s="27">
        <f t="shared" si="340"/>
        <v>1.6910935738444194E-4</v>
      </c>
      <c r="AC590" s="27">
        <v>5.0000000000000002E-5</v>
      </c>
      <c r="AI590" s="27">
        <v>9.1199999999999992</v>
      </c>
      <c r="AY590" s="32" t="s">
        <v>188</v>
      </c>
      <c r="AZ590" s="33" t="s">
        <v>177</v>
      </c>
      <c r="BA590" s="27" t="s">
        <v>189</v>
      </c>
    </row>
    <row r="591" spans="1:53" s="27" customFormat="1" x14ac:dyDescent="0.25">
      <c r="A591" s="27" t="s">
        <v>171</v>
      </c>
      <c r="B591" s="27" t="s">
        <v>172</v>
      </c>
      <c r="C591" s="27" t="s">
        <v>173</v>
      </c>
      <c r="D591" s="27" t="s">
        <v>185</v>
      </c>
      <c r="E591" s="27" t="s">
        <v>186</v>
      </c>
      <c r="F591" s="27" t="s">
        <v>185</v>
      </c>
      <c r="G591" s="34">
        <v>3.5</v>
      </c>
      <c r="H591" s="34"/>
      <c r="I591" s="27">
        <v>4</v>
      </c>
      <c r="N591" s="27" t="s">
        <v>184</v>
      </c>
      <c r="O591" s="27">
        <v>0.318</v>
      </c>
      <c r="X591" s="27">
        <f t="shared" si="341"/>
        <v>3.3639999999999999</v>
      </c>
      <c r="Y591" s="27">
        <f t="shared" si="342"/>
        <v>8.8879551744945697</v>
      </c>
      <c r="Z591" s="27">
        <f t="shared" si="343"/>
        <v>0.28033333333333332</v>
      </c>
      <c r="AA591" s="27">
        <f t="shared" si="344"/>
        <v>6.1721910933990064E-2</v>
      </c>
      <c r="AB591" s="27">
        <f t="shared" si="340"/>
        <v>1.7835909631391204E-4</v>
      </c>
      <c r="AC591" s="27">
        <v>5.0000000000000002E-5</v>
      </c>
      <c r="AI591" s="27">
        <v>12.52</v>
      </c>
      <c r="AY591" s="32" t="s">
        <v>188</v>
      </c>
      <c r="AZ591" s="33" t="s">
        <v>177</v>
      </c>
      <c r="BA591" s="27" t="s">
        <v>189</v>
      </c>
    </row>
    <row r="592" spans="1:53" s="42" customFormat="1" x14ac:dyDescent="0.25">
      <c r="A592" s="42" t="s">
        <v>171</v>
      </c>
      <c r="B592" s="42" t="s">
        <v>172</v>
      </c>
      <c r="C592" s="42" t="s">
        <v>173</v>
      </c>
      <c r="D592" s="42" t="s">
        <v>185</v>
      </c>
      <c r="E592" s="42" t="s">
        <v>186</v>
      </c>
      <c r="F592" s="42" t="s">
        <v>185</v>
      </c>
      <c r="G592" s="51">
        <v>4</v>
      </c>
      <c r="H592" s="51"/>
      <c r="I592" s="42">
        <v>4.5</v>
      </c>
      <c r="N592" s="42" t="s">
        <v>175</v>
      </c>
      <c r="O592" s="42">
        <v>8.3000000000000004E-2</v>
      </c>
      <c r="X592" s="42">
        <f t="shared" si="341"/>
        <v>4.3339999999999996</v>
      </c>
      <c r="Y592" s="42">
        <f t="shared" si="342"/>
        <v>14.752570384473119</v>
      </c>
      <c r="Z592" s="42">
        <f t="shared" si="343"/>
        <v>0.36116666666666664</v>
      </c>
      <c r="AA592" s="42">
        <f t="shared" si="344"/>
        <v>0.10244840544772998</v>
      </c>
      <c r="AB592" s="42">
        <f t="shared" si="340"/>
        <v>1.3844023996308262E-4</v>
      </c>
      <c r="AC592" s="42">
        <v>5.0000000000000002E-5</v>
      </c>
      <c r="AI592" s="42">
        <v>3.92</v>
      </c>
      <c r="AY592" s="47" t="s">
        <v>188</v>
      </c>
      <c r="AZ592" s="48" t="s">
        <v>177</v>
      </c>
      <c r="BA592" s="49" t="s">
        <v>189</v>
      </c>
    </row>
    <row r="593" spans="1:53" s="42" customFormat="1" x14ac:dyDescent="0.25">
      <c r="A593" s="42" t="s">
        <v>171</v>
      </c>
      <c r="B593" s="42" t="s">
        <v>172</v>
      </c>
      <c r="C593" s="42" t="s">
        <v>173</v>
      </c>
      <c r="D593" s="42" t="s">
        <v>185</v>
      </c>
      <c r="E593" s="42" t="s">
        <v>186</v>
      </c>
      <c r="F593" s="42" t="s">
        <v>185</v>
      </c>
      <c r="G593" s="51">
        <v>4</v>
      </c>
      <c r="H593" s="51"/>
      <c r="I593" s="42">
        <v>4.5</v>
      </c>
      <c r="N593" s="42" t="s">
        <v>179</v>
      </c>
      <c r="O593" s="42">
        <v>0.12</v>
      </c>
      <c r="X593" s="42">
        <f t="shared" si="341"/>
        <v>4.26</v>
      </c>
      <c r="Y593" s="42">
        <f t="shared" si="342"/>
        <v>14.25309171007153</v>
      </c>
      <c r="Z593" s="42">
        <f t="shared" si="343"/>
        <v>0.35499999999999998</v>
      </c>
      <c r="AA593" s="42">
        <f t="shared" si="344"/>
        <v>9.8979803542163416E-2</v>
      </c>
      <c r="AB593" s="42">
        <f t="shared" si="340"/>
        <v>1.4084507042253522E-4</v>
      </c>
      <c r="AC593" s="42">
        <v>5.0000000000000002E-5</v>
      </c>
      <c r="AI593" s="42">
        <v>5.62</v>
      </c>
      <c r="AY593" s="47" t="s">
        <v>188</v>
      </c>
      <c r="AZ593" s="48" t="s">
        <v>177</v>
      </c>
      <c r="BA593" s="49" t="s">
        <v>189</v>
      </c>
    </row>
    <row r="594" spans="1:53" s="42" customFormat="1" x14ac:dyDescent="0.25">
      <c r="A594" s="42" t="s">
        <v>171</v>
      </c>
      <c r="B594" s="42" t="s">
        <v>172</v>
      </c>
      <c r="C594" s="42" t="s">
        <v>173</v>
      </c>
      <c r="D594" s="42" t="s">
        <v>185</v>
      </c>
      <c r="E594" s="42" t="s">
        <v>186</v>
      </c>
      <c r="F594" s="42" t="s">
        <v>185</v>
      </c>
      <c r="G594" s="51">
        <v>4</v>
      </c>
      <c r="H594" s="51"/>
      <c r="I594" s="42">
        <v>4.5</v>
      </c>
      <c r="N594" s="42" t="s">
        <v>181</v>
      </c>
      <c r="O594" s="42">
        <v>0.23699999999999999</v>
      </c>
      <c r="X594" s="42">
        <f t="shared" si="341"/>
        <v>4.0259999999999998</v>
      </c>
      <c r="Y594" s="42">
        <f t="shared" si="342"/>
        <v>12.730264361504297</v>
      </c>
      <c r="Z594" s="42">
        <f t="shared" si="343"/>
        <v>0.33549999999999996</v>
      </c>
      <c r="AA594" s="42">
        <f t="shared" si="344"/>
        <v>8.8404613621557604E-2</v>
      </c>
      <c r="AB594" s="42">
        <f t="shared" si="340"/>
        <v>1.4903129657228021E-4</v>
      </c>
      <c r="AC594" s="42">
        <v>5.0000000000000002E-5</v>
      </c>
      <c r="AI594" s="42">
        <v>10.8</v>
      </c>
      <c r="AY594" s="47" t="s">
        <v>188</v>
      </c>
      <c r="AZ594" s="48" t="s">
        <v>177</v>
      </c>
      <c r="BA594" s="49" t="s">
        <v>189</v>
      </c>
    </row>
    <row r="595" spans="1:53" s="42" customFormat="1" x14ac:dyDescent="0.25">
      <c r="A595" s="42" t="s">
        <v>171</v>
      </c>
      <c r="B595" s="42" t="s">
        <v>172</v>
      </c>
      <c r="C595" s="42" t="s">
        <v>173</v>
      </c>
      <c r="D595" s="42" t="s">
        <v>185</v>
      </c>
      <c r="E595" s="42" t="s">
        <v>186</v>
      </c>
      <c r="F595" s="42" t="s">
        <v>185</v>
      </c>
      <c r="G595" s="51">
        <v>4</v>
      </c>
      <c r="H595" s="51"/>
      <c r="I595" s="42">
        <v>4.5</v>
      </c>
      <c r="N595" s="42" t="s">
        <v>184</v>
      </c>
      <c r="O595" s="42">
        <v>0.33700000000000002</v>
      </c>
      <c r="X595" s="42">
        <f t="shared" si="341"/>
        <v>3.8260000000000001</v>
      </c>
      <c r="Y595" s="42">
        <f t="shared" si="342"/>
        <v>11.496875085704946</v>
      </c>
      <c r="Z595" s="42">
        <f t="shared" si="343"/>
        <v>0.31883333333333336</v>
      </c>
      <c r="AA595" s="42">
        <f t="shared" si="344"/>
        <v>7.9839410317395471E-2</v>
      </c>
      <c r="AB595" s="42">
        <f t="shared" si="340"/>
        <v>1.5682174594877155E-4</v>
      </c>
      <c r="AC595" s="42">
        <v>5.0000000000000002E-5</v>
      </c>
      <c r="AI595" s="42">
        <v>15</v>
      </c>
      <c r="AY595" s="47" t="s">
        <v>188</v>
      </c>
      <c r="AZ595" s="48" t="s">
        <v>177</v>
      </c>
      <c r="BA595" s="49" t="s">
        <v>189</v>
      </c>
    </row>
    <row r="596" spans="1:53" s="27" customFormat="1" x14ac:dyDescent="0.25">
      <c r="A596" s="27" t="s">
        <v>171</v>
      </c>
      <c r="B596" s="27" t="s">
        <v>172</v>
      </c>
      <c r="C596" s="27" t="s">
        <v>173</v>
      </c>
      <c r="D596" s="27" t="s">
        <v>185</v>
      </c>
      <c r="E596" s="27" t="s">
        <v>186</v>
      </c>
      <c r="F596" s="27" t="s">
        <v>185</v>
      </c>
      <c r="G596" s="27">
        <v>5</v>
      </c>
      <c r="I596" s="27">
        <v>5.5629999999999997</v>
      </c>
      <c r="N596" s="27" t="s">
        <v>175</v>
      </c>
      <c r="O596" s="27">
        <v>0.109</v>
      </c>
      <c r="X596" s="27">
        <f t="shared" si="341"/>
        <v>5.3449999999999998</v>
      </c>
      <c r="Y596" s="27">
        <f t="shared" si="342"/>
        <v>22.438059765055783</v>
      </c>
      <c r="Z596" s="27">
        <f t="shared" si="343"/>
        <v>0.44541666666666663</v>
      </c>
      <c r="AA596" s="27">
        <f t="shared" si="344"/>
        <v>0.15581985947955401</v>
      </c>
      <c r="AB596" s="27">
        <f t="shared" si="340"/>
        <v>1.1225444340505147E-4</v>
      </c>
      <c r="AC596" s="27">
        <v>5.0000000000000002E-5</v>
      </c>
      <c r="AI596" s="27">
        <v>6.36</v>
      </c>
      <c r="AY596" s="32" t="s">
        <v>188</v>
      </c>
      <c r="AZ596" s="33" t="s">
        <v>177</v>
      </c>
      <c r="BA596" s="27" t="s">
        <v>189</v>
      </c>
    </row>
    <row r="597" spans="1:53" s="27" customFormat="1" x14ac:dyDescent="0.25">
      <c r="A597" s="27" t="s">
        <v>171</v>
      </c>
      <c r="B597" s="27" t="s">
        <v>172</v>
      </c>
      <c r="C597" s="27" t="s">
        <v>173</v>
      </c>
      <c r="D597" s="27" t="s">
        <v>185</v>
      </c>
      <c r="E597" s="27" t="s">
        <v>186</v>
      </c>
      <c r="F597" s="27" t="s">
        <v>185</v>
      </c>
      <c r="G597" s="27">
        <v>5</v>
      </c>
      <c r="I597" s="27">
        <v>5.5629999999999997</v>
      </c>
      <c r="N597" s="27" t="s">
        <v>179</v>
      </c>
      <c r="O597" s="27">
        <v>0.13400000000000001</v>
      </c>
      <c r="X597" s="27">
        <f t="shared" si="341"/>
        <v>5.2949999999999999</v>
      </c>
      <c r="Y597" s="27">
        <f t="shared" si="342"/>
        <v>22.020227942128344</v>
      </c>
      <c r="Z597" s="27">
        <f t="shared" si="343"/>
        <v>0.44124999999999998</v>
      </c>
      <c r="AA597" s="27">
        <f t="shared" si="344"/>
        <v>0.15291824959811348</v>
      </c>
      <c r="AB597" s="27">
        <f t="shared" si="340"/>
        <v>1.13314447592068E-4</v>
      </c>
      <c r="AC597" s="27">
        <v>5.0000000000000002E-5</v>
      </c>
      <c r="AI597" s="27">
        <v>7.78</v>
      </c>
      <c r="AY597" s="32" t="s">
        <v>188</v>
      </c>
      <c r="AZ597" s="33" t="s">
        <v>177</v>
      </c>
      <c r="BA597" s="27" t="s">
        <v>189</v>
      </c>
    </row>
    <row r="598" spans="1:53" s="27" customFormat="1" x14ac:dyDescent="0.25">
      <c r="A598" s="27" t="s">
        <v>171</v>
      </c>
      <c r="B598" s="27" t="s">
        <v>172</v>
      </c>
      <c r="C598" s="27" t="s">
        <v>173</v>
      </c>
      <c r="D598" s="27" t="s">
        <v>185</v>
      </c>
      <c r="E598" s="27" t="s">
        <v>186</v>
      </c>
      <c r="F598" s="27" t="s">
        <v>185</v>
      </c>
      <c r="G598" s="27">
        <v>5</v>
      </c>
      <c r="I598" s="27">
        <v>5.5629999999999997</v>
      </c>
      <c r="N598" s="27" t="s">
        <v>181</v>
      </c>
      <c r="O598" s="27">
        <v>0.25800000000000001</v>
      </c>
      <c r="X598" s="27">
        <f t="shared" si="341"/>
        <v>5.0469999999999997</v>
      </c>
      <c r="Y598" s="27">
        <f t="shared" si="342"/>
        <v>20.005826166275948</v>
      </c>
      <c r="Z598" s="27">
        <f t="shared" si="343"/>
        <v>0.42058333333333331</v>
      </c>
      <c r="AA598" s="27">
        <f t="shared" si="344"/>
        <v>0.13892934837691631</v>
      </c>
      <c r="AB598" s="27">
        <f t="shared" si="340"/>
        <v>1.1888250445809393E-4</v>
      </c>
      <c r="AC598" s="27">
        <v>5.0000000000000002E-5</v>
      </c>
      <c r="AI598" s="27">
        <v>14.63</v>
      </c>
      <c r="AY598" s="32" t="s">
        <v>188</v>
      </c>
      <c r="AZ598" s="33" t="s">
        <v>177</v>
      </c>
      <c r="BA598" s="27" t="s">
        <v>189</v>
      </c>
    </row>
    <row r="599" spans="1:53" s="27" customFormat="1" x14ac:dyDescent="0.25">
      <c r="A599" s="27" t="s">
        <v>171</v>
      </c>
      <c r="B599" s="27" t="s">
        <v>172</v>
      </c>
      <c r="C599" s="27" t="s">
        <v>173</v>
      </c>
      <c r="D599" s="27" t="s">
        <v>185</v>
      </c>
      <c r="E599" s="27" t="s">
        <v>186</v>
      </c>
      <c r="F599" s="27" t="s">
        <v>185</v>
      </c>
      <c r="G599" s="27">
        <v>5</v>
      </c>
      <c r="I599" s="27">
        <v>5.5629999999999997</v>
      </c>
      <c r="N599" s="27" t="s">
        <v>184</v>
      </c>
      <c r="O599" s="27">
        <v>0.375</v>
      </c>
      <c r="X599" s="27">
        <f t="shared" si="341"/>
        <v>4.8129999999999997</v>
      </c>
      <c r="Y599" s="27">
        <f t="shared" si="342"/>
        <v>18.193724107758822</v>
      </c>
      <c r="Z599" s="27">
        <f t="shared" si="343"/>
        <v>0.40108333333333329</v>
      </c>
      <c r="AA599" s="27">
        <f t="shared" si="344"/>
        <v>0.12634530630388072</v>
      </c>
      <c r="AB599" s="27">
        <f t="shared" si="340"/>
        <v>1.2466237274049452E-4</v>
      </c>
      <c r="AC599" s="27">
        <v>5.0000000000000002E-5</v>
      </c>
      <c r="AI599" s="27">
        <v>20.8</v>
      </c>
      <c r="AY599" s="32" t="s">
        <v>188</v>
      </c>
      <c r="AZ599" s="33" t="s">
        <v>177</v>
      </c>
      <c r="BA599" s="27" t="s">
        <v>189</v>
      </c>
    </row>
    <row r="600" spans="1:53" s="42" customFormat="1" x14ac:dyDescent="0.25">
      <c r="A600" s="42" t="s">
        <v>171</v>
      </c>
      <c r="B600" s="42" t="s">
        <v>172</v>
      </c>
      <c r="C600" s="42" t="s">
        <v>173</v>
      </c>
      <c r="D600" s="42" t="s">
        <v>185</v>
      </c>
      <c r="E600" s="42" t="s">
        <v>186</v>
      </c>
      <c r="F600" s="42" t="s">
        <v>185</v>
      </c>
      <c r="G600" s="42">
        <v>6</v>
      </c>
      <c r="I600" s="42">
        <v>6.625</v>
      </c>
      <c r="N600" s="42" t="s">
        <v>175</v>
      </c>
      <c r="O600" s="42">
        <v>0.109</v>
      </c>
      <c r="X600" s="42">
        <f t="shared" si="341"/>
        <v>6.407</v>
      </c>
      <c r="Y600" s="42">
        <f t="shared" si="342"/>
        <v>32.240318932709904</v>
      </c>
      <c r="Z600" s="42">
        <f t="shared" si="343"/>
        <v>0.53391666666666671</v>
      </c>
      <c r="AA600" s="42">
        <f t="shared" si="344"/>
        <v>0.22389110369937432</v>
      </c>
      <c r="AB600" s="42">
        <f t="shared" si="340"/>
        <v>9.3647572967067271E-5</v>
      </c>
      <c r="AC600" s="42">
        <v>5.0000000000000002E-5</v>
      </c>
      <c r="AI600" s="42">
        <v>7.59</v>
      </c>
      <c r="AY600" s="47" t="s">
        <v>188</v>
      </c>
      <c r="AZ600" s="48" t="s">
        <v>177</v>
      </c>
      <c r="BA600" s="49" t="s">
        <v>189</v>
      </c>
    </row>
    <row r="601" spans="1:53" s="42" customFormat="1" x14ac:dyDescent="0.25">
      <c r="A601" s="42" t="s">
        <v>171</v>
      </c>
      <c r="B601" s="42" t="s">
        <v>172</v>
      </c>
      <c r="C601" s="42" t="s">
        <v>173</v>
      </c>
      <c r="D601" s="42" t="s">
        <v>185</v>
      </c>
      <c r="E601" s="42" t="s">
        <v>186</v>
      </c>
      <c r="F601" s="42" t="s">
        <v>185</v>
      </c>
      <c r="G601" s="42">
        <v>6</v>
      </c>
      <c r="I601" s="42">
        <v>6.625</v>
      </c>
      <c r="N601" s="42" t="s">
        <v>179</v>
      </c>
      <c r="O601" s="42">
        <v>0.13400000000000001</v>
      </c>
      <c r="X601" s="42">
        <f t="shared" si="341"/>
        <v>6.3570000000000002</v>
      </c>
      <c r="Y601" s="42">
        <f t="shared" si="342"/>
        <v>31.73907782482965</v>
      </c>
      <c r="Z601" s="42">
        <f t="shared" si="343"/>
        <v>0.52975000000000005</v>
      </c>
      <c r="AA601" s="42">
        <f t="shared" si="344"/>
        <v>0.22041026267242814</v>
      </c>
      <c r="AB601" s="42">
        <f t="shared" si="340"/>
        <v>9.4384143463898065E-5</v>
      </c>
      <c r="AC601" s="42">
        <v>5.0000000000000002E-5</v>
      </c>
      <c r="AI601" s="42">
        <v>9.3000000000000007</v>
      </c>
      <c r="AY601" s="47" t="s">
        <v>188</v>
      </c>
      <c r="AZ601" s="48" t="s">
        <v>177</v>
      </c>
      <c r="BA601" s="49" t="s">
        <v>189</v>
      </c>
    </row>
    <row r="602" spans="1:53" s="42" customFormat="1" x14ac:dyDescent="0.25">
      <c r="A602" s="42" t="s">
        <v>171</v>
      </c>
      <c r="B602" s="42" t="s">
        <v>172</v>
      </c>
      <c r="C602" s="42" t="s">
        <v>173</v>
      </c>
      <c r="D602" s="42" t="s">
        <v>185</v>
      </c>
      <c r="E602" s="42" t="s">
        <v>186</v>
      </c>
      <c r="F602" s="42" t="s">
        <v>185</v>
      </c>
      <c r="G602" s="42">
        <v>6</v>
      </c>
      <c r="I602" s="42">
        <v>6.625</v>
      </c>
      <c r="N602" s="42" t="s">
        <v>181</v>
      </c>
      <c r="O602" s="42">
        <v>0.28000000000000003</v>
      </c>
      <c r="X602" s="42">
        <f t="shared" si="341"/>
        <v>6.0649999999999995</v>
      </c>
      <c r="Y602" s="42">
        <f t="shared" si="342"/>
        <v>28.890262756998496</v>
      </c>
      <c r="Z602" s="42">
        <f t="shared" si="343"/>
        <v>0.50541666666666663</v>
      </c>
      <c r="AA602" s="42">
        <f t="shared" si="344"/>
        <v>0.20062682470137846</v>
      </c>
      <c r="AB602" s="42">
        <f t="shared" si="340"/>
        <v>9.8928276999175617E-5</v>
      </c>
      <c r="AC602" s="42">
        <v>5.0000000000000002E-5</v>
      </c>
      <c r="AI602" s="42">
        <v>18.989999999999998</v>
      </c>
      <c r="AY602" s="47" t="s">
        <v>188</v>
      </c>
      <c r="AZ602" s="48" t="s">
        <v>177</v>
      </c>
      <c r="BA602" s="49" t="s">
        <v>189</v>
      </c>
    </row>
    <row r="603" spans="1:53" s="42" customFormat="1" x14ac:dyDescent="0.25">
      <c r="A603" s="42" t="s">
        <v>171</v>
      </c>
      <c r="B603" s="42" t="s">
        <v>172</v>
      </c>
      <c r="C603" s="42" t="s">
        <v>173</v>
      </c>
      <c r="D603" s="42" t="s">
        <v>185</v>
      </c>
      <c r="E603" s="42" t="s">
        <v>186</v>
      </c>
      <c r="F603" s="42" t="s">
        <v>185</v>
      </c>
      <c r="G603" s="42">
        <v>6</v>
      </c>
      <c r="I603" s="42">
        <v>6.625</v>
      </c>
      <c r="N603" s="42" t="s">
        <v>184</v>
      </c>
      <c r="O603" s="42">
        <v>0.432</v>
      </c>
      <c r="X603" s="42">
        <f t="shared" si="341"/>
        <v>5.7610000000000001</v>
      </c>
      <c r="Y603" s="42">
        <f t="shared" si="342"/>
        <v>26.066674678175684</v>
      </c>
      <c r="Z603" s="42">
        <f t="shared" si="343"/>
        <v>0.48008333333333336</v>
      </c>
      <c r="AA603" s="42">
        <f t="shared" si="344"/>
        <v>0.18101857415399783</v>
      </c>
      <c r="AB603" s="42">
        <f t="shared" ref="AB603:AB615" si="345">AC603/Z603</f>
        <v>1.0414858531504947E-4</v>
      </c>
      <c r="AC603" s="42">
        <v>5.0000000000000002E-5</v>
      </c>
      <c r="AI603" s="42">
        <v>28.6</v>
      </c>
      <c r="AY603" s="47" t="s">
        <v>188</v>
      </c>
      <c r="AZ603" s="48" t="s">
        <v>177</v>
      </c>
      <c r="BA603" s="49" t="s">
        <v>189</v>
      </c>
    </row>
    <row r="604" spans="1:53" s="27" customFormat="1" x14ac:dyDescent="0.25">
      <c r="A604" s="27" t="s">
        <v>171</v>
      </c>
      <c r="B604" s="27" t="s">
        <v>172</v>
      </c>
      <c r="C604" s="27" t="s">
        <v>173</v>
      </c>
      <c r="D604" s="27" t="s">
        <v>185</v>
      </c>
      <c r="E604" s="27" t="s">
        <v>186</v>
      </c>
      <c r="F604" s="27" t="s">
        <v>185</v>
      </c>
      <c r="G604" s="27">
        <v>8</v>
      </c>
      <c r="I604" s="27">
        <v>8.625</v>
      </c>
      <c r="N604" s="27" t="s">
        <v>175</v>
      </c>
      <c r="O604" s="27">
        <v>0.109</v>
      </c>
      <c r="X604" s="27">
        <f t="shared" si="341"/>
        <v>8.407</v>
      </c>
      <c r="Y604" s="27">
        <f t="shared" si="342"/>
        <v>55.510095717849502</v>
      </c>
      <c r="Z604" s="27">
        <f t="shared" si="343"/>
        <v>0.70058333333333334</v>
      </c>
      <c r="AA604" s="27">
        <f t="shared" si="344"/>
        <v>0.3854867758183993</v>
      </c>
      <c r="AB604" s="27">
        <f t="shared" si="345"/>
        <v>7.136909718092066E-5</v>
      </c>
      <c r="AC604" s="27">
        <v>5.0000000000000002E-5</v>
      </c>
      <c r="AI604" s="27">
        <v>9.92</v>
      </c>
      <c r="AY604" s="32" t="s">
        <v>188</v>
      </c>
      <c r="AZ604" s="33" t="s">
        <v>177</v>
      </c>
      <c r="BA604" s="27" t="s">
        <v>189</v>
      </c>
    </row>
    <row r="605" spans="1:53" s="27" customFormat="1" x14ac:dyDescent="0.25">
      <c r="A605" s="27" t="s">
        <v>171</v>
      </c>
      <c r="B605" s="27" t="s">
        <v>172</v>
      </c>
      <c r="C605" s="27" t="s">
        <v>173</v>
      </c>
      <c r="D605" s="27" t="s">
        <v>185</v>
      </c>
      <c r="E605" s="27" t="s">
        <v>186</v>
      </c>
      <c r="F605" s="27" t="s">
        <v>185</v>
      </c>
      <c r="G605" s="27">
        <v>8</v>
      </c>
      <c r="I605" s="27">
        <v>8.625</v>
      </c>
      <c r="N605" s="27" t="s">
        <v>179</v>
      </c>
      <c r="O605" s="27">
        <v>0.14799999999999999</v>
      </c>
      <c r="X605" s="27">
        <f t="shared" si="341"/>
        <v>8.3290000000000006</v>
      </c>
      <c r="Y605" s="27">
        <f t="shared" si="342"/>
        <v>54.484830672165174</v>
      </c>
      <c r="Z605" s="27">
        <f t="shared" si="343"/>
        <v>0.69408333333333339</v>
      </c>
      <c r="AA605" s="27">
        <f t="shared" si="344"/>
        <v>0.37836687966781368</v>
      </c>
      <c r="AB605" s="27">
        <f t="shared" si="345"/>
        <v>7.2037459478929041E-5</v>
      </c>
      <c r="AC605" s="27">
        <v>5.0000000000000002E-5</v>
      </c>
      <c r="AI605" s="27">
        <v>13.41</v>
      </c>
      <c r="AY605" s="32" t="s">
        <v>188</v>
      </c>
      <c r="AZ605" s="33" t="s">
        <v>177</v>
      </c>
      <c r="BA605" s="27" t="s">
        <v>189</v>
      </c>
    </row>
    <row r="606" spans="1:53" s="27" customFormat="1" x14ac:dyDescent="0.25">
      <c r="A606" s="27" t="s">
        <v>171</v>
      </c>
      <c r="B606" s="27" t="s">
        <v>172</v>
      </c>
      <c r="C606" s="27" t="s">
        <v>173</v>
      </c>
      <c r="D606" s="27" t="s">
        <v>185</v>
      </c>
      <c r="E606" s="27" t="s">
        <v>186</v>
      </c>
      <c r="F606" s="27" t="s">
        <v>185</v>
      </c>
      <c r="G606" s="27">
        <v>8</v>
      </c>
      <c r="I606" s="27">
        <v>8.625</v>
      </c>
      <c r="N606" s="27" t="s">
        <v>181</v>
      </c>
      <c r="O606" s="27">
        <v>0.32200000000000001</v>
      </c>
      <c r="X606" s="27">
        <f t="shared" si="341"/>
        <v>7.9809999999999999</v>
      </c>
      <c r="Y606" s="27">
        <f t="shared" si="342"/>
        <v>50.027004944500852</v>
      </c>
      <c r="Z606" s="27">
        <f t="shared" si="343"/>
        <v>0.66508333333333336</v>
      </c>
      <c r="AA606" s="27">
        <f t="shared" si="344"/>
        <v>0.34740975655903372</v>
      </c>
      <c r="AB606" s="27">
        <f t="shared" si="345"/>
        <v>7.5178549054003262E-5</v>
      </c>
      <c r="AC606" s="27">
        <v>5.0000000000000002E-5</v>
      </c>
      <c r="AI606" s="27">
        <v>28.58</v>
      </c>
      <c r="AY606" s="32" t="s">
        <v>188</v>
      </c>
      <c r="AZ606" s="33" t="s">
        <v>177</v>
      </c>
      <c r="BA606" s="27" t="s">
        <v>189</v>
      </c>
    </row>
    <row r="607" spans="1:53" s="27" customFormat="1" x14ac:dyDescent="0.25">
      <c r="A607" s="27" t="s">
        <v>171</v>
      </c>
      <c r="B607" s="27" t="s">
        <v>172</v>
      </c>
      <c r="C607" s="27" t="s">
        <v>173</v>
      </c>
      <c r="D607" s="27" t="s">
        <v>185</v>
      </c>
      <c r="E607" s="27" t="s">
        <v>186</v>
      </c>
      <c r="F607" s="27" t="s">
        <v>185</v>
      </c>
      <c r="G607" s="27">
        <v>8</v>
      </c>
      <c r="I607" s="27">
        <v>8.625</v>
      </c>
      <c r="N607" s="27" t="s">
        <v>184</v>
      </c>
      <c r="O607" s="27">
        <v>0.5</v>
      </c>
      <c r="X607" s="27">
        <f t="shared" si="341"/>
        <v>7.625</v>
      </c>
      <c r="Y607" s="27">
        <f t="shared" si="342"/>
        <v>45.663540093779766</v>
      </c>
      <c r="Z607" s="27">
        <f t="shared" si="343"/>
        <v>0.63541666666666663</v>
      </c>
      <c r="AA607" s="27">
        <f t="shared" si="344"/>
        <v>0.31710791731791499</v>
      </c>
      <c r="AB607" s="27">
        <f t="shared" si="345"/>
        <v>7.8688524590163941E-5</v>
      </c>
      <c r="AC607" s="27">
        <v>5.0000000000000002E-5</v>
      </c>
      <c r="AI607" s="27">
        <v>43.34</v>
      </c>
      <c r="AY607" s="32" t="s">
        <v>188</v>
      </c>
      <c r="AZ607" s="33" t="s">
        <v>177</v>
      </c>
      <c r="BA607" s="27" t="s">
        <v>189</v>
      </c>
    </row>
    <row r="608" spans="1:53" s="42" customFormat="1" x14ac:dyDescent="0.25">
      <c r="A608" s="42" t="s">
        <v>171</v>
      </c>
      <c r="B608" s="42" t="s">
        <v>172</v>
      </c>
      <c r="C608" s="42" t="s">
        <v>173</v>
      </c>
      <c r="D608" s="42" t="s">
        <v>185</v>
      </c>
      <c r="E608" s="42" t="s">
        <v>186</v>
      </c>
      <c r="F608" s="42" t="s">
        <v>185</v>
      </c>
      <c r="G608" s="42">
        <v>10</v>
      </c>
      <c r="I608" s="42">
        <v>10.75</v>
      </c>
      <c r="N608" s="42" t="s">
        <v>175</v>
      </c>
      <c r="O608" s="42">
        <v>0.13400000000000001</v>
      </c>
      <c r="X608" s="42">
        <f t="shared" si="341"/>
        <v>10.481999999999999</v>
      </c>
      <c r="Y608" s="42">
        <f t="shared" ref="Y608:Y621" si="346">PI()*X608^2/4</f>
        <v>86.293521477809378</v>
      </c>
      <c r="Z608" s="42">
        <f t="shared" ref="Z608:Z621" si="347">X608/12</f>
        <v>0.87349999999999994</v>
      </c>
      <c r="AA608" s="42">
        <f t="shared" ref="AA608:AA621" si="348">PI()*Z608^2/4</f>
        <v>0.59926056581812059</v>
      </c>
      <c r="AB608" s="42">
        <f t="shared" si="345"/>
        <v>5.724098454493418E-5</v>
      </c>
      <c r="AC608" s="42">
        <v>5.0000000000000002E-5</v>
      </c>
      <c r="AI608" s="42">
        <v>15.21</v>
      </c>
      <c r="AY608" s="47" t="s">
        <v>188</v>
      </c>
      <c r="AZ608" s="48" t="s">
        <v>177</v>
      </c>
      <c r="BA608" s="49" t="s">
        <v>189</v>
      </c>
    </row>
    <row r="609" spans="1:53" s="42" customFormat="1" x14ac:dyDescent="0.25">
      <c r="A609" s="42" t="s">
        <v>171</v>
      </c>
      <c r="B609" s="42" t="s">
        <v>172</v>
      </c>
      <c r="C609" s="42" t="s">
        <v>173</v>
      </c>
      <c r="D609" s="42" t="s">
        <v>185</v>
      </c>
      <c r="E609" s="42" t="s">
        <v>186</v>
      </c>
      <c r="F609" s="42" t="s">
        <v>185</v>
      </c>
      <c r="G609" s="42">
        <v>10</v>
      </c>
      <c r="I609" s="42">
        <v>10.75</v>
      </c>
      <c r="N609" s="42" t="s">
        <v>179</v>
      </c>
      <c r="O609" s="42">
        <v>0.16500000000000001</v>
      </c>
      <c r="X609" s="42">
        <f t="shared" si="341"/>
        <v>10.42</v>
      </c>
      <c r="Y609" s="42">
        <f t="shared" si="346"/>
        <v>85.275705148306699</v>
      </c>
      <c r="Z609" s="42">
        <f t="shared" si="347"/>
        <v>0.86833333333333329</v>
      </c>
      <c r="AA609" s="42">
        <f t="shared" si="348"/>
        <v>0.59219239686324088</v>
      </c>
      <c r="AB609" s="42">
        <f t="shared" si="345"/>
        <v>5.7581573896353173E-5</v>
      </c>
      <c r="AC609" s="42">
        <v>5.0000000000000002E-5</v>
      </c>
      <c r="AI609" s="42">
        <v>18.670000000000002</v>
      </c>
      <c r="AY609" s="47" t="s">
        <v>188</v>
      </c>
      <c r="AZ609" s="48" t="s">
        <v>177</v>
      </c>
      <c r="BA609" s="49" t="s">
        <v>189</v>
      </c>
    </row>
    <row r="610" spans="1:53" s="42" customFormat="1" x14ac:dyDescent="0.25">
      <c r="A610" s="42" t="s">
        <v>171</v>
      </c>
      <c r="B610" s="42" t="s">
        <v>172</v>
      </c>
      <c r="C610" s="42" t="s">
        <v>173</v>
      </c>
      <c r="D610" s="42" t="s">
        <v>185</v>
      </c>
      <c r="E610" s="42" t="s">
        <v>186</v>
      </c>
      <c r="F610" s="42" t="s">
        <v>185</v>
      </c>
      <c r="G610" s="42">
        <v>10</v>
      </c>
      <c r="I610" s="42">
        <v>10.75</v>
      </c>
      <c r="N610" s="42" t="s">
        <v>181</v>
      </c>
      <c r="O610" s="42">
        <v>0.36499999999999999</v>
      </c>
      <c r="X610" s="42">
        <f t="shared" si="341"/>
        <v>10.02</v>
      </c>
      <c r="Y610" s="42">
        <f t="shared" si="346"/>
        <v>78.854289764369156</v>
      </c>
      <c r="Z610" s="42">
        <f t="shared" si="347"/>
        <v>0.83499999999999996</v>
      </c>
      <c r="AA610" s="42">
        <f t="shared" si="348"/>
        <v>0.54759923447478587</v>
      </c>
      <c r="AB610" s="42">
        <f t="shared" si="345"/>
        <v>5.988023952095809E-5</v>
      </c>
      <c r="AC610" s="42">
        <v>5.0000000000000002E-5</v>
      </c>
      <c r="AI610" s="42">
        <v>40.520000000000003</v>
      </c>
      <c r="AY610" s="47" t="s">
        <v>188</v>
      </c>
      <c r="AZ610" s="48" t="s">
        <v>177</v>
      </c>
      <c r="BA610" s="49" t="s">
        <v>189</v>
      </c>
    </row>
    <row r="611" spans="1:53" s="42" customFormat="1" x14ac:dyDescent="0.25">
      <c r="A611" s="42" t="s">
        <v>171</v>
      </c>
      <c r="B611" s="42" t="s">
        <v>172</v>
      </c>
      <c r="C611" s="42" t="s">
        <v>173</v>
      </c>
      <c r="D611" s="42" t="s">
        <v>185</v>
      </c>
      <c r="E611" s="42" t="s">
        <v>186</v>
      </c>
      <c r="F611" s="42" t="s">
        <v>185</v>
      </c>
      <c r="G611" s="42">
        <v>10</v>
      </c>
      <c r="I611" s="42">
        <v>10.75</v>
      </c>
      <c r="N611" s="42" t="s">
        <v>184</v>
      </c>
      <c r="O611" s="42">
        <v>0.5</v>
      </c>
      <c r="X611" s="42">
        <f t="shared" si="341"/>
        <v>9.75</v>
      </c>
      <c r="Y611" s="42">
        <f t="shared" si="346"/>
        <v>74.661912907969921</v>
      </c>
      <c r="Z611" s="42">
        <f t="shared" si="347"/>
        <v>0.8125</v>
      </c>
      <c r="AA611" s="42">
        <f t="shared" si="348"/>
        <v>0.51848550630534673</v>
      </c>
      <c r="AB611" s="42">
        <f t="shared" si="345"/>
        <v>6.1538461538461535E-5</v>
      </c>
      <c r="AC611" s="42">
        <v>5.0000000000000002E-5</v>
      </c>
      <c r="AI611" s="42">
        <v>54.79</v>
      </c>
      <c r="AY611" s="47" t="s">
        <v>188</v>
      </c>
      <c r="AZ611" s="48" t="s">
        <v>177</v>
      </c>
      <c r="BA611" s="49" t="s">
        <v>189</v>
      </c>
    </row>
    <row r="612" spans="1:53" s="27" customFormat="1" x14ac:dyDescent="0.25">
      <c r="A612" s="27" t="s">
        <v>171</v>
      </c>
      <c r="B612" s="27" t="s">
        <v>172</v>
      </c>
      <c r="C612" s="27" t="s">
        <v>173</v>
      </c>
      <c r="D612" s="27" t="s">
        <v>185</v>
      </c>
      <c r="E612" s="27" t="s">
        <v>186</v>
      </c>
      <c r="F612" s="27" t="s">
        <v>185</v>
      </c>
      <c r="G612" s="27">
        <v>12</v>
      </c>
      <c r="I612" s="27">
        <v>12.75</v>
      </c>
      <c r="N612" s="27" t="s">
        <v>175</v>
      </c>
      <c r="O612" s="27">
        <v>0.156</v>
      </c>
      <c r="X612" s="27">
        <f t="shared" si="341"/>
        <v>12.438000000000001</v>
      </c>
      <c r="Y612" s="27">
        <f t="shared" si="346"/>
        <v>121.50411494812535</v>
      </c>
      <c r="Z612" s="27">
        <f t="shared" si="347"/>
        <v>1.0365</v>
      </c>
      <c r="AA612" s="27">
        <f t="shared" si="348"/>
        <v>0.84377857602864814</v>
      </c>
      <c r="AB612" s="27">
        <f t="shared" si="345"/>
        <v>4.8239266763145201E-5</v>
      </c>
      <c r="AC612" s="27">
        <v>5.0000000000000002E-5</v>
      </c>
      <c r="AI612" s="27">
        <v>21</v>
      </c>
      <c r="AY612" s="32" t="s">
        <v>188</v>
      </c>
      <c r="AZ612" s="33" t="s">
        <v>177</v>
      </c>
      <c r="BA612" s="27" t="s">
        <v>189</v>
      </c>
    </row>
    <row r="613" spans="1:53" s="27" customFormat="1" x14ac:dyDescent="0.25">
      <c r="A613" s="27" t="s">
        <v>171</v>
      </c>
      <c r="B613" s="27" t="s">
        <v>172</v>
      </c>
      <c r="C613" s="27" t="s">
        <v>173</v>
      </c>
      <c r="D613" s="27" t="s">
        <v>185</v>
      </c>
      <c r="E613" s="27" t="s">
        <v>186</v>
      </c>
      <c r="F613" s="27" t="s">
        <v>185</v>
      </c>
      <c r="G613" s="27">
        <v>12</v>
      </c>
      <c r="I613" s="27">
        <v>12.75</v>
      </c>
      <c r="N613" s="27" t="s">
        <v>179</v>
      </c>
      <c r="O613" s="27">
        <v>0.18</v>
      </c>
      <c r="X613" s="27">
        <f t="shared" si="341"/>
        <v>12.39</v>
      </c>
      <c r="Y613" s="27">
        <f t="shared" si="346"/>
        <v>120.56812139928542</v>
      </c>
      <c r="Z613" s="27">
        <f t="shared" si="347"/>
        <v>1.0325</v>
      </c>
      <c r="AA613" s="27">
        <f t="shared" si="348"/>
        <v>0.8372786208283709</v>
      </c>
      <c r="AB613" s="27">
        <f t="shared" si="345"/>
        <v>4.842615012106538E-5</v>
      </c>
      <c r="AC613" s="27">
        <v>5.0000000000000002E-5</v>
      </c>
      <c r="AI613" s="27">
        <v>24.19</v>
      </c>
      <c r="AY613" s="32" t="s">
        <v>188</v>
      </c>
      <c r="AZ613" s="33" t="s">
        <v>177</v>
      </c>
      <c r="BA613" s="27" t="s">
        <v>189</v>
      </c>
    </row>
    <row r="614" spans="1:53" s="27" customFormat="1" x14ac:dyDescent="0.25">
      <c r="A614" s="27" t="s">
        <v>171</v>
      </c>
      <c r="B614" s="27" t="s">
        <v>172</v>
      </c>
      <c r="C614" s="27" t="s">
        <v>173</v>
      </c>
      <c r="D614" s="27" t="s">
        <v>185</v>
      </c>
      <c r="E614" s="27" t="s">
        <v>186</v>
      </c>
      <c r="F614" s="27" t="s">
        <v>185</v>
      </c>
      <c r="G614" s="27">
        <v>12</v>
      </c>
      <c r="I614" s="27">
        <v>12.75</v>
      </c>
      <c r="N614" s="27" t="s">
        <v>181</v>
      </c>
      <c r="O614" s="27">
        <v>0.375</v>
      </c>
      <c r="X614" s="27">
        <f t="shared" si="341"/>
        <v>12</v>
      </c>
      <c r="Y614" s="27">
        <f t="shared" si="346"/>
        <v>113.09733552923255</v>
      </c>
      <c r="Z614" s="27">
        <f t="shared" si="347"/>
        <v>1</v>
      </c>
      <c r="AA614" s="27">
        <f t="shared" si="348"/>
        <v>0.78539816339744828</v>
      </c>
      <c r="AB614" s="27">
        <f t="shared" si="345"/>
        <v>5.0000000000000002E-5</v>
      </c>
      <c r="AC614" s="27">
        <v>5.0000000000000002E-5</v>
      </c>
      <c r="AI614" s="27">
        <v>49.61</v>
      </c>
      <c r="AY614" s="32" t="s">
        <v>188</v>
      </c>
      <c r="AZ614" s="33" t="s">
        <v>177</v>
      </c>
      <c r="BA614" s="27" t="s">
        <v>189</v>
      </c>
    </row>
    <row r="615" spans="1:53" s="27" customFormat="1" x14ac:dyDescent="0.25">
      <c r="A615" s="27" t="s">
        <v>171</v>
      </c>
      <c r="B615" s="27" t="s">
        <v>172</v>
      </c>
      <c r="C615" s="27" t="s">
        <v>173</v>
      </c>
      <c r="D615" s="27" t="s">
        <v>185</v>
      </c>
      <c r="E615" s="27" t="s">
        <v>186</v>
      </c>
      <c r="F615" s="27" t="s">
        <v>185</v>
      </c>
      <c r="G615" s="27">
        <v>12</v>
      </c>
      <c r="I615" s="27">
        <v>12.75</v>
      </c>
      <c r="N615" s="27" t="s">
        <v>184</v>
      </c>
      <c r="O615" s="27">
        <v>0.5</v>
      </c>
      <c r="X615" s="27">
        <f t="shared" si="341"/>
        <v>11.75</v>
      </c>
      <c r="Y615" s="27">
        <f t="shared" si="346"/>
        <v>108.43403393406021</v>
      </c>
      <c r="Z615" s="27">
        <f t="shared" si="347"/>
        <v>0.97916666666666663</v>
      </c>
      <c r="AA615" s="27">
        <f t="shared" si="348"/>
        <v>0.75301412454208472</v>
      </c>
      <c r="AB615" s="27">
        <f t="shared" si="345"/>
        <v>5.1063829787234044E-5</v>
      </c>
      <c r="AC615" s="27">
        <v>5.0000000000000002E-5</v>
      </c>
      <c r="AI615" s="27">
        <v>65.48</v>
      </c>
      <c r="AY615" s="32" t="s">
        <v>188</v>
      </c>
      <c r="AZ615" s="33" t="s">
        <v>177</v>
      </c>
      <c r="BA615" s="27" t="s">
        <v>189</v>
      </c>
    </row>
    <row r="616" spans="1:53" s="42" customFormat="1" x14ac:dyDescent="0.25">
      <c r="A616" s="42" t="s">
        <v>171</v>
      </c>
      <c r="B616" s="42" t="s">
        <v>172</v>
      </c>
      <c r="C616" s="42" t="s">
        <v>173</v>
      </c>
      <c r="D616" s="42" t="s">
        <v>185</v>
      </c>
      <c r="E616" s="42" t="s">
        <v>186</v>
      </c>
      <c r="F616" s="42" t="s">
        <v>185</v>
      </c>
      <c r="G616" s="42">
        <v>14</v>
      </c>
      <c r="I616" s="42">
        <v>14</v>
      </c>
      <c r="N616" s="42" t="s">
        <v>175</v>
      </c>
      <c r="O616" s="42">
        <v>0.156</v>
      </c>
      <c r="X616" s="42">
        <f t="shared" si="341"/>
        <v>13.688000000000001</v>
      </c>
      <c r="Y616" s="42">
        <f t="shared" si="346"/>
        <v>147.15325546927752</v>
      </c>
      <c r="Z616" s="42">
        <f t="shared" si="347"/>
        <v>1.1406666666666667</v>
      </c>
      <c r="AA616" s="42">
        <f t="shared" si="348"/>
        <v>1.0218976074255384</v>
      </c>
      <c r="AB616" s="42">
        <f t="shared" ref="AB616:AB629" si="349">AC616/Z616</f>
        <v>4.3834015195791932E-5</v>
      </c>
      <c r="AC616" s="42">
        <v>5.0000000000000002E-5</v>
      </c>
      <c r="AI616" s="42">
        <v>23.09</v>
      </c>
      <c r="AY616" s="47" t="s">
        <v>188</v>
      </c>
      <c r="AZ616" s="48" t="s">
        <v>177</v>
      </c>
      <c r="BA616" s="49" t="s">
        <v>189</v>
      </c>
    </row>
    <row r="617" spans="1:53" s="42" customFormat="1" x14ac:dyDescent="0.25">
      <c r="A617" s="42" t="s">
        <v>171</v>
      </c>
      <c r="B617" s="42" t="s">
        <v>172</v>
      </c>
      <c r="C617" s="42" t="s">
        <v>173</v>
      </c>
      <c r="D617" s="42" t="s">
        <v>185</v>
      </c>
      <c r="E617" s="42" t="s">
        <v>186</v>
      </c>
      <c r="F617" s="42" t="s">
        <v>185</v>
      </c>
      <c r="G617" s="42">
        <v>14</v>
      </c>
      <c r="I617" s="42">
        <v>14</v>
      </c>
      <c r="N617" s="42" t="s">
        <v>179</v>
      </c>
      <c r="O617" s="42">
        <v>0.188</v>
      </c>
      <c r="X617" s="42">
        <f t="shared" si="341"/>
        <v>13.624000000000001</v>
      </c>
      <c r="Y617" s="42">
        <f t="shared" si="346"/>
        <v>145.78040461240002</v>
      </c>
      <c r="Z617" s="42">
        <f t="shared" si="347"/>
        <v>1.1353333333333333</v>
      </c>
      <c r="AA617" s="42">
        <f t="shared" si="348"/>
        <v>1.0123639209194444</v>
      </c>
      <c r="AB617" s="42">
        <f t="shared" si="349"/>
        <v>4.4039929536112744E-5</v>
      </c>
      <c r="AC617" s="42">
        <v>5.0000000000000002E-5</v>
      </c>
      <c r="AI617" s="42">
        <v>27.76</v>
      </c>
      <c r="AY617" s="47" t="s">
        <v>188</v>
      </c>
      <c r="AZ617" s="48" t="s">
        <v>177</v>
      </c>
      <c r="BA617" s="49" t="s">
        <v>189</v>
      </c>
    </row>
    <row r="618" spans="1:53" s="42" customFormat="1" x14ac:dyDescent="0.25">
      <c r="A618" s="42" t="s">
        <v>171</v>
      </c>
      <c r="B618" s="42" t="s">
        <v>172</v>
      </c>
      <c r="C618" s="42" t="s">
        <v>173</v>
      </c>
      <c r="D618" s="42" t="s">
        <v>185</v>
      </c>
      <c r="E618" s="42" t="s">
        <v>186</v>
      </c>
      <c r="F618" s="42" t="s">
        <v>185</v>
      </c>
      <c r="G618" s="42">
        <v>14</v>
      </c>
      <c r="I618" s="42">
        <v>14</v>
      </c>
      <c r="N618" s="42" t="s">
        <v>181</v>
      </c>
      <c r="O618" s="42">
        <v>0.375</v>
      </c>
      <c r="X618" s="42">
        <f t="shared" si="341"/>
        <v>13.25</v>
      </c>
      <c r="Y618" s="42">
        <f t="shared" si="346"/>
        <v>137.88646506146452</v>
      </c>
      <c r="Z618" s="42">
        <f t="shared" si="347"/>
        <v>1.1041666666666667</v>
      </c>
      <c r="AA618" s="42">
        <f t="shared" si="348"/>
        <v>0.95754489626017036</v>
      </c>
      <c r="AB618" s="42">
        <f t="shared" si="349"/>
        <v>4.528301886792453E-5</v>
      </c>
      <c r="AC618" s="42">
        <v>5.0000000000000002E-5</v>
      </c>
      <c r="AI618" s="42">
        <v>54.62</v>
      </c>
      <c r="AY618" s="47" t="s">
        <v>188</v>
      </c>
      <c r="AZ618" s="48" t="s">
        <v>177</v>
      </c>
      <c r="BA618" s="49" t="s">
        <v>189</v>
      </c>
    </row>
    <row r="619" spans="1:53" s="42" customFormat="1" x14ac:dyDescent="0.25">
      <c r="A619" s="42" t="s">
        <v>171</v>
      </c>
      <c r="B619" s="42" t="s">
        <v>172</v>
      </c>
      <c r="C619" s="42" t="s">
        <v>173</v>
      </c>
      <c r="D619" s="42" t="s">
        <v>185</v>
      </c>
      <c r="E619" s="42" t="s">
        <v>186</v>
      </c>
      <c r="F619" s="42" t="s">
        <v>185</v>
      </c>
      <c r="G619" s="42">
        <v>14</v>
      </c>
      <c r="I619" s="42">
        <v>14</v>
      </c>
      <c r="N619" s="42" t="s">
        <v>184</v>
      </c>
      <c r="O619" s="42">
        <v>0.5</v>
      </c>
      <c r="X619" s="42">
        <f t="shared" si="341"/>
        <v>13</v>
      </c>
      <c r="Y619" s="42">
        <f t="shared" si="346"/>
        <v>132.73228961416876</v>
      </c>
      <c r="Z619" s="42">
        <f t="shared" si="347"/>
        <v>1.0833333333333333</v>
      </c>
      <c r="AA619" s="42">
        <f t="shared" si="348"/>
        <v>0.92175201120950512</v>
      </c>
      <c r="AB619" s="42">
        <f t="shared" si="349"/>
        <v>4.6153846153846158E-5</v>
      </c>
      <c r="AC619" s="42">
        <v>5.0000000000000002E-5</v>
      </c>
      <c r="AI619" s="42">
        <v>72.16</v>
      </c>
      <c r="AY619" s="47" t="s">
        <v>188</v>
      </c>
      <c r="AZ619" s="48" t="s">
        <v>177</v>
      </c>
      <c r="BA619" s="49" t="s">
        <v>189</v>
      </c>
    </row>
    <row r="620" spans="1:53" s="27" customFormat="1" x14ac:dyDescent="0.25">
      <c r="A620" s="27" t="s">
        <v>171</v>
      </c>
      <c r="B620" s="27" t="s">
        <v>172</v>
      </c>
      <c r="C620" s="27" t="s">
        <v>173</v>
      </c>
      <c r="D620" s="27" t="s">
        <v>185</v>
      </c>
      <c r="E620" s="27" t="s">
        <v>186</v>
      </c>
      <c r="F620" s="27" t="s">
        <v>185</v>
      </c>
      <c r="G620" s="27">
        <v>16</v>
      </c>
      <c r="I620" s="27">
        <v>16</v>
      </c>
      <c r="N620" s="27" t="s">
        <v>175</v>
      </c>
      <c r="O620" s="27">
        <v>0.16500000000000001</v>
      </c>
      <c r="X620" s="27">
        <f t="shared" si="341"/>
        <v>15.67</v>
      </c>
      <c r="Y620" s="27">
        <f t="shared" si="346"/>
        <v>192.85365508426369</v>
      </c>
      <c r="Z620" s="27">
        <f t="shared" si="347"/>
        <v>1.3058333333333334</v>
      </c>
      <c r="AA620" s="27">
        <f t="shared" si="348"/>
        <v>1.3392614936407203</v>
      </c>
      <c r="AB620" s="27">
        <f t="shared" si="349"/>
        <v>3.8289725590299933E-5</v>
      </c>
      <c r="AC620" s="27">
        <v>5.0000000000000002E-5</v>
      </c>
      <c r="AI620" s="27">
        <v>27.93</v>
      </c>
      <c r="AY620" s="32" t="s">
        <v>188</v>
      </c>
      <c r="AZ620" s="33" t="s">
        <v>177</v>
      </c>
      <c r="BA620" s="27" t="s">
        <v>189</v>
      </c>
    </row>
    <row r="621" spans="1:53" s="27" customFormat="1" x14ac:dyDescent="0.25">
      <c r="A621" s="27" t="s">
        <v>171</v>
      </c>
      <c r="B621" s="27" t="s">
        <v>172</v>
      </c>
      <c r="C621" s="27" t="s">
        <v>173</v>
      </c>
      <c r="D621" s="27" t="s">
        <v>185</v>
      </c>
      <c r="E621" s="27" t="s">
        <v>186</v>
      </c>
      <c r="F621" s="27" t="s">
        <v>185</v>
      </c>
      <c r="G621" s="27">
        <v>16</v>
      </c>
      <c r="I621" s="27">
        <v>16</v>
      </c>
      <c r="N621" s="27" t="s">
        <v>179</v>
      </c>
      <c r="O621" s="27">
        <v>0.188</v>
      </c>
      <c r="X621" s="27">
        <f t="shared" si="341"/>
        <v>15.624000000000001</v>
      </c>
      <c r="Y621" s="27">
        <f t="shared" si="346"/>
        <v>191.72305557849717</v>
      </c>
      <c r="Z621" s="27">
        <f t="shared" si="347"/>
        <v>1.302</v>
      </c>
      <c r="AA621" s="27">
        <f t="shared" si="348"/>
        <v>1.331410108184008</v>
      </c>
      <c r="AB621" s="27">
        <f t="shared" si="349"/>
        <v>3.8402457757296467E-5</v>
      </c>
      <c r="AC621" s="27">
        <v>5.0000000000000002E-5</v>
      </c>
      <c r="AI621" s="27">
        <v>31.78</v>
      </c>
      <c r="AY621" s="32" t="s">
        <v>188</v>
      </c>
      <c r="AZ621" s="33" t="s">
        <v>177</v>
      </c>
      <c r="BA621" s="27" t="s">
        <v>189</v>
      </c>
    </row>
    <row r="622" spans="1:53" s="27" customFormat="1" x14ac:dyDescent="0.25">
      <c r="A622" s="27" t="s">
        <v>171</v>
      </c>
      <c r="B622" s="27" t="s">
        <v>172</v>
      </c>
      <c r="C622" s="27" t="s">
        <v>173</v>
      </c>
      <c r="D622" s="27" t="s">
        <v>185</v>
      </c>
      <c r="E622" s="27" t="s">
        <v>186</v>
      </c>
      <c r="F622" s="27" t="s">
        <v>185</v>
      </c>
      <c r="G622" s="27">
        <v>16</v>
      </c>
      <c r="I622" s="27">
        <v>16</v>
      </c>
      <c r="N622" s="27" t="s">
        <v>181</v>
      </c>
      <c r="O622" s="27">
        <v>0.375</v>
      </c>
      <c r="X622" s="27">
        <f t="shared" si="341"/>
        <v>15.25</v>
      </c>
      <c r="Y622" s="27">
        <f t="shared" ref="Y622:Y634" si="350">PI()*X622^2/4</f>
        <v>182.65416037511906</v>
      </c>
      <c r="Z622" s="27">
        <f t="shared" ref="Z622:Z634" si="351">X622/12</f>
        <v>1.2708333333333333</v>
      </c>
      <c r="AA622" s="27">
        <f t="shared" ref="AA622:AA634" si="352">PI()*Z622^2/4</f>
        <v>1.26843166927166</v>
      </c>
      <c r="AB622" s="27">
        <f t="shared" si="349"/>
        <v>3.934426229508197E-5</v>
      </c>
      <c r="AC622" s="27">
        <v>5.0000000000000002E-5</v>
      </c>
      <c r="AI622" s="27">
        <v>62.64</v>
      </c>
      <c r="AY622" s="32" t="s">
        <v>188</v>
      </c>
      <c r="AZ622" s="33" t="s">
        <v>177</v>
      </c>
      <c r="BA622" s="27" t="s">
        <v>189</v>
      </c>
    </row>
    <row r="623" spans="1:53" s="27" customFormat="1" x14ac:dyDescent="0.25">
      <c r="A623" s="27" t="s">
        <v>171</v>
      </c>
      <c r="B623" s="27" t="s">
        <v>172</v>
      </c>
      <c r="C623" s="27" t="s">
        <v>173</v>
      </c>
      <c r="D623" s="27" t="s">
        <v>185</v>
      </c>
      <c r="E623" s="27" t="s">
        <v>186</v>
      </c>
      <c r="F623" s="27" t="s">
        <v>185</v>
      </c>
      <c r="G623" s="27">
        <v>16</v>
      </c>
      <c r="I623" s="27">
        <v>16</v>
      </c>
      <c r="N623" s="27" t="s">
        <v>184</v>
      </c>
      <c r="O623" s="27">
        <v>0.5</v>
      </c>
      <c r="X623" s="27">
        <f t="shared" si="341"/>
        <v>15</v>
      </c>
      <c r="Y623" s="27">
        <f t="shared" si="350"/>
        <v>176.71458676442586</v>
      </c>
      <c r="Z623" s="27">
        <f t="shared" si="351"/>
        <v>1.25</v>
      </c>
      <c r="AA623" s="27">
        <f t="shared" si="352"/>
        <v>1.227184630308513</v>
      </c>
      <c r="AB623" s="27">
        <f t="shared" si="349"/>
        <v>4.0000000000000003E-5</v>
      </c>
      <c r="AC623" s="27">
        <v>5.0000000000000002E-5</v>
      </c>
      <c r="AI623" s="27">
        <v>82.85</v>
      </c>
      <c r="AY623" s="32" t="s">
        <v>188</v>
      </c>
      <c r="AZ623" s="33" t="s">
        <v>177</v>
      </c>
      <c r="BA623" s="27" t="s">
        <v>189</v>
      </c>
    </row>
    <row r="624" spans="1:53" s="42" customFormat="1" x14ac:dyDescent="0.25">
      <c r="A624" s="42" t="s">
        <v>171</v>
      </c>
      <c r="B624" s="42" t="s">
        <v>172</v>
      </c>
      <c r="C624" s="42" t="s">
        <v>173</v>
      </c>
      <c r="D624" s="42" t="s">
        <v>185</v>
      </c>
      <c r="E624" s="42" t="s">
        <v>186</v>
      </c>
      <c r="F624" s="42" t="s">
        <v>185</v>
      </c>
      <c r="G624" s="42">
        <v>18</v>
      </c>
      <c r="I624" s="42">
        <v>18</v>
      </c>
      <c r="N624" s="42" t="s">
        <v>175</v>
      </c>
      <c r="O624" s="42">
        <v>0.16500000000000001</v>
      </c>
      <c r="X624" s="42">
        <f t="shared" si="341"/>
        <v>17.670000000000002</v>
      </c>
      <c r="Y624" s="42">
        <f t="shared" si="350"/>
        <v>245.22400461960558</v>
      </c>
      <c r="Z624" s="42">
        <f t="shared" si="351"/>
        <v>1.4725000000000001</v>
      </c>
      <c r="AA624" s="42">
        <f t="shared" si="352"/>
        <v>1.7029444765250386</v>
      </c>
      <c r="AB624" s="42">
        <f t="shared" si="349"/>
        <v>3.3955857385398982E-5</v>
      </c>
      <c r="AC624" s="42">
        <v>5.0000000000000002E-5</v>
      </c>
      <c r="AI624" s="42">
        <v>31.46</v>
      </c>
      <c r="AY624" s="47" t="s">
        <v>188</v>
      </c>
      <c r="AZ624" s="48" t="s">
        <v>177</v>
      </c>
      <c r="BA624" s="49" t="s">
        <v>189</v>
      </c>
    </row>
    <row r="625" spans="1:53" s="42" customFormat="1" x14ac:dyDescent="0.25">
      <c r="A625" s="42" t="s">
        <v>171</v>
      </c>
      <c r="B625" s="42" t="s">
        <v>172</v>
      </c>
      <c r="C625" s="42" t="s">
        <v>173</v>
      </c>
      <c r="D625" s="42" t="s">
        <v>185</v>
      </c>
      <c r="E625" s="42" t="s">
        <v>186</v>
      </c>
      <c r="F625" s="42" t="s">
        <v>185</v>
      </c>
      <c r="G625" s="42">
        <v>18</v>
      </c>
      <c r="I625" s="42">
        <v>18</v>
      </c>
      <c r="N625" s="42" t="s">
        <v>179</v>
      </c>
      <c r="O625" s="42">
        <v>0.188</v>
      </c>
      <c r="X625" s="42">
        <f t="shared" si="341"/>
        <v>17.623999999999999</v>
      </c>
      <c r="Y625" s="42">
        <f t="shared" si="350"/>
        <v>243.94889185177385</v>
      </c>
      <c r="Z625" s="42">
        <f t="shared" si="351"/>
        <v>1.4686666666666666</v>
      </c>
      <c r="AA625" s="42">
        <f t="shared" si="352"/>
        <v>1.6940895267484293</v>
      </c>
      <c r="AB625" s="42">
        <f t="shared" si="349"/>
        <v>3.4044484793463465E-5</v>
      </c>
      <c r="AC625" s="42">
        <v>5.0000000000000002E-5</v>
      </c>
      <c r="AI625" s="42">
        <v>35.799999999999997</v>
      </c>
      <c r="AY625" s="47" t="s">
        <v>188</v>
      </c>
      <c r="AZ625" s="48" t="s">
        <v>177</v>
      </c>
      <c r="BA625" s="49" t="s">
        <v>189</v>
      </c>
    </row>
    <row r="626" spans="1:53" s="42" customFormat="1" x14ac:dyDescent="0.25">
      <c r="A626" s="42" t="s">
        <v>171</v>
      </c>
      <c r="B626" s="42" t="s">
        <v>172</v>
      </c>
      <c r="C626" s="42" t="s">
        <v>173</v>
      </c>
      <c r="D626" s="42" t="s">
        <v>185</v>
      </c>
      <c r="E626" s="42" t="s">
        <v>186</v>
      </c>
      <c r="F626" s="42" t="s">
        <v>185</v>
      </c>
      <c r="G626" s="42">
        <v>18</v>
      </c>
      <c r="I626" s="42">
        <v>18</v>
      </c>
      <c r="N626" s="42" t="s">
        <v>181</v>
      </c>
      <c r="O626" s="42">
        <v>0.375</v>
      </c>
      <c r="X626" s="42">
        <f t="shared" si="341"/>
        <v>17.25</v>
      </c>
      <c r="Y626" s="42">
        <f t="shared" si="350"/>
        <v>233.7050409959532</v>
      </c>
      <c r="Z626" s="42">
        <f t="shared" si="351"/>
        <v>1.4375</v>
      </c>
      <c r="AA626" s="42">
        <f t="shared" si="352"/>
        <v>1.6229516735830083</v>
      </c>
      <c r="AB626" s="42">
        <f t="shared" si="349"/>
        <v>3.4782608695652178E-5</v>
      </c>
      <c r="AC626" s="42">
        <v>5.0000000000000002E-5</v>
      </c>
      <c r="AI626" s="42">
        <v>70.650000000000006</v>
      </c>
      <c r="AY626" s="47" t="s">
        <v>188</v>
      </c>
      <c r="AZ626" s="48" t="s">
        <v>177</v>
      </c>
      <c r="BA626" s="49" t="s">
        <v>189</v>
      </c>
    </row>
    <row r="627" spans="1:53" s="42" customFormat="1" x14ac:dyDescent="0.25">
      <c r="A627" s="42" t="s">
        <v>171</v>
      </c>
      <c r="B627" s="42" t="s">
        <v>172</v>
      </c>
      <c r="C627" s="42" t="s">
        <v>173</v>
      </c>
      <c r="D627" s="42" t="s">
        <v>185</v>
      </c>
      <c r="E627" s="42" t="s">
        <v>186</v>
      </c>
      <c r="F627" s="42" t="s">
        <v>185</v>
      </c>
      <c r="G627" s="42">
        <v>18</v>
      </c>
      <c r="I627" s="42">
        <v>18</v>
      </c>
      <c r="N627" s="42" t="s">
        <v>184</v>
      </c>
      <c r="O627" s="42">
        <v>0.5</v>
      </c>
      <c r="X627" s="42">
        <f t="shared" si="341"/>
        <v>17</v>
      </c>
      <c r="Y627" s="42">
        <f t="shared" si="350"/>
        <v>226.98006922186255</v>
      </c>
      <c r="Z627" s="42">
        <f t="shared" si="351"/>
        <v>1.4166666666666667</v>
      </c>
      <c r="AA627" s="42">
        <f t="shared" si="352"/>
        <v>1.5762504807073789</v>
      </c>
      <c r="AB627" s="42">
        <f t="shared" si="349"/>
        <v>3.529411764705882E-5</v>
      </c>
      <c r="AC627" s="42">
        <v>5.0000000000000002E-5</v>
      </c>
      <c r="AI627" s="42">
        <v>93.54</v>
      </c>
      <c r="AY627" s="47" t="s">
        <v>188</v>
      </c>
      <c r="AZ627" s="48" t="s">
        <v>177</v>
      </c>
      <c r="BA627" s="49" t="s">
        <v>189</v>
      </c>
    </row>
    <row r="628" spans="1:53" s="27" customFormat="1" x14ac:dyDescent="0.25">
      <c r="A628" s="27" t="s">
        <v>171</v>
      </c>
      <c r="B628" s="27" t="s">
        <v>172</v>
      </c>
      <c r="C628" s="27" t="s">
        <v>173</v>
      </c>
      <c r="D628" s="27" t="s">
        <v>185</v>
      </c>
      <c r="E628" s="27" t="s">
        <v>186</v>
      </c>
      <c r="F628" s="27" t="s">
        <v>185</v>
      </c>
      <c r="G628" s="27">
        <v>20</v>
      </c>
      <c r="I628" s="27">
        <v>20</v>
      </c>
      <c r="N628" s="27" t="s">
        <v>175</v>
      </c>
      <c r="O628" s="27">
        <v>0.188</v>
      </c>
      <c r="X628" s="27">
        <f t="shared" si="341"/>
        <v>19.623999999999999</v>
      </c>
      <c r="Y628" s="27">
        <f t="shared" si="350"/>
        <v>302.45791343223016</v>
      </c>
      <c r="Z628" s="27">
        <f t="shared" si="351"/>
        <v>1.6353333333333333</v>
      </c>
      <c r="AA628" s="27">
        <f t="shared" si="352"/>
        <v>2.1004021766127092</v>
      </c>
      <c r="AB628" s="27">
        <f t="shared" si="349"/>
        <v>3.0574806359559727E-5</v>
      </c>
      <c r="AC628" s="27">
        <v>5.0000000000000002E-5</v>
      </c>
      <c r="AI628" s="27">
        <v>39.82</v>
      </c>
      <c r="AY628" s="32" t="s">
        <v>188</v>
      </c>
      <c r="AZ628" s="33" t="s">
        <v>177</v>
      </c>
      <c r="BA628" s="27" t="s">
        <v>189</v>
      </c>
    </row>
    <row r="629" spans="1:53" s="27" customFormat="1" x14ac:dyDescent="0.25">
      <c r="A629" s="27" t="s">
        <v>171</v>
      </c>
      <c r="B629" s="27" t="s">
        <v>172</v>
      </c>
      <c r="C629" s="27" t="s">
        <v>173</v>
      </c>
      <c r="D629" s="27" t="s">
        <v>185</v>
      </c>
      <c r="E629" s="27" t="s">
        <v>186</v>
      </c>
      <c r="F629" s="27" t="s">
        <v>185</v>
      </c>
      <c r="G629" s="27">
        <v>20</v>
      </c>
      <c r="I629" s="27">
        <v>20</v>
      </c>
      <c r="N629" s="27" t="s">
        <v>179</v>
      </c>
      <c r="O629" s="27">
        <v>0.218</v>
      </c>
      <c r="X629" s="27">
        <f t="shared" si="341"/>
        <v>19.564</v>
      </c>
      <c r="Y629" s="27">
        <f t="shared" si="350"/>
        <v>300.611222438597</v>
      </c>
      <c r="Z629" s="27">
        <f t="shared" si="351"/>
        <v>1.6303333333333334</v>
      </c>
      <c r="AA629" s="27">
        <f t="shared" si="352"/>
        <v>2.0875779336013682</v>
      </c>
      <c r="AB629" s="27">
        <f t="shared" si="349"/>
        <v>3.0668574933551422E-5</v>
      </c>
      <c r="AC629" s="27">
        <v>5.0000000000000002E-5</v>
      </c>
      <c r="AI629" s="27">
        <v>46.1</v>
      </c>
      <c r="AY629" s="32" t="s">
        <v>188</v>
      </c>
      <c r="AZ629" s="33" t="s">
        <v>177</v>
      </c>
      <c r="BA629" s="27" t="s">
        <v>189</v>
      </c>
    </row>
    <row r="630" spans="1:53" s="27" customFormat="1" x14ac:dyDescent="0.25">
      <c r="A630" s="27" t="s">
        <v>171</v>
      </c>
      <c r="B630" s="27" t="s">
        <v>172</v>
      </c>
      <c r="C630" s="27" t="s">
        <v>173</v>
      </c>
      <c r="D630" s="27" t="s">
        <v>185</v>
      </c>
      <c r="E630" s="27" t="s">
        <v>186</v>
      </c>
      <c r="F630" s="27" t="s">
        <v>185</v>
      </c>
      <c r="G630" s="27">
        <v>20</v>
      </c>
      <c r="I630" s="27">
        <v>20</v>
      </c>
      <c r="N630" s="27" t="s">
        <v>181</v>
      </c>
      <c r="O630" s="27">
        <v>0.375</v>
      </c>
      <c r="X630" s="27">
        <f t="shared" si="341"/>
        <v>19.25</v>
      </c>
      <c r="Y630" s="27">
        <f t="shared" si="350"/>
        <v>291.03910692396693</v>
      </c>
      <c r="Z630" s="27">
        <f t="shared" si="351"/>
        <v>1.6041666666666667</v>
      </c>
      <c r="AA630" s="27">
        <f t="shared" si="352"/>
        <v>2.0211049091942148</v>
      </c>
      <c r="AB630" s="27">
        <f t="shared" ref="AB630:AB639" si="353">AC630/Z630</f>
        <v>3.1168831168831166E-5</v>
      </c>
      <c r="AC630" s="27">
        <v>5.0000000000000002E-5</v>
      </c>
      <c r="AI630" s="27">
        <v>78.67</v>
      </c>
      <c r="AY630" s="32" t="s">
        <v>188</v>
      </c>
      <c r="AZ630" s="33" t="s">
        <v>177</v>
      </c>
      <c r="BA630" s="27" t="s">
        <v>189</v>
      </c>
    </row>
    <row r="631" spans="1:53" s="27" customFormat="1" x14ac:dyDescent="0.25">
      <c r="A631" s="27" t="s">
        <v>171</v>
      </c>
      <c r="B631" s="27" t="s">
        <v>172</v>
      </c>
      <c r="C631" s="27" t="s">
        <v>173</v>
      </c>
      <c r="D631" s="27" t="s">
        <v>185</v>
      </c>
      <c r="E631" s="27" t="s">
        <v>186</v>
      </c>
      <c r="F631" s="27" t="s">
        <v>185</v>
      </c>
      <c r="G631" s="27">
        <v>20</v>
      </c>
      <c r="I631" s="27">
        <v>20</v>
      </c>
      <c r="N631" s="27" t="s">
        <v>184</v>
      </c>
      <c r="O631" s="27">
        <v>0.5</v>
      </c>
      <c r="X631" s="27">
        <f t="shared" si="341"/>
        <v>19</v>
      </c>
      <c r="Y631" s="27">
        <f t="shared" si="350"/>
        <v>283.5287369864788</v>
      </c>
      <c r="Z631" s="27">
        <f t="shared" si="351"/>
        <v>1.5833333333333333</v>
      </c>
      <c r="AA631" s="27">
        <f t="shared" si="352"/>
        <v>1.9689495624061029</v>
      </c>
      <c r="AB631" s="27">
        <f t="shared" si="353"/>
        <v>3.1578947368421058E-5</v>
      </c>
      <c r="AC631" s="27">
        <v>5.0000000000000002E-5</v>
      </c>
      <c r="AI631" s="27">
        <v>104.23</v>
      </c>
      <c r="AY631" s="32" t="s">
        <v>188</v>
      </c>
      <c r="AZ631" s="33" t="s">
        <v>177</v>
      </c>
      <c r="BA631" s="27" t="s">
        <v>189</v>
      </c>
    </row>
    <row r="632" spans="1:53" s="42" customFormat="1" x14ac:dyDescent="0.25">
      <c r="A632" s="42" t="s">
        <v>171</v>
      </c>
      <c r="B632" s="42" t="s">
        <v>172</v>
      </c>
      <c r="C632" s="42" t="s">
        <v>173</v>
      </c>
      <c r="D632" s="42" t="s">
        <v>185</v>
      </c>
      <c r="E632" s="42" t="s">
        <v>186</v>
      </c>
      <c r="F632" s="42" t="s">
        <v>185</v>
      </c>
      <c r="G632" s="42">
        <v>22</v>
      </c>
      <c r="I632" s="42">
        <v>22</v>
      </c>
      <c r="N632" s="42" t="s">
        <v>175</v>
      </c>
      <c r="O632" s="42">
        <v>0.188</v>
      </c>
      <c r="X632" s="42">
        <f t="shared" si="341"/>
        <v>21.623999999999999</v>
      </c>
      <c r="Y632" s="42">
        <f t="shared" si="350"/>
        <v>367.25012031986603</v>
      </c>
      <c r="Z632" s="42">
        <f t="shared" si="351"/>
        <v>1.8019999999999998</v>
      </c>
      <c r="AA632" s="42">
        <f t="shared" si="352"/>
        <v>2.5503480577768474</v>
      </c>
      <c r="AB632" s="42">
        <f t="shared" si="353"/>
        <v>2.7746947835738073E-5</v>
      </c>
      <c r="AC632" s="42">
        <v>5.0000000000000002E-5</v>
      </c>
      <c r="AY632" s="47" t="s">
        <v>188</v>
      </c>
      <c r="AZ632" s="48" t="s">
        <v>177</v>
      </c>
      <c r="BA632" s="49" t="s">
        <v>189</v>
      </c>
    </row>
    <row r="633" spans="1:53" s="42" customFormat="1" x14ac:dyDescent="0.25">
      <c r="A633" s="42" t="s">
        <v>171</v>
      </c>
      <c r="B633" s="42" t="s">
        <v>172</v>
      </c>
      <c r="C633" s="42" t="s">
        <v>173</v>
      </c>
      <c r="D633" s="42" t="s">
        <v>185</v>
      </c>
      <c r="E633" s="42" t="s">
        <v>186</v>
      </c>
      <c r="F633" s="42" t="s">
        <v>185</v>
      </c>
      <c r="G633" s="42">
        <v>22</v>
      </c>
      <c r="I633" s="42">
        <v>22</v>
      </c>
      <c r="N633" s="42" t="s">
        <v>179</v>
      </c>
      <c r="O633" s="42">
        <v>0.218</v>
      </c>
      <c r="X633" s="42">
        <f t="shared" si="341"/>
        <v>21.564</v>
      </c>
      <c r="Y633" s="42">
        <f t="shared" si="350"/>
        <v>365.21493376701756</v>
      </c>
      <c r="Z633" s="42">
        <f t="shared" si="351"/>
        <v>1.7969999999999999</v>
      </c>
      <c r="AA633" s="42">
        <f t="shared" si="352"/>
        <v>2.5362148178265103</v>
      </c>
      <c r="AB633" s="42">
        <f t="shared" si="353"/>
        <v>2.7824151363383419E-5</v>
      </c>
      <c r="AC633" s="42">
        <v>5.0000000000000002E-5</v>
      </c>
      <c r="AY633" s="47" t="s">
        <v>188</v>
      </c>
      <c r="AZ633" s="48" t="s">
        <v>177</v>
      </c>
      <c r="BA633" s="49" t="s">
        <v>189</v>
      </c>
    </row>
    <row r="634" spans="1:53" s="42" customFormat="1" x14ac:dyDescent="0.25">
      <c r="A634" s="42" t="s">
        <v>171</v>
      </c>
      <c r="B634" s="42" t="s">
        <v>172</v>
      </c>
      <c r="C634" s="42" t="s">
        <v>173</v>
      </c>
      <c r="D634" s="42" t="s">
        <v>185</v>
      </c>
      <c r="E634" s="42" t="s">
        <v>186</v>
      </c>
      <c r="F634" s="42" t="s">
        <v>185</v>
      </c>
      <c r="G634" s="42">
        <v>22</v>
      </c>
      <c r="I634" s="42">
        <v>22</v>
      </c>
      <c r="N634" s="42" t="s">
        <v>181</v>
      </c>
      <c r="O634" s="51" t="s">
        <v>187</v>
      </c>
      <c r="X634" s="42" t="e">
        <f t="shared" si="341"/>
        <v>#VALUE!</v>
      </c>
      <c r="Y634" s="42" t="e">
        <f t="shared" si="350"/>
        <v>#VALUE!</v>
      </c>
      <c r="Z634" s="42" t="e">
        <f t="shared" si="351"/>
        <v>#VALUE!</v>
      </c>
      <c r="AA634" s="42" t="e">
        <f t="shared" si="352"/>
        <v>#VALUE!</v>
      </c>
      <c r="AB634" s="42" t="e">
        <f t="shared" si="353"/>
        <v>#VALUE!</v>
      </c>
      <c r="AC634" s="42">
        <v>5.0000000000000002E-5</v>
      </c>
      <c r="AY634" s="47" t="s">
        <v>188</v>
      </c>
      <c r="AZ634" s="48" t="s">
        <v>177</v>
      </c>
      <c r="BA634" s="49" t="s">
        <v>189</v>
      </c>
    </row>
    <row r="635" spans="1:53" s="42" customFormat="1" x14ac:dyDescent="0.25">
      <c r="A635" s="42" t="s">
        <v>171</v>
      </c>
      <c r="B635" s="42" t="s">
        <v>172</v>
      </c>
      <c r="C635" s="42" t="s">
        <v>173</v>
      </c>
      <c r="D635" s="42" t="s">
        <v>185</v>
      </c>
      <c r="E635" s="42" t="s">
        <v>186</v>
      </c>
      <c r="F635" s="42" t="s">
        <v>185</v>
      </c>
      <c r="G635" s="42">
        <v>22</v>
      </c>
      <c r="I635" s="42">
        <v>22</v>
      </c>
      <c r="N635" s="42" t="s">
        <v>184</v>
      </c>
      <c r="O635" s="51" t="s">
        <v>187</v>
      </c>
      <c r="X635" s="42" t="e">
        <f t="shared" si="341"/>
        <v>#VALUE!</v>
      </c>
      <c r="Y635" s="42" t="e">
        <f t="shared" ref="Y635:Y643" si="354">PI()*X635^2/4</f>
        <v>#VALUE!</v>
      </c>
      <c r="Z635" s="42" t="e">
        <f t="shared" ref="Z635:Z643" si="355">X635/12</f>
        <v>#VALUE!</v>
      </c>
      <c r="AA635" s="42" t="e">
        <f t="shared" ref="AA635:AA643" si="356">PI()*Z635^2/4</f>
        <v>#VALUE!</v>
      </c>
      <c r="AB635" s="42" t="e">
        <f t="shared" si="353"/>
        <v>#VALUE!</v>
      </c>
      <c r="AC635" s="42">
        <v>5.0000000000000002E-5</v>
      </c>
      <c r="AY635" s="47" t="s">
        <v>188</v>
      </c>
      <c r="AZ635" s="48" t="s">
        <v>177</v>
      </c>
      <c r="BA635" s="49" t="s">
        <v>189</v>
      </c>
    </row>
    <row r="636" spans="1:53" s="27" customFormat="1" x14ac:dyDescent="0.25">
      <c r="A636" s="27" t="s">
        <v>171</v>
      </c>
      <c r="B636" s="27" t="s">
        <v>172</v>
      </c>
      <c r="C636" s="27" t="s">
        <v>173</v>
      </c>
      <c r="D636" s="27" t="s">
        <v>185</v>
      </c>
      <c r="E636" s="27" t="s">
        <v>186</v>
      </c>
      <c r="F636" s="27" t="s">
        <v>185</v>
      </c>
      <c r="G636" s="27">
        <v>24</v>
      </c>
      <c r="I636" s="27">
        <v>24</v>
      </c>
      <c r="N636" s="27" t="s">
        <v>175</v>
      </c>
      <c r="O636" s="34">
        <v>0.218</v>
      </c>
      <c r="X636" s="27">
        <f t="shared" si="341"/>
        <v>23.564</v>
      </c>
      <c r="Y636" s="27">
        <f t="shared" si="354"/>
        <v>436.10183040261762</v>
      </c>
      <c r="Z636" s="27">
        <f t="shared" si="355"/>
        <v>1.9636666666666667</v>
      </c>
      <c r="AA636" s="27">
        <f t="shared" si="356"/>
        <v>3.0284849333515114</v>
      </c>
      <c r="AB636" s="27">
        <f t="shared" si="353"/>
        <v>2.5462570022067563E-5</v>
      </c>
      <c r="AC636" s="27">
        <v>5.0000000000000002E-5</v>
      </c>
      <c r="AY636" s="32" t="s">
        <v>188</v>
      </c>
      <c r="AZ636" s="33" t="s">
        <v>177</v>
      </c>
      <c r="BA636" s="27" t="s">
        <v>189</v>
      </c>
    </row>
    <row r="637" spans="1:53" s="27" customFormat="1" x14ac:dyDescent="0.25">
      <c r="A637" s="27" t="s">
        <v>171</v>
      </c>
      <c r="B637" s="27" t="s">
        <v>172</v>
      </c>
      <c r="C637" s="27" t="s">
        <v>173</v>
      </c>
      <c r="D637" s="27" t="s">
        <v>185</v>
      </c>
      <c r="E637" s="27" t="s">
        <v>186</v>
      </c>
      <c r="F637" s="27" t="s">
        <v>185</v>
      </c>
      <c r="G637" s="27">
        <v>24</v>
      </c>
      <c r="I637" s="27">
        <v>24</v>
      </c>
      <c r="N637" s="27" t="s">
        <v>179</v>
      </c>
      <c r="O637" s="27">
        <v>0.25</v>
      </c>
      <c r="X637" s="27">
        <f t="shared" si="341"/>
        <v>23.5</v>
      </c>
      <c r="Y637" s="27">
        <f t="shared" si="354"/>
        <v>433.73613573624084</v>
      </c>
      <c r="Z637" s="27">
        <f t="shared" si="355"/>
        <v>1.9583333333333333</v>
      </c>
      <c r="AA637" s="27">
        <f t="shared" si="356"/>
        <v>3.0120564981683389</v>
      </c>
      <c r="AB637" s="27">
        <f t="shared" si="353"/>
        <v>2.5531914893617022E-5</v>
      </c>
      <c r="AC637" s="27">
        <v>5.0000000000000002E-5</v>
      </c>
      <c r="AY637" s="32" t="s">
        <v>188</v>
      </c>
      <c r="AZ637" s="33" t="s">
        <v>177</v>
      </c>
      <c r="BA637" s="27" t="s">
        <v>189</v>
      </c>
    </row>
    <row r="638" spans="1:53" s="27" customFormat="1" x14ac:dyDescent="0.25">
      <c r="A638" s="27" t="s">
        <v>171</v>
      </c>
      <c r="B638" s="27" t="s">
        <v>172</v>
      </c>
      <c r="C638" s="27" t="s">
        <v>173</v>
      </c>
      <c r="D638" s="27" t="s">
        <v>185</v>
      </c>
      <c r="E638" s="27" t="s">
        <v>186</v>
      </c>
      <c r="F638" s="27" t="s">
        <v>185</v>
      </c>
      <c r="G638" s="27">
        <v>24</v>
      </c>
      <c r="I638" s="27">
        <v>24</v>
      </c>
      <c r="N638" s="27" t="s">
        <v>181</v>
      </c>
      <c r="O638" s="27">
        <v>0.375</v>
      </c>
      <c r="X638" s="27">
        <f t="shared" si="341"/>
        <v>23.25</v>
      </c>
      <c r="Y638" s="27">
        <f t="shared" si="354"/>
        <v>424.55679470153314</v>
      </c>
      <c r="Z638" s="27">
        <f t="shared" si="355"/>
        <v>1.9375</v>
      </c>
      <c r="AA638" s="27">
        <f t="shared" si="356"/>
        <v>2.9483110743162024</v>
      </c>
      <c r="AB638" s="27">
        <f t="shared" si="353"/>
        <v>2.5806451612903226E-5</v>
      </c>
      <c r="AC638" s="27">
        <v>5.0000000000000002E-5</v>
      </c>
      <c r="AY638" s="32" t="s">
        <v>188</v>
      </c>
      <c r="AZ638" s="33" t="s">
        <v>177</v>
      </c>
      <c r="BA638" s="27" t="s">
        <v>189</v>
      </c>
    </row>
    <row r="639" spans="1:53" s="27" customFormat="1" x14ac:dyDescent="0.25">
      <c r="A639" s="27" t="s">
        <v>171</v>
      </c>
      <c r="B639" s="27" t="s">
        <v>172</v>
      </c>
      <c r="C639" s="27" t="s">
        <v>173</v>
      </c>
      <c r="D639" s="27" t="s">
        <v>185</v>
      </c>
      <c r="E639" s="27" t="s">
        <v>186</v>
      </c>
      <c r="F639" s="27" t="s">
        <v>185</v>
      </c>
      <c r="G639" s="27">
        <v>24</v>
      </c>
      <c r="I639" s="27">
        <v>24</v>
      </c>
      <c r="N639" s="27" t="s">
        <v>184</v>
      </c>
      <c r="O639" s="27">
        <v>0.5</v>
      </c>
      <c r="X639" s="27">
        <f t="shared" si="341"/>
        <v>23</v>
      </c>
      <c r="Y639" s="27">
        <f t="shared" si="354"/>
        <v>415.47562843725012</v>
      </c>
      <c r="Z639" s="27">
        <f t="shared" si="355"/>
        <v>1.9166666666666667</v>
      </c>
      <c r="AA639" s="27">
        <f t="shared" si="356"/>
        <v>2.8852474197031261</v>
      </c>
      <c r="AB639" s="27">
        <f t="shared" si="353"/>
        <v>2.6086956521739132E-5</v>
      </c>
      <c r="AC639" s="27">
        <v>5.0000000000000002E-5</v>
      </c>
      <c r="AY639" s="32" t="s">
        <v>188</v>
      </c>
      <c r="AZ639" s="33" t="s">
        <v>177</v>
      </c>
      <c r="BA639" s="27" t="s">
        <v>189</v>
      </c>
    </row>
    <row r="640" spans="1:53" s="42" customFormat="1" x14ac:dyDescent="0.25">
      <c r="A640" s="42" t="s">
        <v>171</v>
      </c>
      <c r="B640" s="42" t="s">
        <v>172</v>
      </c>
      <c r="C640" s="42" t="s">
        <v>173</v>
      </c>
      <c r="D640" s="42" t="s">
        <v>185</v>
      </c>
      <c r="E640" s="42" t="s">
        <v>186</v>
      </c>
      <c r="F640" s="42" t="s">
        <v>185</v>
      </c>
      <c r="G640" s="42">
        <v>30</v>
      </c>
      <c r="I640" s="42">
        <v>30</v>
      </c>
      <c r="N640" s="42" t="s">
        <v>175</v>
      </c>
      <c r="O640" s="42">
        <v>0.25</v>
      </c>
      <c r="X640" s="42">
        <f t="shared" si="341"/>
        <v>29.5</v>
      </c>
      <c r="Y640" s="42">
        <f t="shared" si="354"/>
        <v>683.4927516966294</v>
      </c>
      <c r="Z640" s="42">
        <f t="shared" si="355"/>
        <v>2.4583333333333335</v>
      </c>
      <c r="AA640" s="42">
        <f t="shared" si="356"/>
        <v>4.7464774423377047</v>
      </c>
      <c r="AB640" s="42">
        <f t="shared" ref="AB640:AB643" si="357">AC640/Z640</f>
        <v>2.0338983050847459E-5</v>
      </c>
      <c r="AC640" s="42">
        <v>5.0000000000000002E-5</v>
      </c>
      <c r="AY640" s="47" t="s">
        <v>188</v>
      </c>
      <c r="AZ640" s="48" t="s">
        <v>177</v>
      </c>
      <c r="BA640" s="49" t="s">
        <v>189</v>
      </c>
    </row>
    <row r="641" spans="1:61" s="42" customFormat="1" x14ac:dyDescent="0.25">
      <c r="A641" s="42" t="s">
        <v>171</v>
      </c>
      <c r="B641" s="42" t="s">
        <v>172</v>
      </c>
      <c r="C641" s="42" t="s">
        <v>173</v>
      </c>
      <c r="D641" s="42" t="s">
        <v>185</v>
      </c>
      <c r="E641" s="42" t="s">
        <v>186</v>
      </c>
      <c r="F641" s="42" t="s">
        <v>185</v>
      </c>
      <c r="G641" s="42">
        <v>30</v>
      </c>
      <c r="I641" s="42">
        <v>30</v>
      </c>
      <c r="N641" s="42" t="s">
        <v>179</v>
      </c>
      <c r="O641" s="42">
        <v>0.312</v>
      </c>
      <c r="X641" s="42">
        <f t="shared" si="341"/>
        <v>29.376000000000001</v>
      </c>
      <c r="Y641" s="42">
        <f t="shared" si="354"/>
        <v>677.75885501537402</v>
      </c>
      <c r="Z641" s="42">
        <f t="shared" si="355"/>
        <v>2.448</v>
      </c>
      <c r="AA641" s="42">
        <f t="shared" si="356"/>
        <v>4.7066587153845418</v>
      </c>
      <c r="AB641" s="42">
        <f t="shared" si="357"/>
        <v>2.0424836601307192E-5</v>
      </c>
      <c r="AC641" s="42">
        <v>5.0000000000000002E-5</v>
      </c>
      <c r="AY641" s="47" t="s">
        <v>188</v>
      </c>
      <c r="AZ641" s="48" t="s">
        <v>177</v>
      </c>
      <c r="BA641" s="49" t="s">
        <v>189</v>
      </c>
    </row>
    <row r="642" spans="1:61" s="42" customFormat="1" x14ac:dyDescent="0.25">
      <c r="A642" s="42" t="s">
        <v>171</v>
      </c>
      <c r="B642" s="42" t="s">
        <v>172</v>
      </c>
      <c r="C642" s="42" t="s">
        <v>173</v>
      </c>
      <c r="D642" s="42" t="s">
        <v>185</v>
      </c>
      <c r="E642" s="42" t="s">
        <v>186</v>
      </c>
      <c r="F642" s="42" t="s">
        <v>185</v>
      </c>
      <c r="G642" s="42">
        <v>30</v>
      </c>
      <c r="I642" s="42">
        <v>30</v>
      </c>
      <c r="N642" s="42" t="s">
        <v>181</v>
      </c>
      <c r="O642" s="51" t="s">
        <v>187</v>
      </c>
      <c r="X642" s="42" t="e">
        <f t="shared" si="341"/>
        <v>#VALUE!</v>
      </c>
      <c r="Y642" s="42" t="e">
        <f t="shared" si="354"/>
        <v>#VALUE!</v>
      </c>
      <c r="Z642" s="42" t="e">
        <f t="shared" si="355"/>
        <v>#VALUE!</v>
      </c>
      <c r="AA642" s="42" t="e">
        <f t="shared" si="356"/>
        <v>#VALUE!</v>
      </c>
      <c r="AB642" s="42" t="e">
        <f t="shared" si="357"/>
        <v>#VALUE!</v>
      </c>
      <c r="AC642" s="42">
        <v>5.0000000000000002E-5</v>
      </c>
      <c r="AY642" s="47" t="s">
        <v>188</v>
      </c>
      <c r="AZ642" s="48" t="s">
        <v>177</v>
      </c>
      <c r="BA642" s="49" t="s">
        <v>189</v>
      </c>
    </row>
    <row r="643" spans="1:61" s="42" customFormat="1" x14ac:dyDescent="0.25">
      <c r="A643" s="42" t="s">
        <v>171</v>
      </c>
      <c r="B643" s="42" t="s">
        <v>172</v>
      </c>
      <c r="C643" s="42" t="s">
        <v>173</v>
      </c>
      <c r="D643" s="42" t="s">
        <v>185</v>
      </c>
      <c r="E643" s="42" t="s">
        <v>186</v>
      </c>
      <c r="F643" s="42" t="s">
        <v>185</v>
      </c>
      <c r="G643" s="42">
        <v>30</v>
      </c>
      <c r="I643" s="42">
        <v>30</v>
      </c>
      <c r="N643" s="42" t="s">
        <v>184</v>
      </c>
      <c r="O643" s="51" t="s">
        <v>187</v>
      </c>
      <c r="X643" s="42" t="e">
        <f t="shared" si="341"/>
        <v>#VALUE!</v>
      </c>
      <c r="Y643" s="42" t="e">
        <f t="shared" si="354"/>
        <v>#VALUE!</v>
      </c>
      <c r="Z643" s="42" t="e">
        <f t="shared" si="355"/>
        <v>#VALUE!</v>
      </c>
      <c r="AA643" s="42" t="e">
        <f t="shared" si="356"/>
        <v>#VALUE!</v>
      </c>
      <c r="AB643" s="42" t="e">
        <f t="shared" si="357"/>
        <v>#VALUE!</v>
      </c>
      <c r="AC643" s="42">
        <v>5.0000000000000002E-5</v>
      </c>
      <c r="AY643" s="47" t="s">
        <v>188</v>
      </c>
      <c r="AZ643" s="48" t="s">
        <v>177</v>
      </c>
      <c r="BA643" s="49" t="s">
        <v>189</v>
      </c>
    </row>
    <row r="644" spans="1:61" s="27" customFormat="1" x14ac:dyDescent="0.25">
      <c r="A644" s="27" t="s">
        <v>171</v>
      </c>
      <c r="B644" s="27" t="s">
        <v>172</v>
      </c>
      <c r="C644" s="27" t="s">
        <v>192</v>
      </c>
      <c r="D644" s="27" t="s">
        <v>27</v>
      </c>
      <c r="E644" s="27">
        <v>2</v>
      </c>
      <c r="F644" s="27" t="s">
        <v>194</v>
      </c>
      <c r="G644" s="27">
        <v>3</v>
      </c>
      <c r="I644" s="27">
        <v>3.96</v>
      </c>
      <c r="O644" s="26">
        <v>0.25</v>
      </c>
      <c r="P644" s="27">
        <v>350</v>
      </c>
      <c r="Q644" s="26"/>
      <c r="R644" s="26"/>
      <c r="S644" s="26"/>
      <c r="T644" s="26"/>
      <c r="X644" s="26">
        <f t="shared" ref="X644:X690" si="358">I644-2*O644</f>
        <v>3.46</v>
      </c>
      <c r="Y644" s="29"/>
      <c r="Z644" s="29"/>
      <c r="AA644" s="30"/>
      <c r="AB644" s="31"/>
      <c r="AC644" s="31">
        <v>8.4999999999999995E-4</v>
      </c>
      <c r="AD644" s="31"/>
      <c r="AE644" s="31"/>
      <c r="AF644" s="31"/>
      <c r="AG644" s="31"/>
      <c r="AH644" s="31"/>
      <c r="AI644" s="31"/>
      <c r="AJ644" s="31"/>
      <c r="AK644" s="31"/>
      <c r="AL644" s="31"/>
      <c r="AM644" s="31"/>
      <c r="AN644" s="31"/>
      <c r="AO644" s="31"/>
      <c r="AP644" s="31"/>
      <c r="AQ644" s="31"/>
      <c r="AR644" s="31"/>
      <c r="AY644" s="73" t="s">
        <v>195</v>
      </c>
      <c r="AZ644" s="27" t="s">
        <v>196</v>
      </c>
      <c r="BA644" s="27" t="s">
        <v>197</v>
      </c>
      <c r="BI644" s="27" t="s">
        <v>193</v>
      </c>
    </row>
    <row r="645" spans="1:61" s="42" customFormat="1" x14ac:dyDescent="0.25">
      <c r="A645" s="42" t="s">
        <v>171</v>
      </c>
      <c r="B645" s="42" t="s">
        <v>172</v>
      </c>
      <c r="C645" s="42" t="s">
        <v>192</v>
      </c>
      <c r="D645" s="42" t="s">
        <v>27</v>
      </c>
      <c r="E645" s="42">
        <v>2</v>
      </c>
      <c r="F645" s="42" t="s">
        <v>194</v>
      </c>
      <c r="G645" s="42">
        <v>4</v>
      </c>
      <c r="H645" s="38"/>
      <c r="I645" s="42">
        <v>4.8</v>
      </c>
      <c r="O645" s="41">
        <v>0.25</v>
      </c>
      <c r="P645" s="42">
        <v>350</v>
      </c>
      <c r="Q645" s="41"/>
      <c r="R645" s="41"/>
      <c r="S645" s="41"/>
      <c r="T645" s="41"/>
      <c r="X645" s="41">
        <f t="shared" si="358"/>
        <v>4.3</v>
      </c>
      <c r="Y645" s="52"/>
      <c r="Z645" s="52"/>
      <c r="AA645" s="53"/>
      <c r="AB645" s="54"/>
      <c r="AC645" s="54">
        <v>8.4999999999999995E-4</v>
      </c>
      <c r="AD645" s="54"/>
      <c r="AE645" s="54"/>
      <c r="AF645" s="54"/>
      <c r="AG645" s="54"/>
      <c r="AH645" s="54"/>
      <c r="AI645" s="54"/>
      <c r="AJ645" s="54"/>
      <c r="AK645" s="54"/>
      <c r="AL645" s="54"/>
      <c r="AM645" s="54"/>
      <c r="AN645" s="54"/>
      <c r="AO645" s="54"/>
      <c r="AP645" s="54"/>
      <c r="AQ645" s="54"/>
      <c r="AR645" s="54"/>
      <c r="AY645" s="72" t="s">
        <v>195</v>
      </c>
      <c r="AZ645" s="49" t="s">
        <v>196</v>
      </c>
      <c r="BA645" s="49" t="s">
        <v>197</v>
      </c>
      <c r="BI645" s="42" t="s">
        <v>193</v>
      </c>
    </row>
    <row r="646" spans="1:61" s="27" customFormat="1" x14ac:dyDescent="0.25">
      <c r="A646" s="27" t="s">
        <v>171</v>
      </c>
      <c r="B646" s="27" t="s">
        <v>172</v>
      </c>
      <c r="C646" s="27" t="s">
        <v>192</v>
      </c>
      <c r="D646" s="27" t="s">
        <v>27</v>
      </c>
      <c r="E646" s="27">
        <v>2</v>
      </c>
      <c r="F646" s="27" t="s">
        <v>194</v>
      </c>
      <c r="G646" s="27">
        <v>6</v>
      </c>
      <c r="I646" s="27">
        <v>6.9</v>
      </c>
      <c r="O646" s="26">
        <v>0.25</v>
      </c>
      <c r="P646" s="27">
        <v>350</v>
      </c>
      <c r="Q646" s="26"/>
      <c r="R646" s="26"/>
      <c r="S646" s="26"/>
      <c r="T646" s="26"/>
      <c r="X646" s="26">
        <f t="shared" si="358"/>
        <v>6.4</v>
      </c>
      <c r="Y646" s="29"/>
      <c r="Z646" s="29"/>
      <c r="AA646" s="30"/>
      <c r="AB646" s="31"/>
      <c r="AC646" s="31">
        <v>8.4999999999999995E-4</v>
      </c>
      <c r="AD646" s="31"/>
      <c r="AE646" s="31"/>
      <c r="AF646" s="31"/>
      <c r="AG646" s="31"/>
      <c r="AH646" s="31"/>
      <c r="AI646" s="31"/>
      <c r="AJ646" s="31"/>
      <c r="AK646" s="31"/>
      <c r="AL646" s="31"/>
      <c r="AM646" s="31"/>
      <c r="AN646" s="31"/>
      <c r="AO646" s="31"/>
      <c r="AP646" s="31"/>
      <c r="AQ646" s="31"/>
      <c r="AR646" s="31"/>
      <c r="AY646" s="73" t="s">
        <v>195</v>
      </c>
      <c r="AZ646" s="27" t="s">
        <v>196</v>
      </c>
      <c r="BA646" s="27" t="s">
        <v>197</v>
      </c>
      <c r="BI646" s="27" t="s">
        <v>193</v>
      </c>
    </row>
    <row r="647" spans="1:61" s="42" customFormat="1" x14ac:dyDescent="0.25">
      <c r="A647" s="42" t="s">
        <v>171</v>
      </c>
      <c r="B647" s="42" t="s">
        <v>172</v>
      </c>
      <c r="C647" s="42" t="s">
        <v>192</v>
      </c>
      <c r="D647" s="42" t="s">
        <v>27</v>
      </c>
      <c r="E647" s="42">
        <v>2</v>
      </c>
      <c r="F647" s="42" t="s">
        <v>194</v>
      </c>
      <c r="G647" s="42">
        <v>8</v>
      </c>
      <c r="H647" s="38"/>
      <c r="I647" s="42">
        <v>9.0500000000000007</v>
      </c>
      <c r="O647" s="41">
        <v>0.25</v>
      </c>
      <c r="P647" s="42">
        <v>350</v>
      </c>
      <c r="Q647" s="41"/>
      <c r="R647" s="41"/>
      <c r="S647" s="41"/>
      <c r="T647" s="41"/>
      <c r="X647" s="41">
        <f t="shared" si="358"/>
        <v>8.5500000000000007</v>
      </c>
      <c r="Y647" s="52"/>
      <c r="Z647" s="52"/>
      <c r="AA647" s="53"/>
      <c r="AB647" s="54"/>
      <c r="AC647" s="54">
        <v>8.4999999999999995E-4</v>
      </c>
      <c r="AD647" s="54"/>
      <c r="AE647" s="54"/>
      <c r="AF647" s="54"/>
      <c r="AG647" s="54"/>
      <c r="AH647" s="54"/>
      <c r="AI647" s="54"/>
      <c r="AJ647" s="54"/>
      <c r="AK647" s="54"/>
      <c r="AL647" s="54"/>
      <c r="AM647" s="54"/>
      <c r="AN647" s="54"/>
      <c r="AO647" s="54"/>
      <c r="AP647" s="54"/>
      <c r="AQ647" s="54"/>
      <c r="AR647" s="54"/>
      <c r="AY647" s="72" t="s">
        <v>195</v>
      </c>
      <c r="AZ647" s="49" t="s">
        <v>196</v>
      </c>
      <c r="BA647" s="49" t="s">
        <v>197</v>
      </c>
      <c r="BI647" s="42" t="s">
        <v>193</v>
      </c>
    </row>
    <row r="648" spans="1:61" s="27" customFormat="1" x14ac:dyDescent="0.25">
      <c r="A648" s="27" t="s">
        <v>171</v>
      </c>
      <c r="B648" s="27" t="s">
        <v>172</v>
      </c>
      <c r="C648" s="27" t="s">
        <v>192</v>
      </c>
      <c r="D648" s="27" t="s">
        <v>27</v>
      </c>
      <c r="E648" s="27">
        <v>2</v>
      </c>
      <c r="F648" s="27" t="s">
        <v>194</v>
      </c>
      <c r="G648" s="27">
        <v>10</v>
      </c>
      <c r="I648" s="27">
        <v>11.1</v>
      </c>
      <c r="O648" s="26">
        <v>0.26</v>
      </c>
      <c r="P648" s="27">
        <v>350</v>
      </c>
      <c r="Q648" s="26"/>
      <c r="R648" s="26"/>
      <c r="S648" s="26"/>
      <c r="T648" s="26"/>
      <c r="X648" s="26">
        <f t="shared" si="358"/>
        <v>10.58</v>
      </c>
      <c r="Y648" s="29"/>
      <c r="Z648" s="29"/>
      <c r="AA648" s="30"/>
      <c r="AB648" s="31"/>
      <c r="AC648" s="31">
        <v>8.4999999999999995E-4</v>
      </c>
      <c r="AD648" s="31"/>
      <c r="AE648" s="31"/>
      <c r="AF648" s="31"/>
      <c r="AG648" s="31"/>
      <c r="AH648" s="31"/>
      <c r="AI648" s="31"/>
      <c r="AJ648" s="31"/>
      <c r="AK648" s="31"/>
      <c r="AL648" s="31"/>
      <c r="AM648" s="31"/>
      <c r="AN648" s="31"/>
      <c r="AO648" s="31"/>
      <c r="AP648" s="31"/>
      <c r="AQ648" s="31"/>
      <c r="AR648" s="31"/>
      <c r="AY648" s="73" t="s">
        <v>195</v>
      </c>
      <c r="AZ648" s="27" t="s">
        <v>196</v>
      </c>
      <c r="BA648" s="27" t="s">
        <v>197</v>
      </c>
      <c r="BI648" s="27" t="s">
        <v>193</v>
      </c>
    </row>
    <row r="649" spans="1:61" s="42" customFormat="1" x14ac:dyDescent="0.25">
      <c r="A649" s="42" t="s">
        <v>171</v>
      </c>
      <c r="B649" s="42" t="s">
        <v>172</v>
      </c>
      <c r="C649" s="42" t="s">
        <v>192</v>
      </c>
      <c r="D649" s="42" t="s">
        <v>27</v>
      </c>
      <c r="E649" s="42">
        <v>2</v>
      </c>
      <c r="F649" s="42" t="s">
        <v>194</v>
      </c>
      <c r="G649" s="42">
        <v>12</v>
      </c>
      <c r="H649" s="38"/>
      <c r="I649" s="42">
        <v>13.2</v>
      </c>
      <c r="O649" s="41">
        <v>0.28000000000000003</v>
      </c>
      <c r="P649" s="42">
        <v>350</v>
      </c>
      <c r="Q649" s="41"/>
      <c r="R649" s="41"/>
      <c r="S649" s="41"/>
      <c r="T649" s="41"/>
      <c r="X649" s="41">
        <f t="shared" si="358"/>
        <v>12.639999999999999</v>
      </c>
      <c r="Y649" s="52"/>
      <c r="Z649" s="52"/>
      <c r="AA649" s="53"/>
      <c r="AB649" s="54"/>
      <c r="AC649" s="54">
        <v>8.4999999999999995E-4</v>
      </c>
      <c r="AD649" s="54"/>
      <c r="AE649" s="54"/>
      <c r="AF649" s="54"/>
      <c r="AG649" s="54"/>
      <c r="AH649" s="54"/>
      <c r="AI649" s="54"/>
      <c r="AJ649" s="54"/>
      <c r="AK649" s="54"/>
      <c r="AL649" s="54"/>
      <c r="AM649" s="54"/>
      <c r="AN649" s="54"/>
      <c r="AO649" s="54"/>
      <c r="AP649" s="54"/>
      <c r="AQ649" s="54"/>
      <c r="AR649" s="54"/>
      <c r="AY649" s="72" t="s">
        <v>195</v>
      </c>
      <c r="AZ649" s="49" t="s">
        <v>196</v>
      </c>
      <c r="BA649" s="49" t="s">
        <v>197</v>
      </c>
      <c r="BI649" s="42" t="s">
        <v>193</v>
      </c>
    </row>
    <row r="650" spans="1:61" s="27" customFormat="1" x14ac:dyDescent="0.25">
      <c r="A650" s="27" t="s">
        <v>171</v>
      </c>
      <c r="B650" s="27" t="s">
        <v>172</v>
      </c>
      <c r="C650" s="27" t="s">
        <v>192</v>
      </c>
      <c r="D650" s="27" t="s">
        <v>27</v>
      </c>
      <c r="E650" s="27">
        <v>2</v>
      </c>
      <c r="F650" s="27" t="s">
        <v>194</v>
      </c>
      <c r="G650" s="27">
        <v>14</v>
      </c>
      <c r="I650" s="27">
        <v>15.3</v>
      </c>
      <c r="O650" s="26">
        <v>0.28000000000000003</v>
      </c>
      <c r="P650" s="27">
        <v>250</v>
      </c>
      <c r="Q650" s="26"/>
      <c r="R650" s="26"/>
      <c r="S650" s="26"/>
      <c r="T650" s="26"/>
      <c r="X650" s="26">
        <f t="shared" si="358"/>
        <v>14.74</v>
      </c>
      <c r="Y650" s="29"/>
      <c r="Z650" s="29"/>
      <c r="AA650" s="30"/>
      <c r="AB650" s="31"/>
      <c r="AC650" s="31">
        <v>8.4999999999999995E-4</v>
      </c>
      <c r="AD650" s="31"/>
      <c r="AE650" s="31"/>
      <c r="AF650" s="31"/>
      <c r="AG650" s="31"/>
      <c r="AH650" s="31"/>
      <c r="AI650" s="31"/>
      <c r="AJ650" s="31"/>
      <c r="AK650" s="31"/>
      <c r="AL650" s="31"/>
      <c r="AM650" s="31"/>
      <c r="AN650" s="31"/>
      <c r="AO650" s="31"/>
      <c r="AP650" s="31"/>
      <c r="AQ650" s="31"/>
      <c r="AR650" s="31"/>
      <c r="AY650" s="73" t="s">
        <v>195</v>
      </c>
      <c r="AZ650" s="27" t="s">
        <v>196</v>
      </c>
      <c r="BA650" s="27" t="s">
        <v>197</v>
      </c>
      <c r="BI650" s="27" t="s">
        <v>193</v>
      </c>
    </row>
    <row r="651" spans="1:61" s="27" customFormat="1" x14ac:dyDescent="0.25">
      <c r="A651" s="27" t="s">
        <v>171</v>
      </c>
      <c r="B651" s="27" t="s">
        <v>172</v>
      </c>
      <c r="C651" s="27" t="s">
        <v>192</v>
      </c>
      <c r="D651" s="27" t="s">
        <v>27</v>
      </c>
      <c r="E651" s="27">
        <v>2</v>
      </c>
      <c r="F651" s="27" t="s">
        <v>194</v>
      </c>
      <c r="G651" s="27">
        <v>14</v>
      </c>
      <c r="I651" s="27">
        <v>15.3</v>
      </c>
      <c r="O651" s="26">
        <v>0.3</v>
      </c>
      <c r="P651" s="27">
        <v>300</v>
      </c>
      <c r="Q651" s="26"/>
      <c r="R651" s="26"/>
      <c r="S651" s="26"/>
      <c r="T651" s="26"/>
      <c r="X651" s="26">
        <f t="shared" si="358"/>
        <v>14.700000000000001</v>
      </c>
      <c r="Y651" s="29"/>
      <c r="Z651" s="29"/>
      <c r="AA651" s="30"/>
      <c r="AB651" s="31"/>
      <c r="AC651" s="31">
        <v>8.4999999999999995E-4</v>
      </c>
      <c r="AD651" s="31"/>
      <c r="AE651" s="31"/>
      <c r="AF651" s="31"/>
      <c r="AG651" s="31"/>
      <c r="AH651" s="31"/>
      <c r="AI651" s="31"/>
      <c r="AJ651" s="31"/>
      <c r="AK651" s="31"/>
      <c r="AL651" s="31"/>
      <c r="AM651" s="31"/>
      <c r="AN651" s="31"/>
      <c r="AO651" s="31"/>
      <c r="AP651" s="31"/>
      <c r="AQ651" s="31"/>
      <c r="AR651" s="31"/>
      <c r="AY651" s="73" t="s">
        <v>195</v>
      </c>
      <c r="AZ651" s="27" t="s">
        <v>196</v>
      </c>
      <c r="BA651" s="27" t="s">
        <v>197</v>
      </c>
      <c r="BI651" s="27" t="s">
        <v>193</v>
      </c>
    </row>
    <row r="652" spans="1:61" s="27" customFormat="1" x14ac:dyDescent="0.25">
      <c r="A652" s="27" t="s">
        <v>171</v>
      </c>
      <c r="B652" s="27" t="s">
        <v>172</v>
      </c>
      <c r="C652" s="27" t="s">
        <v>192</v>
      </c>
      <c r="D652" s="27" t="s">
        <v>27</v>
      </c>
      <c r="E652" s="27">
        <v>2</v>
      </c>
      <c r="F652" s="27" t="s">
        <v>194</v>
      </c>
      <c r="G652" s="27">
        <v>14</v>
      </c>
      <c r="I652" s="27">
        <v>15.3</v>
      </c>
      <c r="O652" s="26">
        <v>0.31</v>
      </c>
      <c r="P652" s="27">
        <v>350</v>
      </c>
      <c r="Q652" s="26"/>
      <c r="R652" s="26"/>
      <c r="S652" s="26"/>
      <c r="T652" s="26"/>
      <c r="X652" s="26">
        <f t="shared" si="358"/>
        <v>14.680000000000001</v>
      </c>
      <c r="Y652" s="29"/>
      <c r="Z652" s="29"/>
      <c r="AA652" s="30"/>
      <c r="AB652" s="31"/>
      <c r="AC652" s="31">
        <v>8.4999999999999995E-4</v>
      </c>
      <c r="AD652" s="31"/>
      <c r="AE652" s="31"/>
      <c r="AF652" s="31"/>
      <c r="AG652" s="31"/>
      <c r="AH652" s="31"/>
      <c r="AI652" s="31"/>
      <c r="AJ652" s="31"/>
      <c r="AK652" s="31"/>
      <c r="AL652" s="31"/>
      <c r="AM652" s="31"/>
      <c r="AN652" s="31"/>
      <c r="AO652" s="31"/>
      <c r="AP652" s="31"/>
      <c r="AQ652" s="31"/>
      <c r="AR652" s="31"/>
      <c r="AY652" s="73" t="s">
        <v>195</v>
      </c>
      <c r="AZ652" s="27" t="s">
        <v>196</v>
      </c>
      <c r="BA652" s="27" t="s">
        <v>197</v>
      </c>
      <c r="BI652" s="27" t="s">
        <v>193</v>
      </c>
    </row>
    <row r="653" spans="1:61" s="42" customFormat="1" x14ac:dyDescent="0.25">
      <c r="A653" s="42" t="s">
        <v>171</v>
      </c>
      <c r="B653" s="42" t="s">
        <v>172</v>
      </c>
      <c r="C653" s="42" t="s">
        <v>192</v>
      </c>
      <c r="D653" s="42" t="s">
        <v>27</v>
      </c>
      <c r="E653" s="42">
        <v>2</v>
      </c>
      <c r="F653" s="42" t="s">
        <v>194</v>
      </c>
      <c r="G653" s="42">
        <v>16</v>
      </c>
      <c r="H653" s="38"/>
      <c r="I653" s="42">
        <v>17.399999999999999</v>
      </c>
      <c r="O653" s="41">
        <v>0.3</v>
      </c>
      <c r="P653" s="42">
        <v>250</v>
      </c>
      <c r="Q653" s="41"/>
      <c r="R653" s="41"/>
      <c r="S653" s="41"/>
      <c r="T653" s="41"/>
      <c r="X653" s="41">
        <f t="shared" si="358"/>
        <v>16.799999999999997</v>
      </c>
      <c r="Y653" s="52"/>
      <c r="Z653" s="52"/>
      <c r="AA653" s="53"/>
      <c r="AB653" s="54"/>
      <c r="AC653" s="54">
        <v>8.4999999999999995E-4</v>
      </c>
      <c r="AD653" s="54"/>
      <c r="AE653" s="54"/>
      <c r="AF653" s="54"/>
      <c r="AG653" s="54"/>
      <c r="AH653" s="54"/>
      <c r="AI653" s="54"/>
      <c r="AJ653" s="54"/>
      <c r="AK653" s="54"/>
      <c r="AL653" s="54"/>
      <c r="AM653" s="54"/>
      <c r="AN653" s="54"/>
      <c r="AO653" s="54"/>
      <c r="AP653" s="54"/>
      <c r="AQ653" s="54"/>
      <c r="AR653" s="54"/>
      <c r="AY653" s="72" t="s">
        <v>195</v>
      </c>
      <c r="AZ653" s="49" t="s">
        <v>196</v>
      </c>
      <c r="BA653" s="49" t="s">
        <v>197</v>
      </c>
      <c r="BI653" s="42" t="s">
        <v>193</v>
      </c>
    </row>
    <row r="654" spans="1:61" s="42" customFormat="1" x14ac:dyDescent="0.25">
      <c r="A654" s="42" t="s">
        <v>171</v>
      </c>
      <c r="B654" s="42" t="s">
        <v>172</v>
      </c>
      <c r="C654" s="42" t="s">
        <v>192</v>
      </c>
      <c r="D654" s="42" t="s">
        <v>27</v>
      </c>
      <c r="E654" s="42">
        <v>2</v>
      </c>
      <c r="F654" s="42" t="s">
        <v>194</v>
      </c>
      <c r="G654" s="42">
        <v>16</v>
      </c>
      <c r="H654" s="38"/>
      <c r="I654" s="42">
        <v>17.399999999999999</v>
      </c>
      <c r="O654" s="41">
        <v>0.32</v>
      </c>
      <c r="P654" s="42">
        <v>300</v>
      </c>
      <c r="Q654" s="41"/>
      <c r="R654" s="41"/>
      <c r="S654" s="41"/>
      <c r="T654" s="41"/>
      <c r="X654" s="41">
        <f t="shared" si="358"/>
        <v>16.759999999999998</v>
      </c>
      <c r="Y654" s="52"/>
      <c r="Z654" s="52"/>
      <c r="AA654" s="53"/>
      <c r="AB654" s="54"/>
      <c r="AC654" s="54">
        <v>8.4999999999999995E-4</v>
      </c>
      <c r="AD654" s="54"/>
      <c r="AE654" s="54"/>
      <c r="AF654" s="54"/>
      <c r="AG654" s="54"/>
      <c r="AH654" s="54"/>
      <c r="AI654" s="54"/>
      <c r="AJ654" s="54"/>
      <c r="AK654" s="54"/>
      <c r="AL654" s="54"/>
      <c r="AM654" s="54"/>
      <c r="AN654" s="54"/>
      <c r="AO654" s="54"/>
      <c r="AP654" s="54"/>
      <c r="AQ654" s="54"/>
      <c r="AR654" s="54"/>
      <c r="AY654" s="72" t="s">
        <v>195</v>
      </c>
      <c r="AZ654" s="49" t="s">
        <v>196</v>
      </c>
      <c r="BA654" s="49" t="s">
        <v>197</v>
      </c>
      <c r="BI654" s="42" t="s">
        <v>193</v>
      </c>
    </row>
    <row r="655" spans="1:61" s="42" customFormat="1" x14ac:dyDescent="0.25">
      <c r="A655" s="42" t="s">
        <v>171</v>
      </c>
      <c r="B655" s="42" t="s">
        <v>172</v>
      </c>
      <c r="C655" s="42" t="s">
        <v>192</v>
      </c>
      <c r="D655" s="42" t="s">
        <v>27</v>
      </c>
      <c r="E655" s="42">
        <v>2</v>
      </c>
      <c r="F655" s="42" t="s">
        <v>194</v>
      </c>
      <c r="G655" s="42">
        <v>16</v>
      </c>
      <c r="H655" s="38"/>
      <c r="I655" s="42">
        <v>17.399999999999999</v>
      </c>
      <c r="O655" s="41">
        <v>0.34</v>
      </c>
      <c r="P655" s="42">
        <v>350</v>
      </c>
      <c r="Q655" s="41"/>
      <c r="R655" s="41"/>
      <c r="S655" s="41"/>
      <c r="T655" s="41"/>
      <c r="X655" s="41">
        <f t="shared" si="358"/>
        <v>16.72</v>
      </c>
      <c r="Y655" s="52"/>
      <c r="Z655" s="52"/>
      <c r="AA655" s="53"/>
      <c r="AB655" s="54"/>
      <c r="AC655" s="54">
        <v>8.4999999999999995E-4</v>
      </c>
      <c r="AD655" s="54"/>
      <c r="AE655" s="54"/>
      <c r="AF655" s="54"/>
      <c r="AG655" s="54"/>
      <c r="AH655" s="54"/>
      <c r="AI655" s="54"/>
      <c r="AJ655" s="54"/>
      <c r="AK655" s="54"/>
      <c r="AL655" s="54"/>
      <c r="AM655" s="54"/>
      <c r="AN655" s="54"/>
      <c r="AO655" s="54"/>
      <c r="AP655" s="54"/>
      <c r="AQ655" s="54"/>
      <c r="AR655" s="54"/>
      <c r="AY655" s="72" t="s">
        <v>195</v>
      </c>
      <c r="AZ655" s="49" t="s">
        <v>196</v>
      </c>
      <c r="BA655" s="49" t="s">
        <v>197</v>
      </c>
      <c r="BI655" s="42" t="s">
        <v>193</v>
      </c>
    </row>
    <row r="656" spans="1:61" s="27" customFormat="1" x14ac:dyDescent="0.25">
      <c r="A656" s="27" t="s">
        <v>171</v>
      </c>
      <c r="B656" s="27" t="s">
        <v>172</v>
      </c>
      <c r="C656" s="27" t="s">
        <v>192</v>
      </c>
      <c r="D656" s="27" t="s">
        <v>27</v>
      </c>
      <c r="E656" s="27">
        <v>2</v>
      </c>
      <c r="F656" s="27" t="s">
        <v>194</v>
      </c>
      <c r="G656" s="27">
        <v>18</v>
      </c>
      <c r="I656" s="27">
        <v>19.5</v>
      </c>
      <c r="O656" s="26">
        <v>0.31</v>
      </c>
      <c r="P656" s="27">
        <v>250</v>
      </c>
      <c r="Q656" s="26"/>
      <c r="R656" s="26"/>
      <c r="S656" s="26"/>
      <c r="T656" s="26"/>
      <c r="X656" s="26">
        <f t="shared" si="358"/>
        <v>18.88</v>
      </c>
      <c r="Y656" s="29"/>
      <c r="Z656" s="29"/>
      <c r="AA656" s="30"/>
      <c r="AB656" s="31"/>
      <c r="AC656" s="31">
        <v>8.4999999999999995E-4</v>
      </c>
      <c r="AD656" s="31"/>
      <c r="AE656" s="31"/>
      <c r="AF656" s="31"/>
      <c r="AG656" s="31"/>
      <c r="AH656" s="31"/>
      <c r="AI656" s="31"/>
      <c r="AJ656" s="31"/>
      <c r="AK656" s="31"/>
      <c r="AL656" s="31"/>
      <c r="AM656" s="31"/>
      <c r="AN656" s="31"/>
      <c r="AO656" s="31"/>
      <c r="AP656" s="31"/>
      <c r="AQ656" s="31"/>
      <c r="AR656" s="31"/>
      <c r="AY656" s="73" t="s">
        <v>195</v>
      </c>
      <c r="AZ656" s="27" t="s">
        <v>196</v>
      </c>
      <c r="BA656" s="27" t="s">
        <v>197</v>
      </c>
      <c r="BI656" s="27" t="s">
        <v>193</v>
      </c>
    </row>
    <row r="657" spans="1:61" s="27" customFormat="1" x14ac:dyDescent="0.25">
      <c r="A657" s="27" t="s">
        <v>171</v>
      </c>
      <c r="B657" s="27" t="s">
        <v>172</v>
      </c>
      <c r="C657" s="27" t="s">
        <v>192</v>
      </c>
      <c r="D657" s="27" t="s">
        <v>27</v>
      </c>
      <c r="E657" s="27">
        <v>2</v>
      </c>
      <c r="F657" s="27" t="s">
        <v>194</v>
      </c>
      <c r="G657" s="27">
        <v>18</v>
      </c>
      <c r="I657" s="27">
        <v>19.5</v>
      </c>
      <c r="O657" s="26">
        <v>0.34</v>
      </c>
      <c r="P657" s="27">
        <v>300</v>
      </c>
      <c r="Q657" s="26"/>
      <c r="R657" s="26"/>
      <c r="S657" s="26"/>
      <c r="T657" s="26"/>
      <c r="X657" s="26">
        <f t="shared" si="358"/>
        <v>18.82</v>
      </c>
      <c r="Y657" s="29"/>
      <c r="Z657" s="29"/>
      <c r="AA657" s="30"/>
      <c r="AB657" s="31"/>
      <c r="AC657" s="31">
        <v>8.4999999999999995E-4</v>
      </c>
      <c r="AD657" s="31"/>
      <c r="AE657" s="31"/>
      <c r="AF657" s="31"/>
      <c r="AG657" s="31"/>
      <c r="AH657" s="31"/>
      <c r="AI657" s="31"/>
      <c r="AJ657" s="31"/>
      <c r="AK657" s="31"/>
      <c r="AL657" s="31"/>
      <c r="AM657" s="31"/>
      <c r="AN657" s="31"/>
      <c r="AO657" s="31"/>
      <c r="AP657" s="31"/>
      <c r="AQ657" s="31"/>
      <c r="AR657" s="31"/>
      <c r="AY657" s="73" t="s">
        <v>195</v>
      </c>
      <c r="AZ657" s="27" t="s">
        <v>196</v>
      </c>
      <c r="BA657" s="27" t="s">
        <v>197</v>
      </c>
      <c r="BI657" s="27" t="s">
        <v>193</v>
      </c>
    </row>
    <row r="658" spans="1:61" s="27" customFormat="1" x14ac:dyDescent="0.25">
      <c r="A658" s="27" t="s">
        <v>171</v>
      </c>
      <c r="B658" s="27" t="s">
        <v>172</v>
      </c>
      <c r="C658" s="27" t="s">
        <v>192</v>
      </c>
      <c r="D658" s="27" t="s">
        <v>27</v>
      </c>
      <c r="E658" s="27">
        <v>2</v>
      </c>
      <c r="F658" s="27" t="s">
        <v>194</v>
      </c>
      <c r="G658" s="27">
        <v>18</v>
      </c>
      <c r="I658" s="27">
        <v>19.5</v>
      </c>
      <c r="O658" s="26">
        <v>0.36</v>
      </c>
      <c r="P658" s="27">
        <v>350</v>
      </c>
      <c r="Q658" s="26"/>
      <c r="R658" s="26"/>
      <c r="S658" s="26"/>
      <c r="T658" s="26"/>
      <c r="X658" s="26">
        <f t="shared" si="358"/>
        <v>18.78</v>
      </c>
      <c r="Y658" s="29"/>
      <c r="Z658" s="29"/>
      <c r="AA658" s="30"/>
      <c r="AB658" s="31"/>
      <c r="AC658" s="31">
        <v>8.4999999999999995E-4</v>
      </c>
      <c r="AD658" s="31"/>
      <c r="AE658" s="31"/>
      <c r="AF658" s="31"/>
      <c r="AG658" s="31"/>
      <c r="AH658" s="31"/>
      <c r="AI658" s="31"/>
      <c r="AJ658" s="31"/>
      <c r="AK658" s="31"/>
      <c r="AL658" s="31"/>
      <c r="AM658" s="31"/>
      <c r="AN658" s="31"/>
      <c r="AO658" s="31"/>
      <c r="AP658" s="31"/>
      <c r="AQ658" s="31"/>
      <c r="AR658" s="31"/>
      <c r="AY658" s="73" t="s">
        <v>195</v>
      </c>
      <c r="AZ658" s="27" t="s">
        <v>196</v>
      </c>
      <c r="BA658" s="27" t="s">
        <v>197</v>
      </c>
      <c r="BI658" s="27" t="s">
        <v>193</v>
      </c>
    </row>
    <row r="659" spans="1:61" s="42" customFormat="1" x14ac:dyDescent="0.25">
      <c r="A659" s="42" t="s">
        <v>171</v>
      </c>
      <c r="B659" s="42" t="s">
        <v>172</v>
      </c>
      <c r="C659" s="42" t="s">
        <v>192</v>
      </c>
      <c r="D659" s="42" t="s">
        <v>27</v>
      </c>
      <c r="E659" s="42">
        <v>2</v>
      </c>
      <c r="F659" s="42" t="s">
        <v>194</v>
      </c>
      <c r="G659" s="42">
        <v>20</v>
      </c>
      <c r="H659" s="38"/>
      <c r="I659" s="42">
        <v>21.6</v>
      </c>
      <c r="O659" s="41">
        <v>0.33</v>
      </c>
      <c r="P659" s="42">
        <v>250</v>
      </c>
      <c r="Q659" s="41"/>
      <c r="R659" s="41"/>
      <c r="S659" s="41"/>
      <c r="T659" s="41"/>
      <c r="X659" s="41">
        <f t="shared" si="358"/>
        <v>20.94</v>
      </c>
      <c r="Y659" s="52"/>
      <c r="Z659" s="52"/>
      <c r="AA659" s="53"/>
      <c r="AB659" s="54"/>
      <c r="AC659" s="54">
        <v>8.4999999999999995E-4</v>
      </c>
      <c r="AD659" s="54"/>
      <c r="AE659" s="54"/>
      <c r="AF659" s="54"/>
      <c r="AG659" s="54"/>
      <c r="AH659" s="54"/>
      <c r="AI659" s="54"/>
      <c r="AJ659" s="54"/>
      <c r="AK659" s="54"/>
      <c r="AL659" s="54"/>
      <c r="AM659" s="54"/>
      <c r="AN659" s="54"/>
      <c r="AO659" s="54"/>
      <c r="AP659" s="54"/>
      <c r="AQ659" s="54"/>
      <c r="AR659" s="54"/>
      <c r="AY659" s="72" t="s">
        <v>195</v>
      </c>
      <c r="AZ659" s="49" t="s">
        <v>196</v>
      </c>
      <c r="BA659" s="49" t="s">
        <v>197</v>
      </c>
      <c r="BI659" s="42" t="s">
        <v>193</v>
      </c>
    </row>
    <row r="660" spans="1:61" s="42" customFormat="1" x14ac:dyDescent="0.25">
      <c r="A660" s="42" t="s">
        <v>171</v>
      </c>
      <c r="B660" s="42" t="s">
        <v>172</v>
      </c>
      <c r="C660" s="42" t="s">
        <v>192</v>
      </c>
      <c r="D660" s="42" t="s">
        <v>27</v>
      </c>
      <c r="E660" s="42">
        <v>2</v>
      </c>
      <c r="F660" s="42" t="s">
        <v>194</v>
      </c>
      <c r="G660" s="42">
        <v>20</v>
      </c>
      <c r="H660" s="38"/>
      <c r="I660" s="42">
        <v>21.6</v>
      </c>
      <c r="O660" s="41">
        <v>0.36</v>
      </c>
      <c r="P660" s="42">
        <v>300</v>
      </c>
      <c r="Q660" s="41"/>
      <c r="R660" s="41"/>
      <c r="S660" s="41"/>
      <c r="T660" s="41"/>
      <c r="X660" s="41">
        <f t="shared" si="358"/>
        <v>20.880000000000003</v>
      </c>
      <c r="Y660" s="52"/>
      <c r="Z660" s="52"/>
      <c r="AA660" s="53"/>
      <c r="AB660" s="54"/>
      <c r="AC660" s="54">
        <v>8.4999999999999995E-4</v>
      </c>
      <c r="AD660" s="54"/>
      <c r="AE660" s="54"/>
      <c r="AF660" s="54"/>
      <c r="AG660" s="54"/>
      <c r="AH660" s="54"/>
      <c r="AI660" s="54"/>
      <c r="AJ660" s="54"/>
      <c r="AK660" s="54"/>
      <c r="AL660" s="54"/>
      <c r="AM660" s="54"/>
      <c r="AN660" s="54"/>
      <c r="AO660" s="54"/>
      <c r="AP660" s="54"/>
      <c r="AQ660" s="54"/>
      <c r="AR660" s="54"/>
      <c r="AY660" s="72" t="s">
        <v>195</v>
      </c>
      <c r="AZ660" s="49" t="s">
        <v>196</v>
      </c>
      <c r="BA660" s="49" t="s">
        <v>197</v>
      </c>
      <c r="BI660" s="42" t="s">
        <v>193</v>
      </c>
    </row>
    <row r="661" spans="1:61" s="42" customFormat="1" x14ac:dyDescent="0.25">
      <c r="A661" s="42" t="s">
        <v>171</v>
      </c>
      <c r="B661" s="42" t="s">
        <v>172</v>
      </c>
      <c r="C661" s="42" t="s">
        <v>192</v>
      </c>
      <c r="D661" s="42" t="s">
        <v>27</v>
      </c>
      <c r="E661" s="42">
        <v>2</v>
      </c>
      <c r="F661" s="42" t="s">
        <v>194</v>
      </c>
      <c r="G661" s="42">
        <v>20</v>
      </c>
      <c r="H661" s="38"/>
      <c r="I661" s="42">
        <v>21.6</v>
      </c>
      <c r="O661" s="41">
        <v>0.38</v>
      </c>
      <c r="P661" s="42">
        <v>350</v>
      </c>
      <c r="Q661" s="41"/>
      <c r="R661" s="41"/>
      <c r="S661" s="41"/>
      <c r="T661" s="41"/>
      <c r="X661" s="41">
        <f t="shared" si="358"/>
        <v>20.84</v>
      </c>
      <c r="Y661" s="52"/>
      <c r="Z661" s="52"/>
      <c r="AA661" s="53"/>
      <c r="AB661" s="54"/>
      <c r="AC661" s="54">
        <v>8.4999999999999995E-4</v>
      </c>
      <c r="AD661" s="54"/>
      <c r="AE661" s="54"/>
      <c r="AF661" s="54"/>
      <c r="AG661" s="54"/>
      <c r="AH661" s="54"/>
      <c r="AI661" s="54"/>
      <c r="AJ661" s="54"/>
      <c r="AK661" s="54"/>
      <c r="AL661" s="54"/>
      <c r="AM661" s="54"/>
      <c r="AN661" s="54"/>
      <c r="AO661" s="54"/>
      <c r="AP661" s="54"/>
      <c r="AQ661" s="54"/>
      <c r="AR661" s="54"/>
      <c r="AY661" s="72" t="s">
        <v>195</v>
      </c>
      <c r="AZ661" s="49" t="s">
        <v>196</v>
      </c>
      <c r="BA661" s="49" t="s">
        <v>197</v>
      </c>
      <c r="BI661" s="42" t="s">
        <v>193</v>
      </c>
    </row>
    <row r="662" spans="1:61" s="27" customFormat="1" x14ac:dyDescent="0.25">
      <c r="A662" s="27" t="s">
        <v>171</v>
      </c>
      <c r="B662" s="27" t="s">
        <v>172</v>
      </c>
      <c r="C662" s="27" t="s">
        <v>192</v>
      </c>
      <c r="D662" s="27" t="s">
        <v>27</v>
      </c>
      <c r="E662" s="27">
        <v>2</v>
      </c>
      <c r="F662" s="27" t="s">
        <v>194</v>
      </c>
      <c r="G662" s="27">
        <v>24</v>
      </c>
      <c r="I662" s="27">
        <v>25.8</v>
      </c>
      <c r="O662" s="26">
        <v>0.33</v>
      </c>
      <c r="P662" s="27">
        <v>200</v>
      </c>
      <c r="Q662" s="26"/>
      <c r="R662" s="26"/>
      <c r="S662" s="26"/>
      <c r="T662" s="26"/>
      <c r="X662" s="26">
        <f t="shared" si="358"/>
        <v>25.14</v>
      </c>
      <c r="Y662" s="29"/>
      <c r="Z662" s="29"/>
      <c r="AA662" s="30"/>
      <c r="AB662" s="31"/>
      <c r="AC662" s="31">
        <v>8.4999999999999995E-4</v>
      </c>
      <c r="AD662" s="31"/>
      <c r="AE662" s="31"/>
      <c r="AF662" s="31"/>
      <c r="AG662" s="31"/>
      <c r="AH662" s="31"/>
      <c r="AI662" s="31"/>
      <c r="AJ662" s="31"/>
      <c r="AK662" s="31"/>
      <c r="AL662" s="31"/>
      <c r="AM662" s="31"/>
      <c r="AN662" s="31"/>
      <c r="AO662" s="31"/>
      <c r="AP662" s="31"/>
      <c r="AQ662" s="31"/>
      <c r="AR662" s="31"/>
      <c r="AY662" s="73" t="s">
        <v>195</v>
      </c>
      <c r="AZ662" s="27" t="s">
        <v>196</v>
      </c>
      <c r="BA662" s="27" t="s">
        <v>197</v>
      </c>
      <c r="BI662" s="27" t="s">
        <v>193</v>
      </c>
    </row>
    <row r="663" spans="1:61" s="27" customFormat="1" x14ac:dyDescent="0.25">
      <c r="A663" s="27" t="s">
        <v>171</v>
      </c>
      <c r="B663" s="27" t="s">
        <v>172</v>
      </c>
      <c r="C663" s="27" t="s">
        <v>192</v>
      </c>
      <c r="D663" s="27" t="s">
        <v>27</v>
      </c>
      <c r="E663" s="27">
        <v>2</v>
      </c>
      <c r="F663" s="27" t="s">
        <v>194</v>
      </c>
      <c r="G663" s="27">
        <v>24</v>
      </c>
      <c r="I663" s="27">
        <v>25.8</v>
      </c>
      <c r="O663" s="26">
        <v>0.37</v>
      </c>
      <c r="P663" s="27">
        <v>250</v>
      </c>
      <c r="Q663" s="26"/>
      <c r="R663" s="26"/>
      <c r="S663" s="26"/>
      <c r="T663" s="26"/>
      <c r="X663" s="26">
        <f t="shared" si="358"/>
        <v>25.060000000000002</v>
      </c>
      <c r="Y663" s="29"/>
      <c r="Z663" s="29"/>
      <c r="AA663" s="30"/>
      <c r="AB663" s="31"/>
      <c r="AC663" s="31">
        <v>8.4999999999999995E-4</v>
      </c>
      <c r="AD663" s="31"/>
      <c r="AE663" s="31"/>
      <c r="AF663" s="31"/>
      <c r="AG663" s="31"/>
      <c r="AH663" s="31"/>
      <c r="AI663" s="31"/>
      <c r="AJ663" s="31"/>
      <c r="AK663" s="31"/>
      <c r="AL663" s="31"/>
      <c r="AM663" s="31"/>
      <c r="AN663" s="31"/>
      <c r="AO663" s="31"/>
      <c r="AP663" s="31"/>
      <c r="AQ663" s="31"/>
      <c r="AR663" s="31"/>
      <c r="AY663" s="73" t="s">
        <v>195</v>
      </c>
      <c r="AZ663" s="27" t="s">
        <v>196</v>
      </c>
      <c r="BA663" s="27" t="s">
        <v>197</v>
      </c>
      <c r="BI663" s="27" t="s">
        <v>193</v>
      </c>
    </row>
    <row r="664" spans="1:61" s="27" customFormat="1" x14ac:dyDescent="0.25">
      <c r="A664" s="27" t="s">
        <v>171</v>
      </c>
      <c r="B664" s="27" t="s">
        <v>172</v>
      </c>
      <c r="C664" s="27" t="s">
        <v>192</v>
      </c>
      <c r="D664" s="27" t="s">
        <v>27</v>
      </c>
      <c r="E664" s="27">
        <v>2</v>
      </c>
      <c r="F664" s="27" t="s">
        <v>194</v>
      </c>
      <c r="G664" s="27">
        <v>24</v>
      </c>
      <c r="I664" s="27">
        <v>25.8</v>
      </c>
      <c r="O664" s="26">
        <v>0.4</v>
      </c>
      <c r="P664" s="27">
        <v>300</v>
      </c>
      <c r="Q664" s="26"/>
      <c r="R664" s="26"/>
      <c r="S664" s="26"/>
      <c r="T664" s="26"/>
      <c r="X664" s="26">
        <f t="shared" si="358"/>
        <v>25</v>
      </c>
      <c r="Y664" s="29"/>
      <c r="Z664" s="29"/>
      <c r="AA664" s="30"/>
      <c r="AB664" s="31"/>
      <c r="AC664" s="31">
        <v>8.4999999999999995E-4</v>
      </c>
      <c r="AD664" s="31"/>
      <c r="AE664" s="31"/>
      <c r="AF664" s="31"/>
      <c r="AG664" s="31"/>
      <c r="AH664" s="31"/>
      <c r="AI664" s="31"/>
      <c r="AJ664" s="31"/>
      <c r="AK664" s="31"/>
      <c r="AL664" s="31"/>
      <c r="AM664" s="31"/>
      <c r="AN664" s="31"/>
      <c r="AO664" s="31"/>
      <c r="AP664" s="31"/>
      <c r="AQ664" s="31"/>
      <c r="AR664" s="31"/>
      <c r="AY664" s="73" t="s">
        <v>195</v>
      </c>
      <c r="AZ664" s="27" t="s">
        <v>196</v>
      </c>
      <c r="BA664" s="27" t="s">
        <v>197</v>
      </c>
      <c r="BI664" s="27" t="s">
        <v>193</v>
      </c>
    </row>
    <row r="665" spans="1:61" s="27" customFormat="1" x14ac:dyDescent="0.25">
      <c r="A665" s="27" t="s">
        <v>171</v>
      </c>
      <c r="B665" s="27" t="s">
        <v>172</v>
      </c>
      <c r="C665" s="27" t="s">
        <v>192</v>
      </c>
      <c r="D665" s="27" t="s">
        <v>27</v>
      </c>
      <c r="E665" s="27">
        <v>2</v>
      </c>
      <c r="F665" s="27" t="s">
        <v>194</v>
      </c>
      <c r="G665" s="27">
        <v>24</v>
      </c>
      <c r="I665" s="27">
        <v>25.8</v>
      </c>
      <c r="O665" s="26">
        <v>0.43</v>
      </c>
      <c r="P665" s="27">
        <v>350</v>
      </c>
      <c r="Q665" s="26"/>
      <c r="R665" s="26"/>
      <c r="S665" s="26"/>
      <c r="T665" s="26"/>
      <c r="X665" s="26">
        <f t="shared" si="358"/>
        <v>24.94</v>
      </c>
      <c r="Y665" s="29"/>
      <c r="Z665" s="29"/>
      <c r="AA665" s="30"/>
      <c r="AB665" s="31"/>
      <c r="AC665" s="31">
        <v>8.4999999999999995E-4</v>
      </c>
      <c r="AD665" s="31"/>
      <c r="AE665" s="31"/>
      <c r="AF665" s="31"/>
      <c r="AG665" s="31"/>
      <c r="AH665" s="31"/>
      <c r="AI665" s="31"/>
      <c r="AJ665" s="31"/>
      <c r="AK665" s="31"/>
      <c r="AL665" s="31"/>
      <c r="AM665" s="31"/>
      <c r="AN665" s="31"/>
      <c r="AO665" s="31"/>
      <c r="AP665" s="31"/>
      <c r="AQ665" s="31"/>
      <c r="AR665" s="31"/>
      <c r="AY665" s="73" t="s">
        <v>195</v>
      </c>
      <c r="AZ665" s="27" t="s">
        <v>196</v>
      </c>
      <c r="BA665" s="27" t="s">
        <v>197</v>
      </c>
      <c r="BI665" s="27" t="s">
        <v>193</v>
      </c>
    </row>
    <row r="666" spans="1:61" s="42" customFormat="1" x14ac:dyDescent="0.25">
      <c r="A666" s="42" t="s">
        <v>171</v>
      </c>
      <c r="B666" s="42" t="s">
        <v>172</v>
      </c>
      <c r="C666" s="42" t="s">
        <v>192</v>
      </c>
      <c r="D666" s="42" t="s">
        <v>27</v>
      </c>
      <c r="E666" s="42">
        <v>2</v>
      </c>
      <c r="F666" s="42" t="s">
        <v>194</v>
      </c>
      <c r="G666" s="42">
        <v>30</v>
      </c>
      <c r="H666" s="38"/>
      <c r="I666" s="42">
        <v>32</v>
      </c>
      <c r="O666" s="41">
        <v>0.34</v>
      </c>
      <c r="P666" s="42">
        <v>150</v>
      </c>
      <c r="Q666" s="41"/>
      <c r="R666" s="41"/>
      <c r="S666" s="41"/>
      <c r="T666" s="41"/>
      <c r="X666" s="41">
        <f t="shared" si="358"/>
        <v>31.32</v>
      </c>
      <c r="Y666" s="52"/>
      <c r="Z666" s="52"/>
      <c r="AA666" s="53"/>
      <c r="AB666" s="54"/>
      <c r="AC666" s="54">
        <v>8.4999999999999995E-4</v>
      </c>
      <c r="AD666" s="54"/>
      <c r="AE666" s="54"/>
      <c r="AF666" s="54"/>
      <c r="AG666" s="54"/>
      <c r="AH666" s="54"/>
      <c r="AI666" s="54"/>
      <c r="AJ666" s="54"/>
      <c r="AK666" s="54"/>
      <c r="AL666" s="54"/>
      <c r="AM666" s="54"/>
      <c r="AN666" s="54"/>
      <c r="AO666" s="54"/>
      <c r="AP666" s="54"/>
      <c r="AQ666" s="54"/>
      <c r="AR666" s="54"/>
      <c r="AY666" s="72" t="s">
        <v>195</v>
      </c>
      <c r="AZ666" s="49" t="s">
        <v>196</v>
      </c>
      <c r="BA666" s="49" t="s">
        <v>197</v>
      </c>
      <c r="BI666" s="42" t="s">
        <v>193</v>
      </c>
    </row>
    <row r="667" spans="1:61" s="42" customFormat="1" x14ac:dyDescent="0.25">
      <c r="A667" s="42" t="s">
        <v>171</v>
      </c>
      <c r="B667" s="42" t="s">
        <v>172</v>
      </c>
      <c r="C667" s="42" t="s">
        <v>192</v>
      </c>
      <c r="D667" s="42" t="s">
        <v>27</v>
      </c>
      <c r="E667" s="42">
        <v>2</v>
      </c>
      <c r="F667" s="42" t="s">
        <v>194</v>
      </c>
      <c r="G667" s="42">
        <v>30</v>
      </c>
      <c r="H667" s="38"/>
      <c r="I667" s="42">
        <v>32</v>
      </c>
      <c r="O667" s="41">
        <v>0.38</v>
      </c>
      <c r="P667" s="42">
        <v>200</v>
      </c>
      <c r="Q667" s="41"/>
      <c r="R667" s="41"/>
      <c r="S667" s="41"/>
      <c r="T667" s="41"/>
      <c r="X667" s="41">
        <f t="shared" si="358"/>
        <v>31.24</v>
      </c>
      <c r="Y667" s="52"/>
      <c r="Z667" s="52"/>
      <c r="AA667" s="53"/>
      <c r="AB667" s="54"/>
      <c r="AC667" s="54">
        <v>8.4999999999999995E-4</v>
      </c>
      <c r="AD667" s="54"/>
      <c r="AE667" s="54"/>
      <c r="AF667" s="54"/>
      <c r="AG667" s="54"/>
      <c r="AH667" s="54"/>
      <c r="AI667" s="54"/>
      <c r="AJ667" s="54"/>
      <c r="AK667" s="54"/>
      <c r="AL667" s="54"/>
      <c r="AM667" s="54"/>
      <c r="AN667" s="54"/>
      <c r="AO667" s="54"/>
      <c r="AP667" s="54"/>
      <c r="AQ667" s="54"/>
      <c r="AR667" s="54"/>
      <c r="AY667" s="72" t="s">
        <v>195</v>
      </c>
      <c r="AZ667" s="49" t="s">
        <v>196</v>
      </c>
      <c r="BA667" s="49" t="s">
        <v>197</v>
      </c>
      <c r="BI667" s="42" t="s">
        <v>193</v>
      </c>
    </row>
    <row r="668" spans="1:61" s="42" customFormat="1" x14ac:dyDescent="0.25">
      <c r="A668" s="42" t="s">
        <v>171</v>
      </c>
      <c r="B668" s="42" t="s">
        <v>172</v>
      </c>
      <c r="C668" s="42" t="s">
        <v>192</v>
      </c>
      <c r="D668" s="42" t="s">
        <v>27</v>
      </c>
      <c r="E668" s="42">
        <v>2</v>
      </c>
      <c r="F668" s="42" t="s">
        <v>194</v>
      </c>
      <c r="G668" s="42">
        <v>30</v>
      </c>
      <c r="H668" s="38"/>
      <c r="I668" s="42">
        <v>32</v>
      </c>
      <c r="O668" s="41">
        <v>0.42</v>
      </c>
      <c r="P668" s="42">
        <v>250</v>
      </c>
      <c r="Q668" s="41"/>
      <c r="R668" s="41"/>
      <c r="S668" s="41"/>
      <c r="T668" s="41"/>
      <c r="X668" s="41">
        <f t="shared" si="358"/>
        <v>31.16</v>
      </c>
      <c r="Y668" s="52"/>
      <c r="Z668" s="52"/>
      <c r="AA668" s="53"/>
      <c r="AB668" s="54"/>
      <c r="AC668" s="54">
        <v>8.4999999999999995E-4</v>
      </c>
      <c r="AD668" s="54"/>
      <c r="AE668" s="54"/>
      <c r="AF668" s="54"/>
      <c r="AG668" s="54"/>
      <c r="AH668" s="54"/>
      <c r="AI668" s="54"/>
      <c r="AJ668" s="54"/>
      <c r="AK668" s="54"/>
      <c r="AL668" s="54"/>
      <c r="AM668" s="54"/>
      <c r="AN668" s="54"/>
      <c r="AO668" s="54"/>
      <c r="AP668" s="54"/>
      <c r="AQ668" s="54"/>
      <c r="AR668" s="54"/>
      <c r="AY668" s="72" t="s">
        <v>195</v>
      </c>
      <c r="AZ668" s="49" t="s">
        <v>196</v>
      </c>
      <c r="BA668" s="49" t="s">
        <v>197</v>
      </c>
      <c r="BI668" s="42" t="s">
        <v>193</v>
      </c>
    </row>
    <row r="669" spans="1:61" s="42" customFormat="1" x14ac:dyDescent="0.25">
      <c r="A669" s="42" t="s">
        <v>171</v>
      </c>
      <c r="B669" s="42" t="s">
        <v>172</v>
      </c>
      <c r="C669" s="42" t="s">
        <v>192</v>
      </c>
      <c r="D669" s="42" t="s">
        <v>27</v>
      </c>
      <c r="E669" s="42">
        <v>2</v>
      </c>
      <c r="F669" s="42" t="s">
        <v>194</v>
      </c>
      <c r="G669" s="42">
        <v>30</v>
      </c>
      <c r="H669" s="38"/>
      <c r="I669" s="42">
        <v>32</v>
      </c>
      <c r="O669" s="41">
        <v>0.45</v>
      </c>
      <c r="P669" s="42">
        <v>300</v>
      </c>
      <c r="Q669" s="41"/>
      <c r="R669" s="41"/>
      <c r="S669" s="41"/>
      <c r="T669" s="41"/>
      <c r="X669" s="41">
        <f t="shared" si="358"/>
        <v>31.1</v>
      </c>
      <c r="Y669" s="52"/>
      <c r="Z669" s="52"/>
      <c r="AA669" s="53"/>
      <c r="AB669" s="54"/>
      <c r="AC669" s="54">
        <v>8.4999999999999995E-4</v>
      </c>
      <c r="AD669" s="54"/>
      <c r="AE669" s="54"/>
      <c r="AF669" s="54"/>
      <c r="AG669" s="54"/>
      <c r="AH669" s="54"/>
      <c r="AI669" s="54"/>
      <c r="AJ669" s="54"/>
      <c r="AK669" s="54"/>
      <c r="AL669" s="54"/>
      <c r="AM669" s="54"/>
      <c r="AN669" s="54"/>
      <c r="AO669" s="54"/>
      <c r="AP669" s="54"/>
      <c r="AQ669" s="54"/>
      <c r="AR669" s="54"/>
      <c r="AY669" s="72" t="s">
        <v>195</v>
      </c>
      <c r="AZ669" s="49" t="s">
        <v>196</v>
      </c>
      <c r="BA669" s="49" t="s">
        <v>197</v>
      </c>
      <c r="BI669" s="42" t="s">
        <v>193</v>
      </c>
    </row>
    <row r="670" spans="1:61" s="42" customFormat="1" x14ac:dyDescent="0.25">
      <c r="A670" s="42" t="s">
        <v>171</v>
      </c>
      <c r="B670" s="42" t="s">
        <v>172</v>
      </c>
      <c r="C670" s="42" t="s">
        <v>192</v>
      </c>
      <c r="D670" s="42" t="s">
        <v>27</v>
      </c>
      <c r="E670" s="42">
        <v>2</v>
      </c>
      <c r="F670" s="42" t="s">
        <v>194</v>
      </c>
      <c r="G670" s="42">
        <v>30</v>
      </c>
      <c r="H670" s="38"/>
      <c r="I670" s="42">
        <v>32</v>
      </c>
      <c r="O670" s="41">
        <v>0.49</v>
      </c>
      <c r="P670" s="42">
        <v>350</v>
      </c>
      <c r="Q670" s="41"/>
      <c r="R670" s="41"/>
      <c r="S670" s="41"/>
      <c r="T670" s="41"/>
      <c r="X670" s="41">
        <f t="shared" si="358"/>
        <v>31.02</v>
      </c>
      <c r="Y670" s="52"/>
      <c r="Z670" s="52"/>
      <c r="AA670" s="53"/>
      <c r="AB670" s="54"/>
      <c r="AC670" s="54">
        <v>8.4999999999999995E-4</v>
      </c>
      <c r="AD670" s="54"/>
      <c r="AE670" s="54"/>
      <c r="AF670" s="54"/>
      <c r="AG670" s="54"/>
      <c r="AH670" s="54"/>
      <c r="AI670" s="54"/>
      <c r="AJ670" s="54"/>
      <c r="AK670" s="54"/>
      <c r="AL670" s="54"/>
      <c r="AM670" s="54"/>
      <c r="AN670" s="54"/>
      <c r="AO670" s="54"/>
      <c r="AP670" s="54"/>
      <c r="AQ670" s="54"/>
      <c r="AR670" s="54"/>
      <c r="AY670" s="72" t="s">
        <v>195</v>
      </c>
      <c r="AZ670" s="49" t="s">
        <v>196</v>
      </c>
      <c r="BA670" s="49" t="s">
        <v>197</v>
      </c>
      <c r="BI670" s="42" t="s">
        <v>193</v>
      </c>
    </row>
    <row r="671" spans="1:61" s="27" customFormat="1" x14ac:dyDescent="0.25">
      <c r="A671" s="27" t="s">
        <v>171</v>
      </c>
      <c r="B671" s="27" t="s">
        <v>172</v>
      </c>
      <c r="C671" s="27" t="s">
        <v>192</v>
      </c>
      <c r="D671" s="27" t="s">
        <v>27</v>
      </c>
      <c r="E671" s="27">
        <v>2</v>
      </c>
      <c r="F671" s="27" t="s">
        <v>194</v>
      </c>
      <c r="G671" s="27">
        <v>36</v>
      </c>
      <c r="I671" s="27">
        <v>38.299999999999997</v>
      </c>
      <c r="O671" s="26">
        <v>0.38</v>
      </c>
      <c r="P671" s="27">
        <v>150</v>
      </c>
      <c r="Q671" s="26"/>
      <c r="R671" s="26"/>
      <c r="S671" s="26"/>
      <c r="T671" s="26"/>
      <c r="X671" s="26">
        <f t="shared" si="358"/>
        <v>37.54</v>
      </c>
      <c r="Y671" s="29"/>
      <c r="Z671" s="29"/>
      <c r="AA671" s="30"/>
      <c r="AB671" s="31"/>
      <c r="AC671" s="31">
        <v>8.4999999999999995E-4</v>
      </c>
      <c r="AD671" s="31"/>
      <c r="AE671" s="31"/>
      <c r="AF671" s="31"/>
      <c r="AG671" s="31"/>
      <c r="AH671" s="31"/>
      <c r="AI671" s="31"/>
      <c r="AJ671" s="31"/>
      <c r="AK671" s="31"/>
      <c r="AL671" s="31"/>
      <c r="AM671" s="31"/>
      <c r="AN671" s="31"/>
      <c r="AO671" s="31"/>
      <c r="AP671" s="31"/>
      <c r="AQ671" s="31"/>
      <c r="AR671" s="31"/>
      <c r="AY671" s="73" t="s">
        <v>195</v>
      </c>
      <c r="AZ671" s="27" t="s">
        <v>196</v>
      </c>
      <c r="BA671" s="27" t="s">
        <v>197</v>
      </c>
      <c r="BI671" s="27" t="s">
        <v>193</v>
      </c>
    </row>
    <row r="672" spans="1:61" s="27" customFormat="1" x14ac:dyDescent="0.25">
      <c r="A672" s="27" t="s">
        <v>171</v>
      </c>
      <c r="B672" s="27" t="s">
        <v>172</v>
      </c>
      <c r="C672" s="27" t="s">
        <v>192</v>
      </c>
      <c r="D672" s="27" t="s">
        <v>27</v>
      </c>
      <c r="E672" s="27">
        <v>2</v>
      </c>
      <c r="F672" s="27" t="s">
        <v>194</v>
      </c>
      <c r="G672" s="27">
        <v>36</v>
      </c>
      <c r="I672" s="27">
        <v>38.299999999999997</v>
      </c>
      <c r="O672" s="26">
        <v>0.42</v>
      </c>
      <c r="P672" s="27">
        <v>200</v>
      </c>
      <c r="Q672" s="26"/>
      <c r="R672" s="26"/>
      <c r="S672" s="26"/>
      <c r="T672" s="26"/>
      <c r="X672" s="26">
        <f t="shared" si="358"/>
        <v>37.459999999999994</v>
      </c>
      <c r="Y672" s="29"/>
      <c r="Z672" s="29"/>
      <c r="AA672" s="30"/>
      <c r="AB672" s="31"/>
      <c r="AC672" s="31">
        <v>8.4999999999999995E-4</v>
      </c>
      <c r="AD672" s="31"/>
      <c r="AE672" s="31"/>
      <c r="AF672" s="31"/>
      <c r="AG672" s="31"/>
      <c r="AH672" s="31"/>
      <c r="AI672" s="31"/>
      <c r="AJ672" s="31"/>
      <c r="AK672" s="31"/>
      <c r="AL672" s="31"/>
      <c r="AM672" s="31"/>
      <c r="AN672" s="31"/>
      <c r="AO672" s="31"/>
      <c r="AP672" s="31"/>
      <c r="AQ672" s="31"/>
      <c r="AR672" s="31"/>
      <c r="AY672" s="73" t="s">
        <v>195</v>
      </c>
      <c r="AZ672" s="27" t="s">
        <v>196</v>
      </c>
      <c r="BA672" s="27" t="s">
        <v>197</v>
      </c>
      <c r="BI672" s="27" t="s">
        <v>193</v>
      </c>
    </row>
    <row r="673" spans="1:61" s="27" customFormat="1" x14ac:dyDescent="0.25">
      <c r="A673" s="27" t="s">
        <v>171</v>
      </c>
      <c r="B673" s="27" t="s">
        <v>172</v>
      </c>
      <c r="C673" s="27" t="s">
        <v>192</v>
      </c>
      <c r="D673" s="27" t="s">
        <v>27</v>
      </c>
      <c r="E673" s="27">
        <v>2</v>
      </c>
      <c r="F673" s="27" t="s">
        <v>194</v>
      </c>
      <c r="G673" s="27">
        <v>36</v>
      </c>
      <c r="I673" s="27">
        <v>38.299999999999997</v>
      </c>
      <c r="O673" s="26">
        <v>0.47</v>
      </c>
      <c r="P673" s="27">
        <v>250</v>
      </c>
      <c r="Q673" s="26"/>
      <c r="R673" s="26"/>
      <c r="S673" s="26"/>
      <c r="T673" s="26"/>
      <c r="X673" s="26">
        <f t="shared" si="358"/>
        <v>37.36</v>
      </c>
      <c r="Y673" s="29"/>
      <c r="Z673" s="29"/>
      <c r="AA673" s="30"/>
      <c r="AB673" s="31"/>
      <c r="AC673" s="31">
        <v>8.4999999999999995E-4</v>
      </c>
      <c r="AD673" s="31"/>
      <c r="AE673" s="31"/>
      <c r="AF673" s="31"/>
      <c r="AG673" s="31"/>
      <c r="AH673" s="31"/>
      <c r="AI673" s="31"/>
      <c r="AJ673" s="31"/>
      <c r="AK673" s="31"/>
      <c r="AL673" s="31"/>
      <c r="AM673" s="31"/>
      <c r="AN673" s="31"/>
      <c r="AO673" s="31"/>
      <c r="AP673" s="31"/>
      <c r="AQ673" s="31"/>
      <c r="AR673" s="31"/>
      <c r="AY673" s="73" t="s">
        <v>195</v>
      </c>
      <c r="AZ673" s="27" t="s">
        <v>196</v>
      </c>
      <c r="BA673" s="27" t="s">
        <v>197</v>
      </c>
      <c r="BI673" s="27" t="s">
        <v>193</v>
      </c>
    </row>
    <row r="674" spans="1:61" s="27" customFormat="1" x14ac:dyDescent="0.25">
      <c r="A674" s="27" t="s">
        <v>171</v>
      </c>
      <c r="B674" s="27" t="s">
        <v>172</v>
      </c>
      <c r="C674" s="27" t="s">
        <v>192</v>
      </c>
      <c r="D674" s="27" t="s">
        <v>27</v>
      </c>
      <c r="E674" s="27">
        <v>2</v>
      </c>
      <c r="F674" s="27" t="s">
        <v>194</v>
      </c>
      <c r="G674" s="27">
        <v>36</v>
      </c>
      <c r="I674" s="27">
        <v>38.299999999999997</v>
      </c>
      <c r="O674" s="26">
        <v>0.51</v>
      </c>
      <c r="P674" s="27">
        <v>300</v>
      </c>
      <c r="Q674" s="26"/>
      <c r="R674" s="26"/>
      <c r="S674" s="26"/>
      <c r="T674" s="26"/>
      <c r="X674" s="26">
        <f t="shared" si="358"/>
        <v>37.279999999999994</v>
      </c>
      <c r="Y674" s="29"/>
      <c r="Z674" s="29"/>
      <c r="AA674" s="30"/>
      <c r="AB674" s="31"/>
      <c r="AC674" s="31">
        <v>8.4999999999999995E-4</v>
      </c>
      <c r="AD674" s="31"/>
      <c r="AE674" s="31"/>
      <c r="AF674" s="31"/>
      <c r="AG674" s="31"/>
      <c r="AH674" s="31"/>
      <c r="AI674" s="31"/>
      <c r="AJ674" s="31"/>
      <c r="AK674" s="31"/>
      <c r="AL674" s="31"/>
      <c r="AM674" s="31"/>
      <c r="AN674" s="31"/>
      <c r="AO674" s="31"/>
      <c r="AP674" s="31"/>
      <c r="AQ674" s="31"/>
      <c r="AR674" s="31"/>
      <c r="AY674" s="73" t="s">
        <v>195</v>
      </c>
      <c r="AZ674" s="27" t="s">
        <v>196</v>
      </c>
      <c r="BA674" s="27" t="s">
        <v>197</v>
      </c>
      <c r="BI674" s="27" t="s">
        <v>193</v>
      </c>
    </row>
    <row r="675" spans="1:61" s="27" customFormat="1" x14ac:dyDescent="0.25">
      <c r="A675" s="27" t="s">
        <v>171</v>
      </c>
      <c r="B675" s="27" t="s">
        <v>172</v>
      </c>
      <c r="C675" s="27" t="s">
        <v>192</v>
      </c>
      <c r="D675" s="27" t="s">
        <v>27</v>
      </c>
      <c r="E675" s="27">
        <v>2</v>
      </c>
      <c r="F675" s="27" t="s">
        <v>194</v>
      </c>
      <c r="G675" s="27">
        <v>36</v>
      </c>
      <c r="I675" s="27">
        <v>38.299999999999997</v>
      </c>
      <c r="O675" s="26">
        <v>0.56000000000000005</v>
      </c>
      <c r="P675" s="27">
        <v>350</v>
      </c>
      <c r="Q675" s="26"/>
      <c r="R675" s="26"/>
      <c r="S675" s="26"/>
      <c r="T675" s="26"/>
      <c r="X675" s="26">
        <f t="shared" si="358"/>
        <v>37.18</v>
      </c>
      <c r="Y675" s="29"/>
      <c r="Z675" s="29"/>
      <c r="AA675" s="30"/>
      <c r="AB675" s="31"/>
      <c r="AC675" s="31">
        <v>8.4999999999999995E-4</v>
      </c>
      <c r="AD675" s="31"/>
      <c r="AE675" s="31"/>
      <c r="AF675" s="31"/>
      <c r="AG675" s="31"/>
      <c r="AH675" s="31"/>
      <c r="AI675" s="31"/>
      <c r="AJ675" s="31"/>
      <c r="AK675" s="31"/>
      <c r="AL675" s="31"/>
      <c r="AM675" s="31"/>
      <c r="AN675" s="31"/>
      <c r="AO675" s="31"/>
      <c r="AP675" s="31"/>
      <c r="AQ675" s="31"/>
      <c r="AR675" s="31"/>
      <c r="AY675" s="73" t="s">
        <v>195</v>
      </c>
      <c r="AZ675" s="27" t="s">
        <v>196</v>
      </c>
      <c r="BA675" s="27" t="s">
        <v>197</v>
      </c>
      <c r="BI675" s="27" t="s">
        <v>193</v>
      </c>
    </row>
    <row r="676" spans="1:61" s="42" customFormat="1" x14ac:dyDescent="0.25">
      <c r="A676" s="42" t="s">
        <v>171</v>
      </c>
      <c r="B676" s="42" t="s">
        <v>172</v>
      </c>
      <c r="C676" s="42" t="s">
        <v>192</v>
      </c>
      <c r="D676" s="42" t="s">
        <v>27</v>
      </c>
      <c r="E676" s="42">
        <v>2</v>
      </c>
      <c r="F676" s="42" t="s">
        <v>194</v>
      </c>
      <c r="G676" s="42">
        <v>42</v>
      </c>
      <c r="H676" s="38"/>
      <c r="I676" s="42">
        <v>44.5</v>
      </c>
      <c r="O676" s="41">
        <v>0.41</v>
      </c>
      <c r="P676" s="42">
        <v>150</v>
      </c>
      <c r="Q676" s="41"/>
      <c r="R676" s="41"/>
      <c r="S676" s="41"/>
      <c r="T676" s="41"/>
      <c r="X676" s="41">
        <f t="shared" si="358"/>
        <v>43.68</v>
      </c>
      <c r="Y676" s="52"/>
      <c r="Z676" s="52"/>
      <c r="AA676" s="53"/>
      <c r="AB676" s="54"/>
      <c r="AC676" s="54">
        <v>8.4999999999999995E-4</v>
      </c>
      <c r="AD676" s="54"/>
      <c r="AE676" s="54"/>
      <c r="AF676" s="54"/>
      <c r="AG676" s="54"/>
      <c r="AH676" s="54"/>
      <c r="AI676" s="54"/>
      <c r="AJ676" s="54"/>
      <c r="AK676" s="54"/>
      <c r="AL676" s="54"/>
      <c r="AM676" s="54"/>
      <c r="AN676" s="54"/>
      <c r="AO676" s="54"/>
      <c r="AP676" s="54"/>
      <c r="AQ676" s="54"/>
      <c r="AR676" s="54"/>
      <c r="AY676" s="72" t="s">
        <v>195</v>
      </c>
      <c r="AZ676" s="49" t="s">
        <v>196</v>
      </c>
      <c r="BA676" s="49" t="s">
        <v>197</v>
      </c>
      <c r="BI676" s="42" t="s">
        <v>193</v>
      </c>
    </row>
    <row r="677" spans="1:61" s="42" customFormat="1" x14ac:dyDescent="0.25">
      <c r="A677" s="42" t="s">
        <v>171</v>
      </c>
      <c r="B677" s="42" t="s">
        <v>172</v>
      </c>
      <c r="C677" s="42" t="s">
        <v>192</v>
      </c>
      <c r="D677" s="42" t="s">
        <v>27</v>
      </c>
      <c r="E677" s="42">
        <v>2</v>
      </c>
      <c r="F677" s="42" t="s">
        <v>194</v>
      </c>
      <c r="G677" s="42">
        <v>42</v>
      </c>
      <c r="H677" s="38"/>
      <c r="I677" s="42">
        <v>44.5</v>
      </c>
      <c r="O677" s="41">
        <v>0.47</v>
      </c>
      <c r="P677" s="42">
        <v>200</v>
      </c>
      <c r="Q677" s="41"/>
      <c r="R677" s="41"/>
      <c r="S677" s="41"/>
      <c r="T677" s="41"/>
      <c r="X677" s="41">
        <f t="shared" si="358"/>
        <v>43.56</v>
      </c>
      <c r="Y677" s="52"/>
      <c r="Z677" s="52"/>
      <c r="AA677" s="53"/>
      <c r="AB677" s="54"/>
      <c r="AC677" s="54">
        <v>8.4999999999999995E-4</v>
      </c>
      <c r="AD677" s="54"/>
      <c r="AE677" s="54"/>
      <c r="AF677" s="54"/>
      <c r="AG677" s="54"/>
      <c r="AH677" s="54"/>
      <c r="AI677" s="54"/>
      <c r="AJ677" s="54"/>
      <c r="AK677" s="54"/>
      <c r="AL677" s="54"/>
      <c r="AM677" s="54"/>
      <c r="AN677" s="54"/>
      <c r="AO677" s="54"/>
      <c r="AP677" s="54"/>
      <c r="AQ677" s="54"/>
      <c r="AR677" s="54"/>
      <c r="AY677" s="72" t="s">
        <v>195</v>
      </c>
      <c r="AZ677" s="49" t="s">
        <v>196</v>
      </c>
      <c r="BA677" s="49" t="s">
        <v>197</v>
      </c>
      <c r="BI677" s="42" t="s">
        <v>193</v>
      </c>
    </row>
    <row r="678" spans="1:61" s="42" customFormat="1" x14ac:dyDescent="0.25">
      <c r="A678" s="42" t="s">
        <v>171</v>
      </c>
      <c r="B678" s="42" t="s">
        <v>172</v>
      </c>
      <c r="C678" s="42" t="s">
        <v>192</v>
      </c>
      <c r="D678" s="42" t="s">
        <v>27</v>
      </c>
      <c r="E678" s="42">
        <v>2</v>
      </c>
      <c r="F678" s="42" t="s">
        <v>194</v>
      </c>
      <c r="G678" s="42">
        <v>42</v>
      </c>
      <c r="H678" s="38"/>
      <c r="I678" s="42">
        <v>44.5</v>
      </c>
      <c r="O678" s="41">
        <v>0.52</v>
      </c>
      <c r="P678" s="42">
        <v>250</v>
      </c>
      <c r="Q678" s="41"/>
      <c r="R678" s="41"/>
      <c r="S678" s="41"/>
      <c r="T678" s="41"/>
      <c r="X678" s="41">
        <f t="shared" si="358"/>
        <v>43.46</v>
      </c>
      <c r="Y678" s="52"/>
      <c r="Z678" s="52"/>
      <c r="AA678" s="53"/>
      <c r="AB678" s="54"/>
      <c r="AC678" s="54">
        <v>8.4999999999999995E-4</v>
      </c>
      <c r="AD678" s="54"/>
      <c r="AE678" s="54"/>
      <c r="AF678" s="54"/>
      <c r="AG678" s="54"/>
      <c r="AH678" s="54"/>
      <c r="AI678" s="54"/>
      <c r="AJ678" s="54"/>
      <c r="AK678" s="54"/>
      <c r="AL678" s="54"/>
      <c r="AM678" s="54"/>
      <c r="AN678" s="54"/>
      <c r="AO678" s="54"/>
      <c r="AP678" s="54"/>
      <c r="AQ678" s="54"/>
      <c r="AR678" s="54"/>
      <c r="AY678" s="72" t="s">
        <v>195</v>
      </c>
      <c r="AZ678" s="49" t="s">
        <v>196</v>
      </c>
      <c r="BA678" s="49" t="s">
        <v>197</v>
      </c>
      <c r="BI678" s="42" t="s">
        <v>193</v>
      </c>
    </row>
    <row r="679" spans="1:61" s="42" customFormat="1" x14ac:dyDescent="0.25">
      <c r="A679" s="42" t="s">
        <v>171</v>
      </c>
      <c r="B679" s="42" t="s">
        <v>172</v>
      </c>
      <c r="C679" s="42" t="s">
        <v>192</v>
      </c>
      <c r="D679" s="42" t="s">
        <v>27</v>
      </c>
      <c r="E679" s="42">
        <v>2</v>
      </c>
      <c r="F679" s="42" t="s">
        <v>194</v>
      </c>
      <c r="G679" s="42">
        <v>42</v>
      </c>
      <c r="H679" s="38"/>
      <c r="I679" s="42">
        <v>44.5</v>
      </c>
      <c r="O679" s="41">
        <v>0.56999999999999995</v>
      </c>
      <c r="P679" s="42">
        <v>300</v>
      </c>
      <c r="Q679" s="41"/>
      <c r="R679" s="41"/>
      <c r="S679" s="41"/>
      <c r="T679" s="41"/>
      <c r="X679" s="41">
        <f t="shared" si="358"/>
        <v>43.36</v>
      </c>
      <c r="Y679" s="52"/>
      <c r="Z679" s="52"/>
      <c r="AA679" s="53"/>
      <c r="AB679" s="54"/>
      <c r="AC679" s="54">
        <v>8.4999999999999995E-4</v>
      </c>
      <c r="AD679" s="54"/>
      <c r="AE679" s="54"/>
      <c r="AF679" s="54"/>
      <c r="AG679" s="54"/>
      <c r="AH679" s="54"/>
      <c r="AI679" s="54"/>
      <c r="AJ679" s="54"/>
      <c r="AK679" s="54"/>
      <c r="AL679" s="54"/>
      <c r="AM679" s="54"/>
      <c r="AN679" s="54"/>
      <c r="AO679" s="54"/>
      <c r="AP679" s="54"/>
      <c r="AQ679" s="54"/>
      <c r="AR679" s="54"/>
      <c r="AY679" s="72" t="s">
        <v>195</v>
      </c>
      <c r="AZ679" s="49" t="s">
        <v>196</v>
      </c>
      <c r="BA679" s="49" t="s">
        <v>197</v>
      </c>
      <c r="BI679" s="42" t="s">
        <v>193</v>
      </c>
    </row>
    <row r="680" spans="1:61" s="42" customFormat="1" x14ac:dyDescent="0.25">
      <c r="A680" s="42" t="s">
        <v>171</v>
      </c>
      <c r="B680" s="42" t="s">
        <v>172</v>
      </c>
      <c r="C680" s="42" t="s">
        <v>192</v>
      </c>
      <c r="D680" s="42" t="s">
        <v>27</v>
      </c>
      <c r="E680" s="42">
        <v>2</v>
      </c>
      <c r="F680" s="42" t="s">
        <v>194</v>
      </c>
      <c r="G680" s="42">
        <v>42</v>
      </c>
      <c r="H680" s="38"/>
      <c r="I680" s="42">
        <v>44.5</v>
      </c>
      <c r="O680" s="41">
        <v>0.63</v>
      </c>
      <c r="P680" s="42">
        <v>350</v>
      </c>
      <c r="Q680" s="41"/>
      <c r="R680" s="41"/>
      <c r="S680" s="41"/>
      <c r="T680" s="41"/>
      <c r="X680" s="41">
        <f t="shared" si="358"/>
        <v>43.24</v>
      </c>
      <c r="Y680" s="52"/>
      <c r="Z680" s="52"/>
      <c r="AA680" s="53"/>
      <c r="AB680" s="54"/>
      <c r="AC680" s="54">
        <v>8.4999999999999995E-4</v>
      </c>
      <c r="AD680" s="54"/>
      <c r="AE680" s="54"/>
      <c r="AF680" s="54"/>
      <c r="AG680" s="54"/>
      <c r="AH680" s="54"/>
      <c r="AI680" s="54"/>
      <c r="AJ680" s="54"/>
      <c r="AK680" s="54"/>
      <c r="AL680" s="54"/>
      <c r="AM680" s="54"/>
      <c r="AN680" s="54"/>
      <c r="AO680" s="54"/>
      <c r="AP680" s="54"/>
      <c r="AQ680" s="54"/>
      <c r="AR680" s="54"/>
      <c r="AY680" s="72" t="s">
        <v>195</v>
      </c>
      <c r="AZ680" s="49" t="s">
        <v>196</v>
      </c>
      <c r="BA680" s="49" t="s">
        <v>197</v>
      </c>
      <c r="BI680" s="42" t="s">
        <v>193</v>
      </c>
    </row>
    <row r="681" spans="1:61" s="27" customFormat="1" x14ac:dyDescent="0.25">
      <c r="A681" s="27" t="s">
        <v>171</v>
      </c>
      <c r="B681" s="27" t="s">
        <v>172</v>
      </c>
      <c r="C681" s="27" t="s">
        <v>192</v>
      </c>
      <c r="D681" s="27" t="s">
        <v>27</v>
      </c>
      <c r="E681" s="27">
        <v>2</v>
      </c>
      <c r="F681" s="27" t="s">
        <v>194</v>
      </c>
      <c r="G681" s="27">
        <v>48</v>
      </c>
      <c r="I681" s="27">
        <v>50.8</v>
      </c>
      <c r="O681" s="26">
        <v>0.46</v>
      </c>
      <c r="P681" s="27">
        <v>150</v>
      </c>
      <c r="Q681" s="26"/>
      <c r="R681" s="26"/>
      <c r="S681" s="26"/>
      <c r="T681" s="26"/>
      <c r="X681" s="26">
        <f t="shared" si="358"/>
        <v>49.879999999999995</v>
      </c>
      <c r="Y681" s="29"/>
      <c r="Z681" s="29"/>
      <c r="AA681" s="30"/>
      <c r="AB681" s="31"/>
      <c r="AC681" s="31">
        <v>8.4999999999999995E-4</v>
      </c>
      <c r="AD681" s="31"/>
      <c r="AE681" s="31"/>
      <c r="AF681" s="31"/>
      <c r="AG681" s="31"/>
      <c r="AH681" s="31"/>
      <c r="AI681" s="31"/>
      <c r="AJ681" s="31"/>
      <c r="AK681" s="31"/>
      <c r="AL681" s="31"/>
      <c r="AM681" s="31"/>
      <c r="AN681" s="31"/>
      <c r="AO681" s="31"/>
      <c r="AP681" s="31"/>
      <c r="AQ681" s="31"/>
      <c r="AR681" s="31"/>
      <c r="AY681" s="73" t="s">
        <v>195</v>
      </c>
      <c r="AZ681" s="27" t="s">
        <v>196</v>
      </c>
      <c r="BA681" s="27" t="s">
        <v>197</v>
      </c>
      <c r="BI681" s="27" t="s">
        <v>193</v>
      </c>
    </row>
    <row r="682" spans="1:61" s="27" customFormat="1" x14ac:dyDescent="0.25">
      <c r="A682" s="27" t="s">
        <v>171</v>
      </c>
      <c r="B682" s="27" t="s">
        <v>172</v>
      </c>
      <c r="C682" s="27" t="s">
        <v>192</v>
      </c>
      <c r="D682" s="27" t="s">
        <v>27</v>
      </c>
      <c r="E682" s="27">
        <v>2</v>
      </c>
      <c r="F682" s="27" t="s">
        <v>194</v>
      </c>
      <c r="G682" s="27">
        <v>48</v>
      </c>
      <c r="I682" s="27">
        <v>50.8</v>
      </c>
      <c r="O682" s="26">
        <v>0.52</v>
      </c>
      <c r="P682" s="27">
        <v>200</v>
      </c>
      <c r="Q682" s="26"/>
      <c r="R682" s="26"/>
      <c r="S682" s="26"/>
      <c r="T682" s="26"/>
      <c r="X682" s="26">
        <f t="shared" si="358"/>
        <v>49.76</v>
      </c>
      <c r="Y682" s="29"/>
      <c r="Z682" s="29"/>
      <c r="AA682" s="30"/>
      <c r="AB682" s="31"/>
      <c r="AC682" s="31">
        <v>8.4999999999999995E-4</v>
      </c>
      <c r="AD682" s="31"/>
      <c r="AE682" s="31"/>
      <c r="AF682" s="31"/>
      <c r="AG682" s="31"/>
      <c r="AH682" s="31"/>
      <c r="AI682" s="31"/>
      <c r="AJ682" s="31"/>
      <c r="AK682" s="31"/>
      <c r="AL682" s="31"/>
      <c r="AM682" s="31"/>
      <c r="AN682" s="31"/>
      <c r="AO682" s="31"/>
      <c r="AP682" s="31"/>
      <c r="AQ682" s="31"/>
      <c r="AR682" s="31"/>
      <c r="AY682" s="73" t="s">
        <v>195</v>
      </c>
      <c r="AZ682" s="27" t="s">
        <v>196</v>
      </c>
      <c r="BA682" s="27" t="s">
        <v>197</v>
      </c>
      <c r="BI682" s="27" t="s">
        <v>193</v>
      </c>
    </row>
    <row r="683" spans="1:61" s="27" customFormat="1" x14ac:dyDescent="0.25">
      <c r="A683" s="27" t="s">
        <v>171</v>
      </c>
      <c r="B683" s="27" t="s">
        <v>172</v>
      </c>
      <c r="C683" s="27" t="s">
        <v>192</v>
      </c>
      <c r="D683" s="27" t="s">
        <v>27</v>
      </c>
      <c r="E683" s="27">
        <v>2</v>
      </c>
      <c r="F683" s="27" t="s">
        <v>194</v>
      </c>
      <c r="G683" s="27">
        <v>48</v>
      </c>
      <c r="I683" s="27">
        <v>50.8</v>
      </c>
      <c r="O683" s="26">
        <v>0.57999999999999996</v>
      </c>
      <c r="P683" s="27">
        <v>250</v>
      </c>
      <c r="Q683" s="26"/>
      <c r="R683" s="26"/>
      <c r="S683" s="26"/>
      <c r="T683" s="26"/>
      <c r="X683" s="26">
        <f t="shared" si="358"/>
        <v>49.64</v>
      </c>
      <c r="Y683" s="29"/>
      <c r="Z683" s="29"/>
      <c r="AA683" s="30"/>
      <c r="AB683" s="31"/>
      <c r="AC683" s="31">
        <v>8.4999999999999995E-4</v>
      </c>
      <c r="AD683" s="31"/>
      <c r="AE683" s="31"/>
      <c r="AF683" s="31"/>
      <c r="AG683" s="31"/>
      <c r="AH683" s="31"/>
      <c r="AI683" s="31"/>
      <c r="AJ683" s="31"/>
      <c r="AK683" s="31"/>
      <c r="AL683" s="31"/>
      <c r="AM683" s="31"/>
      <c r="AN683" s="31"/>
      <c r="AO683" s="31"/>
      <c r="AP683" s="31"/>
      <c r="AQ683" s="31"/>
      <c r="AR683" s="31"/>
      <c r="AY683" s="73" t="s">
        <v>195</v>
      </c>
      <c r="AZ683" s="27" t="s">
        <v>196</v>
      </c>
      <c r="BA683" s="27" t="s">
        <v>197</v>
      </c>
      <c r="BI683" s="27" t="s">
        <v>193</v>
      </c>
    </row>
    <row r="684" spans="1:61" s="27" customFormat="1" x14ac:dyDescent="0.25">
      <c r="A684" s="27" t="s">
        <v>171</v>
      </c>
      <c r="B684" s="27" t="s">
        <v>172</v>
      </c>
      <c r="C684" s="27" t="s">
        <v>192</v>
      </c>
      <c r="D684" s="27" t="s">
        <v>27</v>
      </c>
      <c r="E684" s="27">
        <v>2</v>
      </c>
      <c r="F684" s="27" t="s">
        <v>194</v>
      </c>
      <c r="G684" s="27">
        <v>48</v>
      </c>
      <c r="I684" s="27">
        <v>50.8</v>
      </c>
      <c r="O684" s="26">
        <v>0.64</v>
      </c>
      <c r="P684" s="27">
        <v>300</v>
      </c>
      <c r="Q684" s="26"/>
      <c r="R684" s="26"/>
      <c r="S684" s="26"/>
      <c r="T684" s="26"/>
      <c r="X684" s="26">
        <f t="shared" si="358"/>
        <v>49.519999999999996</v>
      </c>
      <c r="Y684" s="29"/>
      <c r="Z684" s="29"/>
      <c r="AA684" s="30"/>
      <c r="AB684" s="31"/>
      <c r="AC684" s="31">
        <v>8.4999999999999995E-4</v>
      </c>
      <c r="AD684" s="31"/>
      <c r="AE684" s="31"/>
      <c r="AF684" s="31"/>
      <c r="AG684" s="31"/>
      <c r="AH684" s="31"/>
      <c r="AI684" s="31"/>
      <c r="AJ684" s="31"/>
      <c r="AK684" s="31"/>
      <c r="AL684" s="31"/>
      <c r="AM684" s="31"/>
      <c r="AN684" s="31"/>
      <c r="AO684" s="31"/>
      <c r="AP684" s="31"/>
      <c r="AQ684" s="31"/>
      <c r="AR684" s="31"/>
      <c r="AY684" s="73" t="s">
        <v>195</v>
      </c>
      <c r="AZ684" s="27" t="s">
        <v>196</v>
      </c>
      <c r="BA684" s="27" t="s">
        <v>197</v>
      </c>
      <c r="BI684" s="27" t="s">
        <v>193</v>
      </c>
    </row>
    <row r="685" spans="1:61" s="27" customFormat="1" x14ac:dyDescent="0.25">
      <c r="A685" s="27" t="s">
        <v>171</v>
      </c>
      <c r="B685" s="27" t="s">
        <v>172</v>
      </c>
      <c r="C685" s="27" t="s">
        <v>192</v>
      </c>
      <c r="D685" s="27" t="s">
        <v>27</v>
      </c>
      <c r="E685" s="27">
        <v>2</v>
      </c>
      <c r="F685" s="27" t="s">
        <v>194</v>
      </c>
      <c r="G685" s="27">
        <v>48</v>
      </c>
      <c r="I685" s="27">
        <v>50.8</v>
      </c>
      <c r="O685" s="26">
        <v>0.7</v>
      </c>
      <c r="P685" s="27">
        <v>350</v>
      </c>
      <c r="Q685" s="26"/>
      <c r="R685" s="26"/>
      <c r="S685" s="26"/>
      <c r="T685" s="26"/>
      <c r="X685" s="26">
        <f t="shared" si="358"/>
        <v>49.4</v>
      </c>
      <c r="Y685" s="29"/>
      <c r="Z685" s="29"/>
      <c r="AA685" s="30"/>
      <c r="AB685" s="31"/>
      <c r="AC685" s="31">
        <v>8.4999999999999995E-4</v>
      </c>
      <c r="AD685" s="31"/>
      <c r="AE685" s="31"/>
      <c r="AF685" s="31"/>
      <c r="AG685" s="31"/>
      <c r="AH685" s="31"/>
      <c r="AI685" s="31"/>
      <c r="AJ685" s="31"/>
      <c r="AK685" s="31"/>
      <c r="AL685" s="31"/>
      <c r="AM685" s="31"/>
      <c r="AN685" s="31"/>
      <c r="AO685" s="31"/>
      <c r="AP685" s="31"/>
      <c r="AQ685" s="31"/>
      <c r="AR685" s="31"/>
      <c r="AY685" s="73" t="s">
        <v>195</v>
      </c>
      <c r="AZ685" s="27" t="s">
        <v>196</v>
      </c>
      <c r="BA685" s="27" t="s">
        <v>197</v>
      </c>
      <c r="BI685" s="27" t="s">
        <v>193</v>
      </c>
    </row>
    <row r="686" spans="1:61" s="42" customFormat="1" x14ac:dyDescent="0.25">
      <c r="A686" s="42" t="s">
        <v>171</v>
      </c>
      <c r="B686" s="42" t="s">
        <v>172</v>
      </c>
      <c r="C686" s="42" t="s">
        <v>192</v>
      </c>
      <c r="D686" s="42" t="s">
        <v>27</v>
      </c>
      <c r="E686" s="42">
        <v>2</v>
      </c>
      <c r="F686" s="42" t="s">
        <v>194</v>
      </c>
      <c r="G686" s="42">
        <v>54</v>
      </c>
      <c r="H686" s="38"/>
      <c r="I686" s="42">
        <v>57.56</v>
      </c>
      <c r="O686" s="41">
        <v>0.51</v>
      </c>
      <c r="P686" s="42">
        <v>150</v>
      </c>
      <c r="Q686" s="41"/>
      <c r="R686" s="41"/>
      <c r="S686" s="41"/>
      <c r="T686" s="41"/>
      <c r="X686" s="41">
        <f t="shared" si="358"/>
        <v>56.54</v>
      </c>
      <c r="Y686" s="52"/>
      <c r="Z686" s="52"/>
      <c r="AA686" s="53"/>
      <c r="AB686" s="54"/>
      <c r="AC686" s="54">
        <v>8.4999999999999995E-4</v>
      </c>
      <c r="AD686" s="54"/>
      <c r="AE686" s="54"/>
      <c r="AF686" s="54"/>
      <c r="AG686" s="54"/>
      <c r="AH686" s="54"/>
      <c r="AI686" s="54"/>
      <c r="AJ686" s="54"/>
      <c r="AK686" s="54"/>
      <c r="AL686" s="54"/>
      <c r="AM686" s="54"/>
      <c r="AN686" s="54"/>
      <c r="AO686" s="54"/>
      <c r="AP686" s="54"/>
      <c r="AQ686" s="54"/>
      <c r="AR686" s="54"/>
      <c r="AY686" s="72" t="s">
        <v>195</v>
      </c>
      <c r="AZ686" s="49" t="s">
        <v>196</v>
      </c>
      <c r="BA686" s="49" t="s">
        <v>197</v>
      </c>
      <c r="BI686" s="42" t="s">
        <v>193</v>
      </c>
    </row>
    <row r="687" spans="1:61" s="42" customFormat="1" x14ac:dyDescent="0.25">
      <c r="A687" s="42" t="s">
        <v>171</v>
      </c>
      <c r="B687" s="42" t="s">
        <v>172</v>
      </c>
      <c r="C687" s="42" t="s">
        <v>192</v>
      </c>
      <c r="D687" s="42" t="s">
        <v>27</v>
      </c>
      <c r="E687" s="42">
        <v>2</v>
      </c>
      <c r="F687" s="42" t="s">
        <v>194</v>
      </c>
      <c r="G687" s="42">
        <v>54</v>
      </c>
      <c r="H687" s="38"/>
      <c r="I687" s="42">
        <v>57.56</v>
      </c>
      <c r="O687" s="41">
        <v>0.57999999999999996</v>
      </c>
      <c r="P687" s="42">
        <v>200</v>
      </c>
      <c r="Q687" s="41"/>
      <c r="R687" s="41"/>
      <c r="S687" s="41"/>
      <c r="T687" s="41"/>
      <c r="X687" s="41">
        <f t="shared" si="358"/>
        <v>56.400000000000006</v>
      </c>
      <c r="Y687" s="52"/>
      <c r="Z687" s="52"/>
      <c r="AA687" s="53"/>
      <c r="AB687" s="54"/>
      <c r="AC687" s="54">
        <v>8.4999999999999995E-4</v>
      </c>
      <c r="AD687" s="54"/>
      <c r="AE687" s="54"/>
      <c r="AF687" s="54"/>
      <c r="AG687" s="54"/>
      <c r="AH687" s="54"/>
      <c r="AI687" s="54"/>
      <c r="AJ687" s="54"/>
      <c r="AK687" s="54"/>
      <c r="AL687" s="54"/>
      <c r="AM687" s="54"/>
      <c r="AN687" s="54"/>
      <c r="AO687" s="54"/>
      <c r="AP687" s="54"/>
      <c r="AQ687" s="54"/>
      <c r="AR687" s="54"/>
      <c r="AY687" s="72" t="s">
        <v>195</v>
      </c>
      <c r="AZ687" s="49" t="s">
        <v>196</v>
      </c>
      <c r="BA687" s="49" t="s">
        <v>197</v>
      </c>
      <c r="BI687" s="42" t="s">
        <v>193</v>
      </c>
    </row>
    <row r="688" spans="1:61" s="42" customFormat="1" x14ac:dyDescent="0.25">
      <c r="A688" s="42" t="s">
        <v>171</v>
      </c>
      <c r="B688" s="42" t="s">
        <v>172</v>
      </c>
      <c r="C688" s="42" t="s">
        <v>192</v>
      </c>
      <c r="D688" s="42" t="s">
        <v>27</v>
      </c>
      <c r="E688" s="42">
        <v>2</v>
      </c>
      <c r="F688" s="42" t="s">
        <v>194</v>
      </c>
      <c r="G688" s="42">
        <v>54</v>
      </c>
      <c r="H688" s="38"/>
      <c r="I688" s="42">
        <v>57.56</v>
      </c>
      <c r="O688" s="41">
        <v>0.65</v>
      </c>
      <c r="P688" s="42">
        <v>250</v>
      </c>
      <c r="Q688" s="41"/>
      <c r="R688" s="41"/>
      <c r="S688" s="41"/>
      <c r="T688" s="41"/>
      <c r="X688" s="41">
        <f t="shared" si="358"/>
        <v>56.260000000000005</v>
      </c>
      <c r="Y688" s="52"/>
      <c r="Z688" s="52"/>
      <c r="AA688" s="53"/>
      <c r="AB688" s="54"/>
      <c r="AC688" s="54">
        <v>8.4999999999999995E-4</v>
      </c>
      <c r="AD688" s="54"/>
      <c r="AE688" s="54"/>
      <c r="AF688" s="54"/>
      <c r="AG688" s="54"/>
      <c r="AH688" s="54"/>
      <c r="AI688" s="54"/>
      <c r="AJ688" s="54"/>
      <c r="AK688" s="54"/>
      <c r="AL688" s="54"/>
      <c r="AM688" s="54"/>
      <c r="AN688" s="54"/>
      <c r="AO688" s="54"/>
      <c r="AP688" s="54"/>
      <c r="AQ688" s="54"/>
      <c r="AR688" s="54"/>
      <c r="AY688" s="72" t="s">
        <v>195</v>
      </c>
      <c r="AZ688" s="49" t="s">
        <v>196</v>
      </c>
      <c r="BA688" s="49" t="s">
        <v>197</v>
      </c>
      <c r="BI688" s="42" t="s">
        <v>193</v>
      </c>
    </row>
    <row r="689" spans="1:69" s="42" customFormat="1" x14ac:dyDescent="0.25">
      <c r="A689" s="42" t="s">
        <v>171</v>
      </c>
      <c r="B689" s="42" t="s">
        <v>172</v>
      </c>
      <c r="C689" s="42" t="s">
        <v>192</v>
      </c>
      <c r="D689" s="42" t="s">
        <v>27</v>
      </c>
      <c r="E689" s="42">
        <v>2</v>
      </c>
      <c r="F689" s="42" t="s">
        <v>194</v>
      </c>
      <c r="G689" s="42">
        <v>54</v>
      </c>
      <c r="H689" s="38"/>
      <c r="I689" s="42">
        <v>57.56</v>
      </c>
      <c r="O689" s="41">
        <v>0.72</v>
      </c>
      <c r="P689" s="42">
        <v>300</v>
      </c>
      <c r="Q689" s="41"/>
      <c r="R689" s="41"/>
      <c r="S689" s="41"/>
      <c r="T689" s="41"/>
      <c r="X689" s="41">
        <f t="shared" si="358"/>
        <v>56.120000000000005</v>
      </c>
      <c r="Y689" s="52"/>
      <c r="Z689" s="52"/>
      <c r="AA689" s="53"/>
      <c r="AB689" s="54"/>
      <c r="AC689" s="54">
        <v>8.4999999999999995E-4</v>
      </c>
      <c r="AD689" s="54"/>
      <c r="AE689" s="54"/>
      <c r="AF689" s="54"/>
      <c r="AG689" s="54"/>
      <c r="AH689" s="54"/>
      <c r="AI689" s="54"/>
      <c r="AJ689" s="54"/>
      <c r="AK689" s="54"/>
      <c r="AL689" s="54"/>
      <c r="AM689" s="54"/>
      <c r="AN689" s="54"/>
      <c r="AO689" s="54"/>
      <c r="AP689" s="54"/>
      <c r="AQ689" s="54"/>
      <c r="AR689" s="54"/>
      <c r="AY689" s="72" t="s">
        <v>195</v>
      </c>
      <c r="AZ689" s="49" t="s">
        <v>196</v>
      </c>
      <c r="BA689" s="49" t="s">
        <v>197</v>
      </c>
    </row>
    <row r="690" spans="1:69" s="42" customFormat="1" x14ac:dyDescent="0.25">
      <c r="A690" s="42" t="s">
        <v>171</v>
      </c>
      <c r="B690" s="42" t="s">
        <v>172</v>
      </c>
      <c r="C690" s="42" t="s">
        <v>192</v>
      </c>
      <c r="D690" s="42" t="s">
        <v>27</v>
      </c>
      <c r="E690" s="42">
        <v>2</v>
      </c>
      <c r="F690" s="42" t="s">
        <v>194</v>
      </c>
      <c r="G690" s="42">
        <v>54</v>
      </c>
      <c r="H690" s="38"/>
      <c r="I690" s="42">
        <v>57.56</v>
      </c>
      <c r="O690" s="41">
        <v>0.79</v>
      </c>
      <c r="P690" s="42">
        <v>350</v>
      </c>
      <c r="Q690" s="41"/>
      <c r="R690" s="41"/>
      <c r="S690" s="41"/>
      <c r="T690" s="41"/>
      <c r="X690" s="41">
        <f t="shared" si="358"/>
        <v>55.980000000000004</v>
      </c>
      <c r="Y690" s="52"/>
      <c r="Z690" s="52"/>
      <c r="AA690" s="53"/>
      <c r="AB690" s="54"/>
      <c r="AC690" s="54">
        <v>8.4999999999999995E-4</v>
      </c>
      <c r="AD690" s="54"/>
      <c r="AE690" s="54"/>
      <c r="AF690" s="54"/>
      <c r="AG690" s="54"/>
      <c r="AH690" s="54"/>
      <c r="AI690" s="54"/>
      <c r="AJ690" s="54"/>
      <c r="AK690" s="54"/>
      <c r="AL690" s="54"/>
      <c r="AM690" s="54"/>
      <c r="AN690" s="54"/>
      <c r="AO690" s="54"/>
      <c r="AP690" s="54"/>
      <c r="AQ690" s="54"/>
      <c r="AR690" s="54"/>
      <c r="AY690" s="72" t="s">
        <v>195</v>
      </c>
      <c r="AZ690" s="49" t="s">
        <v>196</v>
      </c>
      <c r="BA690" s="49" t="s">
        <v>197</v>
      </c>
      <c r="BI690" s="42" t="s">
        <v>193</v>
      </c>
    </row>
    <row r="691" spans="1:69" s="27" customFormat="1" x14ac:dyDescent="0.25">
      <c r="A691" s="27" t="s">
        <v>171</v>
      </c>
      <c r="B691" s="27" t="s">
        <v>172</v>
      </c>
      <c r="C691" s="27" t="s">
        <v>192</v>
      </c>
      <c r="D691" s="27" t="s">
        <v>27</v>
      </c>
      <c r="E691" s="27">
        <v>2</v>
      </c>
      <c r="F691" s="27" t="s">
        <v>194</v>
      </c>
      <c r="G691" s="27">
        <v>60</v>
      </c>
      <c r="I691" s="27">
        <v>61.61</v>
      </c>
      <c r="O691" s="26">
        <v>0.54</v>
      </c>
      <c r="P691" s="27">
        <v>150</v>
      </c>
      <c r="Q691" s="26"/>
      <c r="R691" s="26"/>
      <c r="S691" s="26"/>
      <c r="T691" s="26"/>
      <c r="X691" s="26">
        <f t="shared" ref="X691:X695" si="359">I691-2*O691</f>
        <v>60.53</v>
      </c>
      <c r="Y691" s="29"/>
      <c r="Z691" s="29"/>
      <c r="AA691" s="30"/>
      <c r="AB691" s="31"/>
      <c r="AC691" s="31">
        <v>8.4999999999999995E-4</v>
      </c>
      <c r="AD691" s="31"/>
      <c r="AE691" s="31"/>
      <c r="AF691" s="31"/>
      <c r="AG691" s="31"/>
      <c r="AH691" s="31"/>
      <c r="AI691" s="31"/>
      <c r="AJ691" s="31"/>
      <c r="AK691" s="31"/>
      <c r="AL691" s="31"/>
      <c r="AM691" s="31"/>
      <c r="AN691" s="31"/>
      <c r="AO691" s="31"/>
      <c r="AP691" s="31"/>
      <c r="AQ691" s="31"/>
      <c r="AR691" s="31"/>
      <c r="AY691" s="73" t="s">
        <v>195</v>
      </c>
      <c r="AZ691" s="27" t="s">
        <v>196</v>
      </c>
      <c r="BA691" s="27" t="s">
        <v>197</v>
      </c>
      <c r="BI691" s="27" t="s">
        <v>193</v>
      </c>
    </row>
    <row r="692" spans="1:69" s="27" customFormat="1" x14ac:dyDescent="0.25">
      <c r="A692" s="27" t="s">
        <v>171</v>
      </c>
      <c r="B692" s="27" t="s">
        <v>172</v>
      </c>
      <c r="C692" s="27" t="s">
        <v>192</v>
      </c>
      <c r="D692" s="27" t="s">
        <v>27</v>
      </c>
      <c r="E692" s="27">
        <v>2</v>
      </c>
      <c r="F692" s="27" t="s">
        <v>194</v>
      </c>
      <c r="G692" s="27">
        <v>60</v>
      </c>
      <c r="I692" s="27">
        <v>61.61</v>
      </c>
      <c r="O692" s="26">
        <v>0.61</v>
      </c>
      <c r="P692" s="27">
        <v>200</v>
      </c>
      <c r="Q692" s="26"/>
      <c r="R692" s="26"/>
      <c r="S692" s="26"/>
      <c r="T692" s="26"/>
      <c r="X692" s="26">
        <f t="shared" si="359"/>
        <v>60.39</v>
      </c>
      <c r="Y692" s="29"/>
      <c r="Z692" s="29"/>
      <c r="AA692" s="30"/>
      <c r="AB692" s="31"/>
      <c r="AC692" s="31">
        <v>8.4999999999999995E-4</v>
      </c>
      <c r="AD692" s="31"/>
      <c r="AE692" s="31"/>
      <c r="AF692" s="31"/>
      <c r="AG692" s="31"/>
      <c r="AH692" s="31"/>
      <c r="AI692" s="31"/>
      <c r="AJ692" s="31"/>
      <c r="AK692" s="31"/>
      <c r="AL692" s="31"/>
      <c r="AM692" s="31"/>
      <c r="AN692" s="31"/>
      <c r="AO692" s="31"/>
      <c r="AP692" s="31"/>
      <c r="AQ692" s="31"/>
      <c r="AR692" s="31"/>
      <c r="AY692" s="73" t="s">
        <v>195</v>
      </c>
      <c r="AZ692" s="27" t="s">
        <v>196</v>
      </c>
      <c r="BA692" s="27" t="s">
        <v>197</v>
      </c>
      <c r="BI692" s="27" t="s">
        <v>193</v>
      </c>
    </row>
    <row r="693" spans="1:69" s="27" customFormat="1" x14ac:dyDescent="0.25">
      <c r="A693" s="27" t="s">
        <v>171</v>
      </c>
      <c r="B693" s="27" t="s">
        <v>172</v>
      </c>
      <c r="C693" s="27" t="s">
        <v>192</v>
      </c>
      <c r="D693" s="27" t="s">
        <v>27</v>
      </c>
      <c r="E693" s="27">
        <v>2</v>
      </c>
      <c r="F693" s="27" t="s">
        <v>194</v>
      </c>
      <c r="G693" s="27">
        <v>60</v>
      </c>
      <c r="I693" s="27">
        <v>61.61</v>
      </c>
      <c r="O693" s="26">
        <v>0.68</v>
      </c>
      <c r="P693" s="27">
        <v>250</v>
      </c>
      <c r="Q693" s="26"/>
      <c r="R693" s="26"/>
      <c r="S693" s="26"/>
      <c r="T693" s="26"/>
      <c r="X693" s="26">
        <f t="shared" si="359"/>
        <v>60.25</v>
      </c>
      <c r="Y693" s="29"/>
      <c r="Z693" s="29"/>
      <c r="AA693" s="30"/>
      <c r="AB693" s="31"/>
      <c r="AC693" s="31">
        <v>8.4999999999999995E-4</v>
      </c>
      <c r="AD693" s="31"/>
      <c r="AE693" s="31"/>
      <c r="AF693" s="31"/>
      <c r="AG693" s="31"/>
      <c r="AH693" s="31"/>
      <c r="AI693" s="31"/>
      <c r="AJ693" s="31"/>
      <c r="AK693" s="31"/>
      <c r="AL693" s="31"/>
      <c r="AM693" s="31"/>
      <c r="AN693" s="31"/>
      <c r="AO693" s="31"/>
      <c r="AP693" s="31"/>
      <c r="AQ693" s="31"/>
      <c r="AR693" s="31"/>
      <c r="AY693" s="73" t="s">
        <v>195</v>
      </c>
      <c r="AZ693" s="27" t="s">
        <v>196</v>
      </c>
      <c r="BA693" s="27" t="s">
        <v>197</v>
      </c>
      <c r="BI693" s="27" t="s">
        <v>193</v>
      </c>
    </row>
    <row r="694" spans="1:69" s="27" customFormat="1" x14ac:dyDescent="0.25">
      <c r="A694" s="27" t="s">
        <v>171</v>
      </c>
      <c r="B694" s="27" t="s">
        <v>172</v>
      </c>
      <c r="C694" s="27" t="s">
        <v>192</v>
      </c>
      <c r="D694" s="27" t="s">
        <v>27</v>
      </c>
      <c r="E694" s="27">
        <v>2</v>
      </c>
      <c r="F694" s="27" t="s">
        <v>194</v>
      </c>
      <c r="G694" s="27">
        <v>60</v>
      </c>
      <c r="I694" s="27">
        <v>61.61</v>
      </c>
      <c r="O694" s="26">
        <v>0.76</v>
      </c>
      <c r="P694" s="27">
        <v>300</v>
      </c>
      <c r="Q694" s="26"/>
      <c r="R694" s="26"/>
      <c r="S694" s="26"/>
      <c r="T694" s="26"/>
      <c r="X694" s="26">
        <f t="shared" si="359"/>
        <v>60.089999999999996</v>
      </c>
      <c r="Y694" s="29"/>
      <c r="Z694" s="29"/>
      <c r="AA694" s="30"/>
      <c r="AB694" s="31"/>
      <c r="AC694" s="31">
        <v>8.4999999999999995E-4</v>
      </c>
      <c r="AD694" s="31"/>
      <c r="AE694" s="31"/>
      <c r="AF694" s="31"/>
      <c r="AG694" s="31"/>
      <c r="AH694" s="31"/>
      <c r="AI694" s="31"/>
      <c r="AJ694" s="31"/>
      <c r="AK694" s="31"/>
      <c r="AL694" s="31"/>
      <c r="AM694" s="31"/>
      <c r="AN694" s="31"/>
      <c r="AO694" s="31"/>
      <c r="AP694" s="31"/>
      <c r="AQ694" s="31"/>
      <c r="AR694" s="31"/>
      <c r="AY694" s="73" t="s">
        <v>195</v>
      </c>
      <c r="AZ694" s="27" t="s">
        <v>196</v>
      </c>
      <c r="BA694" s="27" t="s">
        <v>197</v>
      </c>
    </row>
    <row r="695" spans="1:69" s="27" customFormat="1" x14ac:dyDescent="0.25">
      <c r="A695" s="27" t="s">
        <v>171</v>
      </c>
      <c r="B695" s="27" t="s">
        <v>172</v>
      </c>
      <c r="C695" s="27" t="s">
        <v>192</v>
      </c>
      <c r="D695" s="27" t="s">
        <v>27</v>
      </c>
      <c r="E695" s="27">
        <v>2</v>
      </c>
      <c r="F695" s="27" t="s">
        <v>194</v>
      </c>
      <c r="G695" s="27">
        <v>60</v>
      </c>
      <c r="I695" s="27">
        <v>61.61</v>
      </c>
      <c r="O695" s="26">
        <v>0.83</v>
      </c>
      <c r="P695" s="27">
        <v>350</v>
      </c>
      <c r="Q695" s="26"/>
      <c r="R695" s="26"/>
      <c r="S695" s="26"/>
      <c r="T695" s="26"/>
      <c r="X695" s="26">
        <f t="shared" si="359"/>
        <v>59.95</v>
      </c>
      <c r="Y695" s="29"/>
      <c r="Z695" s="29"/>
      <c r="AA695" s="30"/>
      <c r="AB695" s="31"/>
      <c r="AC695" s="31">
        <v>8.4999999999999995E-4</v>
      </c>
      <c r="AD695" s="31"/>
      <c r="AE695" s="31"/>
      <c r="AF695" s="31"/>
      <c r="AG695" s="31"/>
      <c r="AH695" s="31"/>
      <c r="AI695" s="31"/>
      <c r="AJ695" s="31"/>
      <c r="AK695" s="31"/>
      <c r="AL695" s="31"/>
      <c r="AM695" s="31"/>
      <c r="AN695" s="31"/>
      <c r="AO695" s="31"/>
      <c r="AP695" s="31"/>
      <c r="AQ695" s="31"/>
      <c r="AR695" s="31"/>
      <c r="AY695" s="73" t="s">
        <v>195</v>
      </c>
      <c r="AZ695" s="27" t="s">
        <v>196</v>
      </c>
      <c r="BA695" s="27" t="s">
        <v>197</v>
      </c>
      <c r="BI695" s="27" t="s">
        <v>193</v>
      </c>
    </row>
    <row r="696" spans="1:69" s="42" customFormat="1" x14ac:dyDescent="0.25">
      <c r="A696" s="42" t="s">
        <v>171</v>
      </c>
      <c r="B696" s="42" t="s">
        <v>172</v>
      </c>
      <c r="C696" s="42" t="s">
        <v>192</v>
      </c>
      <c r="D696" s="42" t="s">
        <v>27</v>
      </c>
      <c r="E696" s="42">
        <v>2</v>
      </c>
      <c r="F696" s="42" t="s">
        <v>194</v>
      </c>
      <c r="G696" s="42">
        <v>64</v>
      </c>
      <c r="H696" s="38"/>
      <c r="I696" s="42">
        <v>65.67</v>
      </c>
      <c r="O696" s="41">
        <v>0.56000000000000005</v>
      </c>
      <c r="P696" s="42">
        <v>150</v>
      </c>
      <c r="Q696" s="41"/>
      <c r="R696" s="41"/>
      <c r="S696" s="41"/>
      <c r="T696" s="41"/>
      <c r="X696" s="41">
        <f t="shared" ref="X696:X699" si="360">I696-2*O696</f>
        <v>64.55</v>
      </c>
      <c r="Y696" s="52"/>
      <c r="Z696" s="52"/>
      <c r="AA696" s="53"/>
      <c r="AB696" s="54"/>
      <c r="AC696" s="54">
        <v>8.4999999999999995E-4</v>
      </c>
      <c r="AD696" s="54"/>
      <c r="AE696" s="54"/>
      <c r="AF696" s="54"/>
      <c r="AG696" s="54"/>
      <c r="AH696" s="54"/>
      <c r="AI696" s="54"/>
      <c r="AJ696" s="54"/>
      <c r="AK696" s="54"/>
      <c r="AL696" s="54"/>
      <c r="AM696" s="54"/>
      <c r="AN696" s="54"/>
      <c r="AO696" s="54"/>
      <c r="AP696" s="54"/>
      <c r="AQ696" s="54"/>
      <c r="AR696" s="54"/>
      <c r="AY696" s="72" t="s">
        <v>195</v>
      </c>
      <c r="AZ696" s="49" t="s">
        <v>196</v>
      </c>
      <c r="BA696" s="49" t="s">
        <v>197</v>
      </c>
      <c r="BI696" s="42" t="s">
        <v>193</v>
      </c>
    </row>
    <row r="697" spans="1:69" s="42" customFormat="1" x14ac:dyDescent="0.25">
      <c r="A697" s="42" t="s">
        <v>171</v>
      </c>
      <c r="B697" s="42" t="s">
        <v>172</v>
      </c>
      <c r="C697" s="42" t="s">
        <v>192</v>
      </c>
      <c r="D697" s="42" t="s">
        <v>27</v>
      </c>
      <c r="E697" s="42">
        <v>2</v>
      </c>
      <c r="F697" s="42" t="s">
        <v>194</v>
      </c>
      <c r="G697" s="42">
        <v>64</v>
      </c>
      <c r="H697" s="38"/>
      <c r="I697" s="42">
        <v>65.67</v>
      </c>
      <c r="O697" s="41">
        <v>0.64</v>
      </c>
      <c r="P697" s="42">
        <v>200</v>
      </c>
      <c r="Q697" s="41"/>
      <c r="R697" s="41"/>
      <c r="S697" s="41"/>
      <c r="T697" s="41"/>
      <c r="X697" s="41">
        <f t="shared" si="360"/>
        <v>64.39</v>
      </c>
      <c r="Y697" s="52"/>
      <c r="Z697" s="52"/>
      <c r="AA697" s="53"/>
      <c r="AB697" s="54"/>
      <c r="AC697" s="54">
        <v>8.4999999999999995E-4</v>
      </c>
      <c r="AD697" s="54"/>
      <c r="AE697" s="54"/>
      <c r="AF697" s="54"/>
      <c r="AG697" s="54"/>
      <c r="AH697" s="54"/>
      <c r="AI697" s="54"/>
      <c r="AJ697" s="54"/>
      <c r="AK697" s="54"/>
      <c r="AL697" s="54"/>
      <c r="AM697" s="54"/>
      <c r="AN697" s="54"/>
      <c r="AO697" s="54"/>
      <c r="AP697" s="54"/>
      <c r="AQ697" s="54"/>
      <c r="AR697" s="54"/>
      <c r="AY697" s="72" t="s">
        <v>195</v>
      </c>
      <c r="AZ697" s="49" t="s">
        <v>196</v>
      </c>
      <c r="BA697" s="49" t="s">
        <v>197</v>
      </c>
      <c r="BI697" s="42" t="s">
        <v>193</v>
      </c>
    </row>
    <row r="698" spans="1:69" s="42" customFormat="1" x14ac:dyDescent="0.25">
      <c r="A698" s="42" t="s">
        <v>171</v>
      </c>
      <c r="B698" s="42" t="s">
        <v>172</v>
      </c>
      <c r="C698" s="42" t="s">
        <v>192</v>
      </c>
      <c r="D698" s="42" t="s">
        <v>27</v>
      </c>
      <c r="E698" s="42">
        <v>2</v>
      </c>
      <c r="F698" s="42" t="s">
        <v>194</v>
      </c>
      <c r="G698" s="42">
        <v>64</v>
      </c>
      <c r="H698" s="38"/>
      <c r="I698" s="42">
        <v>65.67</v>
      </c>
      <c r="O698" s="41">
        <v>0.72</v>
      </c>
      <c r="P698" s="42">
        <v>250</v>
      </c>
      <c r="Q698" s="41"/>
      <c r="R698" s="41"/>
      <c r="S698" s="41"/>
      <c r="T698" s="41"/>
      <c r="X698" s="41">
        <f t="shared" si="360"/>
        <v>64.23</v>
      </c>
      <c r="Y698" s="52"/>
      <c r="Z698" s="52"/>
      <c r="AA698" s="53"/>
      <c r="AB698" s="54"/>
      <c r="AC698" s="54">
        <v>8.4999999999999995E-4</v>
      </c>
      <c r="AD698" s="54"/>
      <c r="AE698" s="54"/>
      <c r="AF698" s="54"/>
      <c r="AG698" s="54"/>
      <c r="AH698" s="54"/>
      <c r="AI698" s="54"/>
      <c r="AJ698" s="54"/>
      <c r="AK698" s="54"/>
      <c r="AL698" s="54"/>
      <c r="AM698" s="54"/>
      <c r="AN698" s="54"/>
      <c r="AO698" s="54"/>
      <c r="AP698" s="54"/>
      <c r="AQ698" s="54"/>
      <c r="AR698" s="54"/>
      <c r="AY698" s="72" t="s">
        <v>195</v>
      </c>
      <c r="AZ698" s="49" t="s">
        <v>196</v>
      </c>
      <c r="BA698" s="49" t="s">
        <v>197</v>
      </c>
    </row>
    <row r="699" spans="1:69" s="42" customFormat="1" x14ac:dyDescent="0.25">
      <c r="A699" s="42" t="s">
        <v>171</v>
      </c>
      <c r="B699" s="42" t="s">
        <v>172</v>
      </c>
      <c r="C699" s="42" t="s">
        <v>192</v>
      </c>
      <c r="D699" s="42" t="s">
        <v>27</v>
      </c>
      <c r="E699" s="42">
        <v>2</v>
      </c>
      <c r="F699" s="42" t="s">
        <v>194</v>
      </c>
      <c r="G699" s="42">
        <v>64</v>
      </c>
      <c r="H699" s="38"/>
      <c r="I699" s="42">
        <v>65.67</v>
      </c>
      <c r="O699" s="41">
        <v>0.8</v>
      </c>
      <c r="P699" s="42">
        <v>300</v>
      </c>
      <c r="Q699" s="41"/>
      <c r="R699" s="41"/>
      <c r="S699" s="41"/>
      <c r="T699" s="41"/>
      <c r="X699" s="41">
        <f t="shared" si="360"/>
        <v>64.070000000000007</v>
      </c>
      <c r="Y699" s="52"/>
      <c r="Z699" s="52"/>
      <c r="AA699" s="53"/>
      <c r="AB699" s="54"/>
      <c r="AC699" s="54">
        <v>8.4999999999999995E-4</v>
      </c>
      <c r="AD699" s="54"/>
      <c r="AE699" s="54"/>
      <c r="AF699" s="54"/>
      <c r="AG699" s="54"/>
      <c r="AH699" s="54"/>
      <c r="AI699" s="54"/>
      <c r="AJ699" s="54"/>
      <c r="AK699" s="54"/>
      <c r="AL699" s="54"/>
      <c r="AM699" s="54"/>
      <c r="AN699" s="54"/>
      <c r="AO699" s="54"/>
      <c r="AP699" s="54"/>
      <c r="AQ699" s="54"/>
      <c r="AR699" s="54"/>
      <c r="AY699" s="72" t="s">
        <v>195</v>
      </c>
      <c r="AZ699" s="49" t="s">
        <v>196</v>
      </c>
      <c r="BA699" s="49" t="s">
        <v>197</v>
      </c>
      <c r="BI699" s="42" t="s">
        <v>193</v>
      </c>
    </row>
    <row r="700" spans="1:69" s="42" customFormat="1" x14ac:dyDescent="0.25">
      <c r="A700" s="42" t="s">
        <v>171</v>
      </c>
      <c r="B700" s="42" t="s">
        <v>172</v>
      </c>
      <c r="C700" s="42" t="s">
        <v>192</v>
      </c>
      <c r="D700" s="42" t="s">
        <v>27</v>
      </c>
      <c r="E700" s="42">
        <v>2</v>
      </c>
      <c r="F700" s="42" t="s">
        <v>194</v>
      </c>
      <c r="G700" s="42">
        <v>64</v>
      </c>
      <c r="H700" s="38"/>
      <c r="I700" s="42">
        <v>65.67</v>
      </c>
      <c r="O700" s="41">
        <v>0.87</v>
      </c>
      <c r="P700" s="42">
        <v>350</v>
      </c>
      <c r="Q700" s="41"/>
      <c r="R700" s="41"/>
      <c r="S700" s="41"/>
      <c r="T700" s="41"/>
      <c r="X700" s="41">
        <f t="shared" ref="X700" si="361">I700-2*O700</f>
        <v>63.93</v>
      </c>
      <c r="Y700" s="52"/>
      <c r="Z700" s="52"/>
      <c r="AA700" s="53"/>
      <c r="AB700" s="54"/>
      <c r="AC700" s="54">
        <v>8.4999999999999995E-4</v>
      </c>
      <c r="AD700" s="54"/>
      <c r="AE700" s="54"/>
      <c r="AF700" s="54"/>
      <c r="AG700" s="54"/>
      <c r="AH700" s="54"/>
      <c r="AI700" s="54"/>
      <c r="AJ700" s="54"/>
      <c r="AK700" s="54"/>
      <c r="AL700" s="54"/>
      <c r="AM700" s="54"/>
      <c r="AN700" s="54"/>
      <c r="AO700" s="54"/>
      <c r="AP700" s="54"/>
      <c r="AQ700" s="54"/>
      <c r="AR700" s="54"/>
      <c r="AY700" s="72" t="s">
        <v>195</v>
      </c>
      <c r="AZ700" s="49" t="s">
        <v>196</v>
      </c>
      <c r="BA700" s="49" t="s">
        <v>197</v>
      </c>
      <c r="BI700" s="42" t="s">
        <v>193</v>
      </c>
    </row>
    <row r="701" spans="1:69" s="27" customFormat="1" x14ac:dyDescent="0.25">
      <c r="A701" s="27" t="s">
        <v>171</v>
      </c>
      <c r="B701" s="27" t="s">
        <v>172</v>
      </c>
      <c r="C701" s="27" t="s">
        <v>198</v>
      </c>
      <c r="D701" s="27" t="s">
        <v>34</v>
      </c>
      <c r="E701" s="27">
        <v>1</v>
      </c>
      <c r="F701" s="27" t="s">
        <v>199</v>
      </c>
      <c r="G701" s="27">
        <v>4</v>
      </c>
      <c r="H701" s="27">
        <v>100</v>
      </c>
      <c r="I701" s="27">
        <v>4.5</v>
      </c>
      <c r="N701" s="27">
        <v>5</v>
      </c>
      <c r="O701" s="26">
        <v>8.3000000000000004E-2</v>
      </c>
      <c r="Q701" s="26"/>
      <c r="R701" s="26"/>
      <c r="S701" s="26"/>
      <c r="T701" s="26"/>
      <c r="X701" s="26">
        <v>4.3339999999999996</v>
      </c>
      <c r="Y701" s="29"/>
      <c r="Z701" s="29"/>
      <c r="AA701" s="30"/>
      <c r="AB701" s="31"/>
      <c r="AC701" s="31">
        <v>6.8000000000000001E-6</v>
      </c>
      <c r="AD701" s="31"/>
      <c r="AE701" s="31"/>
      <c r="AF701" s="31"/>
      <c r="AG701" s="31"/>
      <c r="AH701" s="31"/>
      <c r="AI701" s="31">
        <v>1.3540000000000001</v>
      </c>
      <c r="AJ701" s="74" t="s">
        <v>187</v>
      </c>
      <c r="AK701" s="74"/>
      <c r="AL701" s="31"/>
      <c r="AM701" s="31"/>
      <c r="AN701" s="31"/>
      <c r="AO701" s="31"/>
      <c r="AP701" s="31"/>
      <c r="AQ701" s="31"/>
      <c r="AR701" s="31"/>
      <c r="AY701" s="27" t="s">
        <v>200</v>
      </c>
      <c r="AZ701" s="27" t="s">
        <v>201</v>
      </c>
      <c r="BA701" s="27" t="s">
        <v>202</v>
      </c>
      <c r="BB701" s="27" t="s">
        <v>203</v>
      </c>
      <c r="BD701" s="27" t="s">
        <v>204</v>
      </c>
      <c r="BN701" s="27" t="s">
        <v>205</v>
      </c>
      <c r="BO701" s="27" t="s">
        <v>206</v>
      </c>
      <c r="BP701" s="27" t="s">
        <v>207</v>
      </c>
      <c r="BQ701" s="27" t="s">
        <v>208</v>
      </c>
    </row>
    <row r="702" spans="1:69" s="27" customFormat="1" x14ac:dyDescent="0.25">
      <c r="A702" s="27" t="s">
        <v>171</v>
      </c>
      <c r="B702" s="27" t="s">
        <v>172</v>
      </c>
      <c r="C702" s="27" t="s">
        <v>198</v>
      </c>
      <c r="D702" s="27" t="s">
        <v>34</v>
      </c>
      <c r="E702" s="27">
        <v>1</v>
      </c>
      <c r="F702" s="27" t="s">
        <v>199</v>
      </c>
      <c r="G702" s="27">
        <v>4</v>
      </c>
      <c r="H702" s="27">
        <v>100</v>
      </c>
      <c r="I702" s="27">
        <v>4.5</v>
      </c>
      <c r="N702" s="27">
        <v>10</v>
      </c>
      <c r="O702" s="26">
        <v>0.12</v>
      </c>
      <c r="Q702" s="26"/>
      <c r="R702" s="26"/>
      <c r="S702" s="75"/>
      <c r="T702" s="26"/>
      <c r="X702" s="26">
        <v>4.0259999999999998</v>
      </c>
      <c r="Y702" s="29"/>
      <c r="Z702" s="29"/>
      <c r="AA702" s="30"/>
      <c r="AB702" s="31"/>
      <c r="AC702" s="31">
        <v>6.8000000000000001E-6</v>
      </c>
      <c r="AD702" s="31"/>
      <c r="AE702" s="31"/>
      <c r="AF702" s="31"/>
      <c r="AG702" s="31"/>
      <c r="AH702" s="31"/>
      <c r="AI702" s="31">
        <v>3.7330000000000001</v>
      </c>
      <c r="AJ702" s="31">
        <v>4.0309999999999997</v>
      </c>
      <c r="AK702" s="31"/>
      <c r="AL702" s="31"/>
      <c r="AM702" s="31"/>
      <c r="AN702" s="31"/>
      <c r="AO702" s="31"/>
      <c r="AP702" s="31"/>
      <c r="AQ702" s="31"/>
      <c r="AR702" s="31"/>
      <c r="AY702" s="27" t="s">
        <v>200</v>
      </c>
      <c r="AZ702" s="27" t="s">
        <v>201</v>
      </c>
      <c r="BA702" s="27" t="s">
        <v>202</v>
      </c>
      <c r="BB702" s="27" t="s">
        <v>203</v>
      </c>
      <c r="BD702" s="27" t="s">
        <v>204</v>
      </c>
      <c r="BN702" s="27" t="s">
        <v>205</v>
      </c>
      <c r="BO702" s="27" t="s">
        <v>206</v>
      </c>
      <c r="BP702" s="27" t="s">
        <v>207</v>
      </c>
      <c r="BQ702" s="27" t="s">
        <v>208</v>
      </c>
    </row>
    <row r="703" spans="1:69" s="27" customFormat="1" x14ac:dyDescent="0.25">
      <c r="A703" s="27" t="s">
        <v>171</v>
      </c>
      <c r="B703" s="27" t="s">
        <v>172</v>
      </c>
      <c r="C703" s="27" t="s">
        <v>198</v>
      </c>
      <c r="D703" s="27" t="s">
        <v>34</v>
      </c>
      <c r="E703" s="27">
        <v>1</v>
      </c>
      <c r="F703" s="27" t="s">
        <v>199</v>
      </c>
      <c r="G703" s="27">
        <v>4</v>
      </c>
      <c r="H703" s="27">
        <v>100</v>
      </c>
      <c r="I703" s="27">
        <v>4.5</v>
      </c>
      <c r="N703" s="27">
        <v>40</v>
      </c>
      <c r="O703" s="26">
        <v>0.23699999999999999</v>
      </c>
      <c r="Q703" s="26"/>
      <c r="R703" s="26"/>
      <c r="S703" s="75"/>
      <c r="T703" s="26"/>
      <c r="X703" s="26">
        <v>4.5629999999999997</v>
      </c>
      <c r="Y703" s="29"/>
      <c r="Z703" s="29"/>
      <c r="AA703" s="30"/>
      <c r="AB703" s="31"/>
      <c r="AC703" s="31">
        <v>6.8000000000000001E-6</v>
      </c>
      <c r="AD703" s="31"/>
      <c r="AE703" s="31"/>
      <c r="AF703" s="31"/>
      <c r="AG703" s="31"/>
      <c r="AH703" s="31"/>
      <c r="AI703" s="31">
        <v>9.3529999999999998</v>
      </c>
      <c r="AJ703" s="31">
        <v>10.1</v>
      </c>
      <c r="AK703" s="31"/>
      <c r="AL703" s="31"/>
      <c r="AM703" s="31"/>
      <c r="AN703" s="31"/>
      <c r="AO703" s="31"/>
      <c r="AP703" s="31"/>
      <c r="AQ703" s="31"/>
      <c r="AR703" s="31"/>
      <c r="AY703" s="27" t="s">
        <v>200</v>
      </c>
      <c r="AZ703" s="27" t="s">
        <v>201</v>
      </c>
      <c r="BA703" s="27" t="s">
        <v>202</v>
      </c>
      <c r="BB703" s="27" t="s">
        <v>203</v>
      </c>
      <c r="BD703" s="27" t="s">
        <v>204</v>
      </c>
      <c r="BN703" s="27" t="s">
        <v>205</v>
      </c>
      <c r="BO703" s="27" t="s">
        <v>206</v>
      </c>
      <c r="BP703" s="27" t="s">
        <v>207</v>
      </c>
      <c r="BQ703" s="27" t="s">
        <v>208</v>
      </c>
    </row>
    <row r="704" spans="1:69" s="27" customFormat="1" x14ac:dyDescent="0.25">
      <c r="A704" s="27" t="s">
        <v>171</v>
      </c>
      <c r="B704" s="27" t="s">
        <v>172</v>
      </c>
      <c r="C704" s="27" t="s">
        <v>198</v>
      </c>
      <c r="D704" s="27" t="s">
        <v>34</v>
      </c>
      <c r="E704" s="27">
        <v>1</v>
      </c>
      <c r="F704" s="27" t="s">
        <v>199</v>
      </c>
      <c r="G704" s="27">
        <v>4</v>
      </c>
      <c r="H704" s="27">
        <v>100</v>
      </c>
      <c r="I704" s="27">
        <v>4.5</v>
      </c>
      <c r="N704" s="27">
        <v>80</v>
      </c>
      <c r="O704" s="26">
        <v>0.33700000000000002</v>
      </c>
      <c r="Q704" s="26"/>
      <c r="R704" s="26"/>
      <c r="S704" s="75"/>
      <c r="T704" s="26"/>
      <c r="X704" s="26">
        <v>6.0650000000000004</v>
      </c>
      <c r="Y704" s="29"/>
      <c r="Z704" s="29"/>
      <c r="AA704" s="30"/>
      <c r="AB704" s="31"/>
      <c r="AC704" s="31">
        <v>6.8000000000000001E-6</v>
      </c>
      <c r="AD704" s="31"/>
      <c r="AE704" s="31"/>
      <c r="AF704" s="31"/>
      <c r="AG704" s="31"/>
      <c r="AH704" s="31"/>
      <c r="AI704" s="31">
        <v>6.5640000000000001</v>
      </c>
      <c r="AJ704" s="31">
        <v>7.0890000000000004</v>
      </c>
      <c r="AK704" s="31"/>
      <c r="AL704" s="31"/>
      <c r="AM704" s="31"/>
      <c r="AN704" s="31"/>
      <c r="AO704" s="31"/>
      <c r="AP704" s="31"/>
      <c r="AQ704" s="31"/>
      <c r="AR704" s="31"/>
      <c r="AY704" s="27" t="s">
        <v>200</v>
      </c>
      <c r="AZ704" s="27" t="s">
        <v>201</v>
      </c>
      <c r="BA704" s="27" t="s">
        <v>202</v>
      </c>
      <c r="BB704" s="27" t="s">
        <v>203</v>
      </c>
      <c r="BD704" s="27" t="s">
        <v>204</v>
      </c>
      <c r="BN704" s="27" t="s">
        <v>205</v>
      </c>
      <c r="BO704" s="27" t="s">
        <v>206</v>
      </c>
      <c r="BP704" s="27" t="s">
        <v>207</v>
      </c>
      <c r="BQ704" s="27" t="s">
        <v>208</v>
      </c>
    </row>
    <row r="705" spans="1:69" s="27" customFormat="1" x14ac:dyDescent="0.25">
      <c r="A705" s="27" t="s">
        <v>171</v>
      </c>
      <c r="B705" s="27" t="s">
        <v>172</v>
      </c>
      <c r="C705" s="27" t="s">
        <v>198</v>
      </c>
      <c r="D705" s="27" t="s">
        <v>34</v>
      </c>
      <c r="E705" s="27">
        <v>1</v>
      </c>
      <c r="F705" s="27" t="s">
        <v>199</v>
      </c>
      <c r="G705" s="27">
        <v>4</v>
      </c>
      <c r="H705" s="27">
        <v>100</v>
      </c>
      <c r="I705" s="27">
        <v>4.5</v>
      </c>
      <c r="N705" s="27">
        <v>120</v>
      </c>
      <c r="O705" s="26">
        <v>0.438</v>
      </c>
      <c r="Q705" s="26"/>
      <c r="R705" s="26"/>
      <c r="S705" s="75"/>
      <c r="T705" s="26"/>
      <c r="X705" s="26">
        <v>5.7610000000000001</v>
      </c>
      <c r="Y705" s="29"/>
      <c r="Z705" s="29"/>
      <c r="AA705" s="30"/>
      <c r="AB705" s="31"/>
      <c r="AC705" s="31">
        <v>6.8000000000000001E-6</v>
      </c>
      <c r="AD705" s="31"/>
      <c r="AE705" s="31"/>
      <c r="AF705" s="31"/>
      <c r="AG705" s="31"/>
      <c r="AH705" s="31"/>
      <c r="AI705" s="31">
        <v>9.8840000000000003</v>
      </c>
      <c r="AJ705" s="31">
        <v>10.67</v>
      </c>
      <c r="AK705" s="31"/>
      <c r="AL705" s="31"/>
      <c r="AM705" s="31"/>
      <c r="AN705" s="31"/>
      <c r="AO705" s="31"/>
      <c r="AP705" s="31"/>
      <c r="AQ705" s="31"/>
      <c r="AR705" s="31"/>
      <c r="AY705" s="27" t="s">
        <v>200</v>
      </c>
      <c r="AZ705" s="27" t="s">
        <v>201</v>
      </c>
      <c r="BA705" s="27" t="s">
        <v>202</v>
      </c>
      <c r="BB705" s="27" t="s">
        <v>203</v>
      </c>
      <c r="BD705" s="27" t="s">
        <v>204</v>
      </c>
      <c r="BN705" s="27" t="s">
        <v>205</v>
      </c>
      <c r="BO705" s="27" t="s">
        <v>206</v>
      </c>
      <c r="BP705" s="27" t="s">
        <v>207</v>
      </c>
      <c r="BQ705" s="27" t="s">
        <v>208</v>
      </c>
    </row>
    <row r="706" spans="1:69" s="27" customFormat="1" x14ac:dyDescent="0.25">
      <c r="A706" s="27" t="s">
        <v>171</v>
      </c>
      <c r="B706" s="27" t="s">
        <v>172</v>
      </c>
      <c r="C706" s="27" t="s">
        <v>198</v>
      </c>
      <c r="D706" s="27" t="s">
        <v>34</v>
      </c>
      <c r="E706" s="27">
        <v>1</v>
      </c>
      <c r="F706" s="27" t="s">
        <v>199</v>
      </c>
      <c r="G706" s="27">
        <v>4</v>
      </c>
      <c r="H706" s="27">
        <v>100</v>
      </c>
      <c r="I706" s="27">
        <v>4.5</v>
      </c>
      <c r="N706" s="27">
        <v>160</v>
      </c>
      <c r="O706" s="26">
        <v>0.53100000000000003</v>
      </c>
      <c r="Q706" s="26"/>
      <c r="R706" s="26"/>
      <c r="S706" s="75"/>
      <c r="T706" s="26"/>
      <c r="X706" s="26">
        <v>5.5010000000000003</v>
      </c>
      <c r="Y706" s="29"/>
      <c r="Z706" s="29"/>
      <c r="AA706" s="30"/>
      <c r="AB706" s="31"/>
      <c r="AC706" s="31">
        <v>6.8000000000000001E-6</v>
      </c>
      <c r="AD706" s="31"/>
      <c r="AE706" s="31"/>
      <c r="AF706" s="31"/>
      <c r="AG706" s="31"/>
      <c r="AH706" s="31"/>
      <c r="AI706" s="31">
        <v>12.59</v>
      </c>
      <c r="AJ706" s="31">
        <v>13.6</v>
      </c>
      <c r="AK706" s="31"/>
      <c r="AL706" s="31"/>
      <c r="AM706" s="31"/>
      <c r="AN706" s="31"/>
      <c r="AO706" s="31"/>
      <c r="AP706" s="31"/>
      <c r="AQ706" s="31"/>
      <c r="AR706" s="31"/>
      <c r="AY706" s="27" t="s">
        <v>200</v>
      </c>
      <c r="AZ706" s="27" t="s">
        <v>201</v>
      </c>
      <c r="BA706" s="27" t="s">
        <v>202</v>
      </c>
      <c r="BB706" s="27" t="s">
        <v>203</v>
      </c>
      <c r="BD706" s="27" t="s">
        <v>204</v>
      </c>
      <c r="BN706" s="27" t="s">
        <v>205</v>
      </c>
      <c r="BO706" s="27" t="s">
        <v>206</v>
      </c>
      <c r="BP706" s="27" t="s">
        <v>207</v>
      </c>
      <c r="BQ706" s="27" t="s">
        <v>208</v>
      </c>
    </row>
    <row r="707" spans="1:69" s="42" customFormat="1" x14ac:dyDescent="0.25">
      <c r="A707" s="42" t="s">
        <v>171</v>
      </c>
      <c r="B707" s="42" t="s">
        <v>172</v>
      </c>
      <c r="C707" s="42" t="s">
        <v>198</v>
      </c>
      <c r="D707" s="42" t="s">
        <v>34</v>
      </c>
      <c r="E707" s="42">
        <v>1</v>
      </c>
      <c r="F707" s="42" t="s">
        <v>199</v>
      </c>
      <c r="G707" s="42">
        <v>5</v>
      </c>
      <c r="H707" s="38">
        <v>125</v>
      </c>
      <c r="I707" s="42">
        <v>5.5629999999999997</v>
      </c>
      <c r="N707" s="42">
        <v>5</v>
      </c>
      <c r="O707" s="41">
        <v>0.109</v>
      </c>
      <c r="Q707" s="41"/>
      <c r="R707" s="41"/>
      <c r="S707" s="41"/>
      <c r="T707" s="41"/>
      <c r="X707" s="41">
        <v>8.3290000000000006</v>
      </c>
      <c r="Y707" s="52"/>
      <c r="Z707" s="52"/>
      <c r="AA707" s="53"/>
      <c r="AB707" s="54"/>
      <c r="AC707" s="54">
        <v>6.8000000000000001E-6</v>
      </c>
      <c r="AD707" s="54"/>
      <c r="AE707" s="54"/>
      <c r="AF707" s="54"/>
      <c r="AG707" s="54"/>
      <c r="AH707" s="54"/>
      <c r="AI707" s="54">
        <v>4.6349999999999998</v>
      </c>
      <c r="AJ707" s="76" t="s">
        <v>187</v>
      </c>
      <c r="AK707" s="76"/>
      <c r="AL707" s="54"/>
      <c r="AM707" s="54"/>
      <c r="AN707" s="54"/>
      <c r="AO707" s="54"/>
      <c r="AP707" s="54"/>
      <c r="AQ707" s="54"/>
      <c r="AR707" s="54"/>
      <c r="AY707" s="49" t="s">
        <v>200</v>
      </c>
      <c r="AZ707" s="49" t="s">
        <v>201</v>
      </c>
      <c r="BA707" s="49" t="s">
        <v>202</v>
      </c>
      <c r="BB707" s="42" t="s">
        <v>203</v>
      </c>
      <c r="BD707" s="42" t="s">
        <v>204</v>
      </c>
      <c r="BN707" s="42" t="s">
        <v>205</v>
      </c>
      <c r="BO707" s="42" t="s">
        <v>206</v>
      </c>
      <c r="BP707" s="42" t="s">
        <v>207</v>
      </c>
      <c r="BQ707" s="42" t="s">
        <v>208</v>
      </c>
    </row>
    <row r="708" spans="1:69" s="42" customFormat="1" x14ac:dyDescent="0.25">
      <c r="A708" s="42" t="s">
        <v>171</v>
      </c>
      <c r="B708" s="42" t="s">
        <v>172</v>
      </c>
      <c r="C708" s="42" t="s">
        <v>198</v>
      </c>
      <c r="D708" s="42" t="s">
        <v>34</v>
      </c>
      <c r="E708" s="42">
        <v>1</v>
      </c>
      <c r="F708" s="42" t="s">
        <v>199</v>
      </c>
      <c r="G708" s="42">
        <v>5</v>
      </c>
      <c r="H708" s="38">
        <v>125</v>
      </c>
      <c r="I708" s="42">
        <v>5.5629999999999997</v>
      </c>
      <c r="N708" s="42">
        <v>10</v>
      </c>
      <c r="O708" s="41">
        <v>0.13400000000000001</v>
      </c>
      <c r="Q708" s="41"/>
      <c r="R708" s="41"/>
      <c r="S708" s="77"/>
      <c r="T708" s="41"/>
      <c r="X708" s="41">
        <v>8.0709999999999997</v>
      </c>
      <c r="Y708" s="52"/>
      <c r="Z708" s="52"/>
      <c r="AA708" s="53"/>
      <c r="AB708" s="54"/>
      <c r="AC708" s="54">
        <v>6.8000000000000001E-6</v>
      </c>
      <c r="AD708" s="54"/>
      <c r="AE708" s="54"/>
      <c r="AF708" s="54"/>
      <c r="AG708" s="54"/>
      <c r="AH708" s="54"/>
      <c r="AI708" s="54">
        <v>8.5429999999999993</v>
      </c>
      <c r="AJ708" s="54">
        <v>9.2270000000000003</v>
      </c>
      <c r="AK708" s="54"/>
      <c r="AL708" s="54"/>
      <c r="AM708" s="54"/>
      <c r="AN708" s="54"/>
      <c r="AO708" s="54"/>
      <c r="AP708" s="54"/>
      <c r="AQ708" s="54"/>
      <c r="AR708" s="54"/>
      <c r="AY708" s="49" t="s">
        <v>200</v>
      </c>
      <c r="AZ708" s="49" t="s">
        <v>201</v>
      </c>
      <c r="BA708" s="49" t="s">
        <v>202</v>
      </c>
      <c r="BB708" s="42" t="s">
        <v>203</v>
      </c>
      <c r="BD708" s="42" t="s">
        <v>204</v>
      </c>
      <c r="BN708" s="42" t="s">
        <v>205</v>
      </c>
      <c r="BO708" s="42" t="s">
        <v>206</v>
      </c>
      <c r="BP708" s="42" t="s">
        <v>207</v>
      </c>
      <c r="BQ708" s="42" t="s">
        <v>208</v>
      </c>
    </row>
    <row r="709" spans="1:69" s="42" customFormat="1" x14ac:dyDescent="0.25">
      <c r="A709" s="42" t="s">
        <v>171</v>
      </c>
      <c r="B709" s="42" t="s">
        <v>172</v>
      </c>
      <c r="C709" s="42" t="s">
        <v>198</v>
      </c>
      <c r="D709" s="42" t="s">
        <v>34</v>
      </c>
      <c r="E709" s="42">
        <v>1</v>
      </c>
      <c r="F709" s="42" t="s">
        <v>199</v>
      </c>
      <c r="G709" s="42">
        <v>5</v>
      </c>
      <c r="H709" s="38">
        <v>125</v>
      </c>
      <c r="I709" s="42">
        <v>5.5629999999999997</v>
      </c>
      <c r="M709" s="42" t="s">
        <v>180</v>
      </c>
      <c r="N709" s="42">
        <v>40</v>
      </c>
      <c r="O709" s="41">
        <v>0.25800000000000001</v>
      </c>
      <c r="Q709" s="41"/>
      <c r="R709" s="41"/>
      <c r="S709" s="77"/>
      <c r="T709" s="41"/>
      <c r="X709" s="41">
        <v>7.4370000000000003</v>
      </c>
      <c r="Y709" s="52"/>
      <c r="Z709" s="52"/>
      <c r="AA709" s="53"/>
      <c r="AB709" s="54"/>
      <c r="AC709" s="54">
        <v>6.8000000000000001E-6</v>
      </c>
      <c r="AD709" s="54"/>
      <c r="AE709" s="54"/>
      <c r="AF709" s="54"/>
      <c r="AG709" s="54"/>
      <c r="AH709" s="54"/>
      <c r="AI709" s="54">
        <v>17.62</v>
      </c>
      <c r="AJ709" s="54">
        <v>19.03</v>
      </c>
      <c r="AK709" s="54"/>
      <c r="AL709" s="54"/>
      <c r="AM709" s="54"/>
      <c r="AN709" s="54"/>
      <c r="AO709" s="54"/>
      <c r="AP709" s="54"/>
      <c r="AQ709" s="54"/>
      <c r="AR709" s="54"/>
      <c r="AY709" s="49" t="s">
        <v>200</v>
      </c>
      <c r="AZ709" s="49" t="s">
        <v>201</v>
      </c>
      <c r="BA709" s="49" t="s">
        <v>202</v>
      </c>
      <c r="BB709" s="42" t="s">
        <v>203</v>
      </c>
      <c r="BD709" s="42" t="s">
        <v>204</v>
      </c>
      <c r="BN709" s="42" t="s">
        <v>205</v>
      </c>
      <c r="BO709" s="42" t="s">
        <v>206</v>
      </c>
      <c r="BP709" s="42" t="s">
        <v>207</v>
      </c>
      <c r="BQ709" s="42" t="s">
        <v>208</v>
      </c>
    </row>
    <row r="710" spans="1:69" s="42" customFormat="1" x14ac:dyDescent="0.25">
      <c r="A710" s="42" t="s">
        <v>171</v>
      </c>
      <c r="B710" s="42" t="s">
        <v>172</v>
      </c>
      <c r="C710" s="42" t="s">
        <v>198</v>
      </c>
      <c r="D710" s="42" t="s">
        <v>34</v>
      </c>
      <c r="E710" s="42">
        <v>1</v>
      </c>
      <c r="F710" s="42" t="s">
        <v>199</v>
      </c>
      <c r="G710" s="42">
        <v>5</v>
      </c>
      <c r="H710" s="38">
        <v>125</v>
      </c>
      <c r="I710" s="42">
        <v>5.5629999999999997</v>
      </c>
      <c r="M710" s="42" t="s">
        <v>182</v>
      </c>
      <c r="N710" s="42">
        <v>80</v>
      </c>
      <c r="O710" s="41">
        <v>0.375</v>
      </c>
      <c r="Q710" s="41"/>
      <c r="R710" s="41"/>
      <c r="S710" s="41"/>
      <c r="T710" s="41"/>
      <c r="X710" s="42">
        <v>10.481999999999999</v>
      </c>
      <c r="Y710" s="52"/>
      <c r="Z710" s="52"/>
      <c r="AA710" s="53"/>
      <c r="AB710" s="54"/>
      <c r="AC710" s="54">
        <v>6.8000000000000001E-6</v>
      </c>
      <c r="AD710" s="54"/>
      <c r="AE710" s="54"/>
      <c r="AF710" s="54"/>
      <c r="AG710" s="54"/>
      <c r="AH710" s="54"/>
      <c r="AI710" s="54">
        <v>5.2560000000000002</v>
      </c>
      <c r="AJ710" s="76" t="s">
        <v>187</v>
      </c>
      <c r="AK710" s="76"/>
      <c r="AL710" s="54"/>
      <c r="AM710" s="54"/>
      <c r="AN710" s="54"/>
      <c r="AO710" s="54"/>
      <c r="AP710" s="54"/>
      <c r="AQ710" s="54"/>
      <c r="AR710" s="54"/>
      <c r="AY710" s="49" t="s">
        <v>200</v>
      </c>
      <c r="AZ710" s="49" t="s">
        <v>201</v>
      </c>
      <c r="BA710" s="49" t="s">
        <v>202</v>
      </c>
      <c r="BB710" s="42" t="s">
        <v>203</v>
      </c>
      <c r="BD710" s="42" t="s">
        <v>204</v>
      </c>
      <c r="BN710" s="42" t="s">
        <v>205</v>
      </c>
      <c r="BO710" s="42" t="s">
        <v>206</v>
      </c>
      <c r="BP710" s="42" t="s">
        <v>207</v>
      </c>
      <c r="BQ710" s="42" t="s">
        <v>208</v>
      </c>
    </row>
    <row r="711" spans="1:69" s="42" customFormat="1" x14ac:dyDescent="0.25">
      <c r="A711" s="42" t="s">
        <v>171</v>
      </c>
      <c r="B711" s="42" t="s">
        <v>172</v>
      </c>
      <c r="C711" s="42" t="s">
        <v>198</v>
      </c>
      <c r="D711" s="42" t="s">
        <v>34</v>
      </c>
      <c r="E711" s="42">
        <v>1</v>
      </c>
      <c r="F711" s="42" t="s">
        <v>199</v>
      </c>
      <c r="G711" s="42">
        <v>5</v>
      </c>
      <c r="H711" s="38">
        <v>125</v>
      </c>
      <c r="I711" s="42">
        <v>5.5629999999999997</v>
      </c>
      <c r="N711" s="42">
        <v>120</v>
      </c>
      <c r="O711" s="41">
        <v>0.5</v>
      </c>
      <c r="Q711" s="41"/>
      <c r="R711" s="41"/>
      <c r="S711" s="41"/>
      <c r="T711" s="41"/>
      <c r="X711" s="41">
        <v>10.42</v>
      </c>
      <c r="Y711" s="52"/>
      <c r="Z711" s="52"/>
      <c r="AA711" s="53"/>
      <c r="AB711" s="54"/>
      <c r="AC711" s="54">
        <v>6.8000000000000001E-6</v>
      </c>
      <c r="AD711" s="54"/>
      <c r="AE711" s="54"/>
      <c r="AF711" s="54"/>
      <c r="AG711" s="54"/>
      <c r="AH711" s="54"/>
      <c r="AI711" s="54">
        <v>6.4530000000000003</v>
      </c>
      <c r="AJ711" s="76" t="s">
        <v>187</v>
      </c>
      <c r="AK711" s="76"/>
      <c r="AL711" s="54"/>
      <c r="AM711" s="54"/>
      <c r="AN711" s="54"/>
      <c r="AO711" s="54"/>
      <c r="AP711" s="54"/>
      <c r="AQ711" s="54"/>
      <c r="AR711" s="54"/>
      <c r="AY711" s="49" t="s">
        <v>200</v>
      </c>
      <c r="AZ711" s="49" t="s">
        <v>201</v>
      </c>
      <c r="BA711" s="49" t="s">
        <v>202</v>
      </c>
      <c r="BB711" s="42" t="s">
        <v>203</v>
      </c>
      <c r="BD711" s="42" t="s">
        <v>204</v>
      </c>
      <c r="BN711" s="42" t="s">
        <v>205</v>
      </c>
      <c r="BO711" s="42" t="s">
        <v>206</v>
      </c>
      <c r="BP711" s="42" t="s">
        <v>207</v>
      </c>
      <c r="BQ711" s="42" t="s">
        <v>208</v>
      </c>
    </row>
    <row r="712" spans="1:69" s="42" customFormat="1" x14ac:dyDescent="0.25">
      <c r="A712" s="42" t="s">
        <v>171</v>
      </c>
      <c r="B712" s="42" t="s">
        <v>172</v>
      </c>
      <c r="C712" s="42" t="s">
        <v>198</v>
      </c>
      <c r="D712" s="42" t="s">
        <v>34</v>
      </c>
      <c r="E712" s="42">
        <v>1</v>
      </c>
      <c r="F712" s="42" t="s">
        <v>199</v>
      </c>
      <c r="G712" s="42">
        <v>5</v>
      </c>
      <c r="H712" s="38">
        <v>125</v>
      </c>
      <c r="I712" s="42">
        <v>5.5629999999999997</v>
      </c>
      <c r="N712" s="42">
        <v>160</v>
      </c>
      <c r="O712" s="41">
        <v>0.625</v>
      </c>
      <c r="Q712" s="41"/>
      <c r="R712" s="41"/>
      <c r="S712" s="77"/>
      <c r="T712" s="41"/>
      <c r="X712" s="41">
        <v>10.25</v>
      </c>
      <c r="Y712" s="52"/>
      <c r="Z712" s="52"/>
      <c r="AA712" s="53"/>
      <c r="AB712" s="54"/>
      <c r="AC712" s="54">
        <v>6.8000000000000001E-6</v>
      </c>
      <c r="AD712" s="54"/>
      <c r="AE712" s="54"/>
      <c r="AF712" s="54"/>
      <c r="AG712" s="54"/>
      <c r="AH712" s="54"/>
      <c r="AI712" s="54">
        <v>9.6980000000000004</v>
      </c>
      <c r="AJ712" s="54">
        <v>10.47</v>
      </c>
      <c r="AK712" s="54"/>
      <c r="AL712" s="54"/>
      <c r="AM712" s="54"/>
      <c r="AN712" s="54"/>
      <c r="AO712" s="54"/>
      <c r="AP712" s="54"/>
      <c r="AQ712" s="54"/>
      <c r="AR712" s="54"/>
      <c r="AY712" s="49" t="s">
        <v>200</v>
      </c>
      <c r="AZ712" s="49" t="s">
        <v>201</v>
      </c>
      <c r="BA712" s="49" t="s">
        <v>202</v>
      </c>
      <c r="BB712" s="42" t="s">
        <v>203</v>
      </c>
      <c r="BD712" s="42" t="s">
        <v>204</v>
      </c>
      <c r="BN712" s="42" t="s">
        <v>205</v>
      </c>
      <c r="BO712" s="42" t="s">
        <v>206</v>
      </c>
      <c r="BP712" s="42" t="s">
        <v>207</v>
      </c>
      <c r="BQ712" s="42" t="s">
        <v>208</v>
      </c>
    </row>
    <row r="713" spans="1:69" s="27" customFormat="1" x14ac:dyDescent="0.25">
      <c r="A713" s="27" t="s">
        <v>171</v>
      </c>
      <c r="B713" s="27" t="s">
        <v>172</v>
      </c>
      <c r="C713" s="27" t="s">
        <v>198</v>
      </c>
      <c r="D713" s="27" t="s">
        <v>34</v>
      </c>
      <c r="E713" s="27">
        <v>1</v>
      </c>
      <c r="F713" s="27" t="s">
        <v>199</v>
      </c>
      <c r="G713" s="27">
        <v>6</v>
      </c>
      <c r="H713" s="27">
        <v>150</v>
      </c>
      <c r="I713" s="27">
        <v>6.625</v>
      </c>
      <c r="N713" s="27">
        <v>5</v>
      </c>
      <c r="O713" s="26">
        <v>0.109</v>
      </c>
      <c r="Q713" s="26"/>
      <c r="R713" s="26"/>
      <c r="S713" s="75"/>
      <c r="T713" s="26"/>
      <c r="X713" s="26">
        <v>9.75</v>
      </c>
      <c r="Y713" s="29"/>
      <c r="Z713" s="29"/>
      <c r="AA713" s="30"/>
      <c r="AB713" s="31"/>
      <c r="AC713" s="31">
        <v>6.8000000000000001E-6</v>
      </c>
      <c r="AD713" s="31"/>
      <c r="AE713" s="31"/>
      <c r="AF713" s="31"/>
      <c r="AG713" s="31"/>
      <c r="AH713" s="31"/>
      <c r="AI713" s="31">
        <v>18.93</v>
      </c>
      <c r="AJ713" s="31">
        <v>20.45</v>
      </c>
      <c r="AK713" s="31"/>
      <c r="AL713" s="31"/>
      <c r="AM713" s="31"/>
      <c r="AN713" s="31"/>
      <c r="AO713" s="31"/>
      <c r="AP713" s="31"/>
      <c r="AQ713" s="31"/>
      <c r="AR713" s="31"/>
      <c r="AY713" s="27" t="s">
        <v>200</v>
      </c>
      <c r="AZ713" s="27" t="s">
        <v>201</v>
      </c>
      <c r="BA713" s="27" t="s">
        <v>202</v>
      </c>
      <c r="BB713" s="27" t="s">
        <v>203</v>
      </c>
      <c r="BD713" s="27" t="s">
        <v>204</v>
      </c>
      <c r="BN713" s="27" t="s">
        <v>205</v>
      </c>
      <c r="BO713" s="27" t="s">
        <v>206</v>
      </c>
      <c r="BP713" s="27" t="s">
        <v>207</v>
      </c>
      <c r="BQ713" s="27" t="s">
        <v>208</v>
      </c>
    </row>
    <row r="714" spans="1:69" s="27" customFormat="1" x14ac:dyDescent="0.25">
      <c r="A714" s="27" t="s">
        <v>171</v>
      </c>
      <c r="B714" s="27" t="s">
        <v>172</v>
      </c>
      <c r="C714" s="27" t="s">
        <v>198</v>
      </c>
      <c r="D714" s="27" t="s">
        <v>34</v>
      </c>
      <c r="E714" s="27">
        <v>1</v>
      </c>
      <c r="F714" s="27" t="s">
        <v>199</v>
      </c>
      <c r="G714" s="27">
        <v>6</v>
      </c>
      <c r="H714" s="27">
        <v>150</v>
      </c>
      <c r="I714" s="27">
        <v>6.625</v>
      </c>
      <c r="N714" s="27">
        <v>10</v>
      </c>
      <c r="O714" s="26">
        <v>0.13400000000000001</v>
      </c>
      <c r="Q714" s="26"/>
      <c r="R714" s="26"/>
      <c r="S714" s="75"/>
      <c r="T714" s="26"/>
      <c r="X714" s="26">
        <v>9.3119999999999994</v>
      </c>
      <c r="Y714" s="29"/>
      <c r="Z714" s="29"/>
      <c r="AA714" s="30"/>
      <c r="AB714" s="31"/>
      <c r="AC714" s="31">
        <v>6.8000000000000001E-6</v>
      </c>
      <c r="AD714" s="31"/>
      <c r="AE714" s="31"/>
      <c r="AF714" s="31"/>
      <c r="AG714" s="31"/>
      <c r="AH714" s="31"/>
      <c r="AI714" s="31">
        <v>26.65</v>
      </c>
      <c r="AJ714" s="31">
        <v>28.78</v>
      </c>
      <c r="AK714" s="31"/>
      <c r="AL714" s="31"/>
      <c r="AM714" s="31"/>
      <c r="AN714" s="31"/>
      <c r="AO714" s="31"/>
      <c r="AP714" s="31"/>
      <c r="AQ714" s="31"/>
      <c r="AR714" s="31"/>
      <c r="AY714" s="27" t="s">
        <v>200</v>
      </c>
      <c r="AZ714" s="27" t="s">
        <v>201</v>
      </c>
      <c r="BA714" s="27" t="s">
        <v>202</v>
      </c>
      <c r="BB714" s="27" t="s">
        <v>203</v>
      </c>
      <c r="BD714" s="27" t="s">
        <v>204</v>
      </c>
      <c r="BN714" s="27" t="s">
        <v>205</v>
      </c>
      <c r="BO714" s="27" t="s">
        <v>206</v>
      </c>
      <c r="BP714" s="27" t="s">
        <v>207</v>
      </c>
      <c r="BQ714" s="27" t="s">
        <v>208</v>
      </c>
    </row>
    <row r="715" spans="1:69" s="27" customFormat="1" x14ac:dyDescent="0.25">
      <c r="A715" s="27" t="s">
        <v>171</v>
      </c>
      <c r="B715" s="27" t="s">
        <v>172</v>
      </c>
      <c r="C715" s="27" t="s">
        <v>198</v>
      </c>
      <c r="D715" s="27" t="s">
        <v>34</v>
      </c>
      <c r="E715" s="27">
        <v>4</v>
      </c>
      <c r="F715" s="27" t="s">
        <v>209</v>
      </c>
      <c r="G715" s="27">
        <v>6</v>
      </c>
      <c r="H715" s="27">
        <v>150</v>
      </c>
      <c r="I715" s="27">
        <v>6.625</v>
      </c>
      <c r="M715" s="27" t="s">
        <v>180</v>
      </c>
      <c r="N715" s="27">
        <v>40</v>
      </c>
      <c r="O715" s="26">
        <v>0.28000000000000003</v>
      </c>
      <c r="Q715" s="26"/>
      <c r="R715" s="26"/>
      <c r="S715" s="26"/>
      <c r="T715" s="26"/>
      <c r="U715" s="26">
        <v>4.0000000000000001E-3</v>
      </c>
      <c r="V715" s="26"/>
      <c r="W715" s="26"/>
      <c r="X715" s="26">
        <f t="shared" ref="X715:X727" si="362">I715-2*O715</f>
        <v>6.0649999999999995</v>
      </c>
      <c r="Y715" s="29"/>
      <c r="Z715" s="29"/>
      <c r="AA715" s="30"/>
      <c r="AB715" s="31"/>
      <c r="AC715" s="31">
        <v>2E-3</v>
      </c>
      <c r="AD715" s="31"/>
      <c r="AE715" s="31"/>
      <c r="AF715" s="31"/>
      <c r="AG715" s="31"/>
      <c r="AH715" s="31"/>
      <c r="AI715" s="31">
        <v>0.25900000000000001</v>
      </c>
      <c r="AJ715" s="31"/>
      <c r="AK715" s="31"/>
      <c r="AL715" s="31"/>
      <c r="AM715" s="31"/>
      <c r="AN715" s="31"/>
      <c r="AO715" s="31"/>
      <c r="AP715" s="31"/>
      <c r="AQ715" s="31"/>
      <c r="AR715" s="31"/>
      <c r="AY715" s="33" t="s">
        <v>210</v>
      </c>
      <c r="AZ715" s="33" t="s">
        <v>211</v>
      </c>
      <c r="BA715" s="27" t="s">
        <v>212</v>
      </c>
    </row>
    <row r="716" spans="1:69" s="27" customFormat="1" x14ac:dyDescent="0.25">
      <c r="A716" s="27" t="s">
        <v>171</v>
      </c>
      <c r="B716" s="27" t="s">
        <v>172</v>
      </c>
      <c r="C716" s="27" t="s">
        <v>198</v>
      </c>
      <c r="D716" s="27" t="s">
        <v>34</v>
      </c>
      <c r="E716" s="27">
        <v>4</v>
      </c>
      <c r="F716" s="27" t="s">
        <v>209</v>
      </c>
      <c r="G716" s="27">
        <v>6</v>
      </c>
      <c r="H716" s="27">
        <v>150</v>
      </c>
      <c r="I716" s="26">
        <v>6.625</v>
      </c>
      <c r="J716" s="26"/>
      <c r="M716" s="27" t="s">
        <v>182</v>
      </c>
      <c r="N716" s="27">
        <v>80</v>
      </c>
      <c r="O716" s="26">
        <v>0.432</v>
      </c>
      <c r="Q716" s="26"/>
      <c r="R716" s="26"/>
      <c r="S716" s="26"/>
      <c r="T716" s="26"/>
      <c r="U716" s="26">
        <v>6.0000000000000001E-3</v>
      </c>
      <c r="V716" s="26"/>
      <c r="W716" s="26"/>
      <c r="X716" s="26">
        <f t="shared" si="362"/>
        <v>5.7610000000000001</v>
      </c>
      <c r="Y716" s="29"/>
      <c r="Z716" s="29"/>
      <c r="AA716" s="30"/>
      <c r="AB716" s="31"/>
      <c r="AC716" s="31">
        <v>2E-3</v>
      </c>
      <c r="AD716" s="31"/>
      <c r="AE716" s="31"/>
      <c r="AF716" s="31"/>
      <c r="AG716" s="31"/>
      <c r="AH716" s="31"/>
      <c r="AI716" s="31">
        <v>1.3</v>
      </c>
      <c r="AJ716" s="31"/>
      <c r="AK716" s="31"/>
      <c r="AL716" s="31"/>
      <c r="AM716" s="31"/>
      <c r="AN716" s="31"/>
      <c r="AO716" s="31"/>
      <c r="AP716" s="31"/>
      <c r="AQ716" s="31"/>
      <c r="AR716" s="31"/>
      <c r="AY716" s="33" t="s">
        <v>210</v>
      </c>
      <c r="AZ716" s="33" t="s">
        <v>211</v>
      </c>
      <c r="BA716" s="27" t="s">
        <v>212</v>
      </c>
      <c r="BF716" s="27" t="s">
        <v>212</v>
      </c>
    </row>
    <row r="717" spans="1:69" s="27" customFormat="1" x14ac:dyDescent="0.25">
      <c r="A717" s="27" t="s">
        <v>171</v>
      </c>
      <c r="B717" s="27" t="s">
        <v>172</v>
      </c>
      <c r="C717" s="27" t="s">
        <v>198</v>
      </c>
      <c r="D717" s="27" t="s">
        <v>34</v>
      </c>
      <c r="E717" s="27">
        <v>4</v>
      </c>
      <c r="F717" s="27" t="s">
        <v>209</v>
      </c>
      <c r="G717" s="27">
        <v>6</v>
      </c>
      <c r="H717" s="27">
        <v>150</v>
      </c>
      <c r="I717" s="26">
        <v>6.625</v>
      </c>
      <c r="J717" s="26"/>
      <c r="N717" s="27">
        <v>120</v>
      </c>
      <c r="O717" s="26">
        <v>0.56200000000000006</v>
      </c>
      <c r="Q717" s="26"/>
      <c r="R717" s="26"/>
      <c r="S717" s="26"/>
      <c r="T717" s="26"/>
      <c r="U717" s="26">
        <v>8.0000000000000002E-3</v>
      </c>
      <c r="V717" s="26"/>
      <c r="W717" s="26"/>
      <c r="X717" s="26">
        <f t="shared" si="362"/>
        <v>5.5009999999999994</v>
      </c>
      <c r="Y717" s="29"/>
      <c r="Z717" s="29"/>
      <c r="AA717" s="30"/>
      <c r="AB717" s="31"/>
      <c r="AC717" s="31">
        <v>2E-3</v>
      </c>
      <c r="AD717" s="31"/>
      <c r="AE717" s="31"/>
      <c r="AF717" s="31"/>
      <c r="AG717" s="31"/>
      <c r="AH717" s="31"/>
      <c r="AI717" s="31">
        <v>2.69</v>
      </c>
      <c r="AJ717" s="31"/>
      <c r="AK717" s="31"/>
      <c r="AL717" s="31"/>
      <c r="AM717" s="31"/>
      <c r="AN717" s="31"/>
      <c r="AO717" s="31"/>
      <c r="AP717" s="31"/>
      <c r="AQ717" s="31"/>
      <c r="AR717" s="31"/>
      <c r="AY717" s="33" t="s">
        <v>210</v>
      </c>
      <c r="AZ717" s="33" t="s">
        <v>211</v>
      </c>
      <c r="BA717" s="27" t="s">
        <v>212</v>
      </c>
      <c r="BF717" s="27" t="s">
        <v>212</v>
      </c>
    </row>
    <row r="718" spans="1:69" s="27" customFormat="1" x14ac:dyDescent="0.25">
      <c r="A718" s="27" t="s">
        <v>171</v>
      </c>
      <c r="B718" s="27" t="s">
        <v>172</v>
      </c>
      <c r="C718" s="27" t="s">
        <v>198</v>
      </c>
      <c r="D718" s="27" t="s">
        <v>34</v>
      </c>
      <c r="E718" s="27">
        <v>4</v>
      </c>
      <c r="F718" s="27" t="s">
        <v>209</v>
      </c>
      <c r="G718" s="27">
        <v>6</v>
      </c>
      <c r="H718" s="27">
        <v>150</v>
      </c>
      <c r="I718" s="26">
        <v>6.625</v>
      </c>
      <c r="J718" s="26"/>
      <c r="N718" s="27">
        <v>160</v>
      </c>
      <c r="O718" s="26">
        <v>0.71899999999999997</v>
      </c>
      <c r="Q718" s="26"/>
      <c r="R718" s="26"/>
      <c r="S718" s="26"/>
      <c r="T718" s="26"/>
      <c r="U718" s="26">
        <v>8.9999999999999993E-3</v>
      </c>
      <c r="V718" s="26"/>
      <c r="W718" s="26"/>
      <c r="X718" s="26">
        <f t="shared" si="362"/>
        <v>5.1870000000000003</v>
      </c>
      <c r="Y718" s="29"/>
      <c r="Z718" s="29"/>
      <c r="AA718" s="30"/>
      <c r="AB718" s="31"/>
      <c r="AC718" s="31">
        <v>2E-3</v>
      </c>
      <c r="AD718" s="31"/>
      <c r="AE718" s="31"/>
      <c r="AF718" s="31"/>
      <c r="AG718" s="31"/>
      <c r="AH718" s="31"/>
      <c r="AI718" s="31">
        <v>4.22</v>
      </c>
      <c r="AJ718" s="31"/>
      <c r="AK718" s="31"/>
      <c r="AL718" s="31"/>
      <c r="AM718" s="31"/>
      <c r="AN718" s="31"/>
      <c r="AO718" s="31"/>
      <c r="AP718" s="31"/>
      <c r="AQ718" s="31"/>
      <c r="AR718" s="31"/>
      <c r="AY718" s="33" t="s">
        <v>210</v>
      </c>
      <c r="AZ718" s="33" t="s">
        <v>211</v>
      </c>
      <c r="BA718" s="27" t="s">
        <v>212</v>
      </c>
      <c r="BF718" s="27" t="s">
        <v>212</v>
      </c>
    </row>
    <row r="719" spans="1:69" s="42" customFormat="1" x14ac:dyDescent="0.25">
      <c r="A719" s="42" t="s">
        <v>171</v>
      </c>
      <c r="B719" s="42" t="s">
        <v>172</v>
      </c>
      <c r="C719" s="42" t="s">
        <v>198</v>
      </c>
      <c r="D719" s="42" t="s">
        <v>34</v>
      </c>
      <c r="E719" s="42">
        <v>4</v>
      </c>
      <c r="F719" s="42" t="s">
        <v>209</v>
      </c>
      <c r="G719" s="42">
        <v>8</v>
      </c>
      <c r="H719" s="38">
        <v>200</v>
      </c>
      <c r="I719" s="41">
        <v>8.625</v>
      </c>
      <c r="J719" s="41"/>
      <c r="N719" s="42">
        <v>5</v>
      </c>
      <c r="O719" s="41">
        <v>0.109</v>
      </c>
      <c r="Q719" s="41"/>
      <c r="R719" s="41"/>
      <c r="S719" s="41"/>
      <c r="T719" s="41"/>
      <c r="U719" s="41">
        <v>1.4E-2</v>
      </c>
      <c r="V719" s="41"/>
      <c r="W719" s="41"/>
      <c r="X719" s="41">
        <f t="shared" si="362"/>
        <v>8.407</v>
      </c>
      <c r="Y719" s="52"/>
      <c r="Z719" s="52"/>
      <c r="AA719" s="53"/>
      <c r="AB719" s="54"/>
      <c r="AC719" s="54">
        <v>2E-3</v>
      </c>
      <c r="AD719" s="54"/>
      <c r="AE719" s="54"/>
      <c r="AF719" s="54"/>
      <c r="AG719" s="54"/>
      <c r="AH719" s="54"/>
      <c r="AI719" s="54">
        <v>12.9</v>
      </c>
      <c r="AJ719" s="54"/>
      <c r="AK719" s="54"/>
      <c r="AL719" s="54"/>
      <c r="AM719" s="54"/>
      <c r="AN719" s="54"/>
      <c r="AO719" s="54"/>
      <c r="AP719" s="54"/>
      <c r="AQ719" s="54"/>
      <c r="AR719" s="54"/>
      <c r="AY719" s="48" t="s">
        <v>210</v>
      </c>
      <c r="AZ719" s="48" t="s">
        <v>211</v>
      </c>
      <c r="BA719" s="49" t="s">
        <v>212</v>
      </c>
      <c r="BF719" s="42" t="s">
        <v>212</v>
      </c>
    </row>
    <row r="720" spans="1:69" s="42" customFormat="1" x14ac:dyDescent="0.25">
      <c r="A720" s="42" t="s">
        <v>171</v>
      </c>
      <c r="B720" s="42" t="s">
        <v>172</v>
      </c>
      <c r="C720" s="42" t="s">
        <v>198</v>
      </c>
      <c r="D720" s="42" t="s">
        <v>34</v>
      </c>
      <c r="E720" s="42">
        <v>4</v>
      </c>
      <c r="F720" s="42" t="s">
        <v>209</v>
      </c>
      <c r="G720" s="42">
        <v>8</v>
      </c>
      <c r="H720" s="38">
        <v>200</v>
      </c>
      <c r="I720" s="41">
        <v>8.625</v>
      </c>
      <c r="J720" s="41"/>
      <c r="N720" s="42">
        <v>10</v>
      </c>
      <c r="O720" s="41">
        <v>0.14799999999999999</v>
      </c>
      <c r="Q720" s="41"/>
      <c r="R720" s="41"/>
      <c r="S720" s="41"/>
      <c r="T720" s="41"/>
      <c r="U720" s="41">
        <v>1.4E-2</v>
      </c>
      <c r="V720" s="41"/>
      <c r="W720" s="41"/>
      <c r="X720" s="41">
        <f t="shared" si="362"/>
        <v>8.3290000000000006</v>
      </c>
      <c r="Y720" s="52"/>
      <c r="Z720" s="52"/>
      <c r="AA720" s="53"/>
      <c r="AB720" s="54"/>
      <c r="AC720" s="54">
        <v>2E-3</v>
      </c>
      <c r="AD720" s="54"/>
      <c r="AE720" s="54"/>
      <c r="AF720" s="54"/>
      <c r="AG720" s="54"/>
      <c r="AH720" s="54"/>
      <c r="AI720" s="54">
        <v>19.399999999999999</v>
      </c>
      <c r="AJ720" s="54"/>
      <c r="AK720" s="54"/>
      <c r="AL720" s="54"/>
      <c r="AM720" s="54"/>
      <c r="AN720" s="54"/>
      <c r="AO720" s="54"/>
      <c r="AP720" s="54"/>
      <c r="AQ720" s="54"/>
      <c r="AR720" s="54"/>
      <c r="AY720" s="48" t="s">
        <v>210</v>
      </c>
      <c r="AZ720" s="48" t="s">
        <v>211</v>
      </c>
      <c r="BA720" s="49" t="s">
        <v>212</v>
      </c>
      <c r="BF720" s="42" t="s">
        <v>212</v>
      </c>
    </row>
    <row r="721" spans="1:58" s="42" customFormat="1" x14ac:dyDescent="0.25">
      <c r="A721" s="42" t="s">
        <v>171</v>
      </c>
      <c r="B721" s="42" t="s">
        <v>172</v>
      </c>
      <c r="C721" s="42" t="s">
        <v>198</v>
      </c>
      <c r="D721" s="42" t="s">
        <v>34</v>
      </c>
      <c r="E721" s="42">
        <v>4</v>
      </c>
      <c r="F721" s="42" t="s">
        <v>213</v>
      </c>
      <c r="G721" s="42">
        <v>8</v>
      </c>
      <c r="H721" s="38">
        <v>200</v>
      </c>
      <c r="I721" s="41">
        <v>8.625</v>
      </c>
      <c r="N721" s="42">
        <v>20</v>
      </c>
      <c r="O721" s="41">
        <v>0.25</v>
      </c>
      <c r="Q721" s="41"/>
      <c r="R721" s="41"/>
      <c r="S721" s="41"/>
      <c r="T721" s="41"/>
      <c r="U721" s="42">
        <v>7.0000000000000001E-3</v>
      </c>
      <c r="X721" s="41">
        <f t="shared" si="362"/>
        <v>8.125</v>
      </c>
      <c r="Y721" s="52"/>
      <c r="Z721" s="52"/>
      <c r="AA721" s="53"/>
      <c r="AB721" s="54"/>
      <c r="AC721" s="54">
        <v>2E-3</v>
      </c>
      <c r="AD721" s="54"/>
      <c r="AE721" s="54"/>
      <c r="AF721" s="54"/>
      <c r="AG721" s="54"/>
      <c r="AH721" s="54"/>
      <c r="AI721" s="54">
        <v>0.625</v>
      </c>
      <c r="AJ721" s="54"/>
      <c r="AK721" s="54"/>
      <c r="AL721" s="54"/>
      <c r="AM721" s="54"/>
      <c r="AN721" s="54"/>
      <c r="AO721" s="54"/>
      <c r="AP721" s="54"/>
      <c r="AQ721" s="54"/>
      <c r="AR721" s="54"/>
      <c r="AY721" s="48" t="s">
        <v>210</v>
      </c>
      <c r="AZ721" s="48" t="s">
        <v>211</v>
      </c>
      <c r="BA721" s="49" t="s">
        <v>212</v>
      </c>
      <c r="BF721" s="42" t="s">
        <v>212</v>
      </c>
    </row>
    <row r="722" spans="1:58" s="42" customFormat="1" x14ac:dyDescent="0.25">
      <c r="A722" s="42" t="s">
        <v>171</v>
      </c>
      <c r="B722" s="42" t="s">
        <v>172</v>
      </c>
      <c r="C722" s="42" t="s">
        <v>198</v>
      </c>
      <c r="D722" s="42" t="s">
        <v>34</v>
      </c>
      <c r="E722" s="42">
        <v>4</v>
      </c>
      <c r="F722" s="42" t="s">
        <v>213</v>
      </c>
      <c r="G722" s="42">
        <v>8</v>
      </c>
      <c r="H722" s="38">
        <v>200</v>
      </c>
      <c r="I722" s="41">
        <v>8.625</v>
      </c>
      <c r="J722" s="41"/>
      <c r="M722" s="42" t="s">
        <v>180</v>
      </c>
      <c r="N722" s="42">
        <v>40</v>
      </c>
      <c r="O722" s="41">
        <v>0.32200000000000001</v>
      </c>
      <c r="Q722" s="41"/>
      <c r="R722" s="41"/>
      <c r="S722" s="41"/>
      <c r="T722" s="41"/>
      <c r="U722" s="42">
        <v>8.9999999999999993E-3</v>
      </c>
      <c r="X722" s="41">
        <f t="shared" si="362"/>
        <v>7.9809999999999999</v>
      </c>
      <c r="Y722" s="52"/>
      <c r="Z722" s="52"/>
      <c r="AA722" s="53"/>
      <c r="AB722" s="54"/>
      <c r="AC722" s="54">
        <v>2E-3</v>
      </c>
      <c r="AD722" s="54"/>
      <c r="AE722" s="54"/>
      <c r="AF722" s="54"/>
      <c r="AG722" s="54"/>
      <c r="AH722" s="54"/>
      <c r="AI722" s="54">
        <v>1.71</v>
      </c>
      <c r="AJ722" s="54"/>
      <c r="AK722" s="54"/>
      <c r="AL722" s="54"/>
      <c r="AM722" s="54"/>
      <c r="AN722" s="54"/>
      <c r="AO722" s="54"/>
      <c r="AP722" s="54"/>
      <c r="AQ722" s="54"/>
      <c r="AR722" s="54"/>
      <c r="AY722" s="48" t="s">
        <v>210</v>
      </c>
      <c r="AZ722" s="48" t="s">
        <v>211</v>
      </c>
      <c r="BA722" s="49" t="s">
        <v>212</v>
      </c>
      <c r="BF722" s="42" t="s">
        <v>212</v>
      </c>
    </row>
    <row r="723" spans="1:58" s="42" customFormat="1" x14ac:dyDescent="0.25">
      <c r="A723" s="42" t="s">
        <v>171</v>
      </c>
      <c r="B723" s="42" t="s">
        <v>172</v>
      </c>
      <c r="C723" s="42" t="s">
        <v>198</v>
      </c>
      <c r="D723" s="42" t="s">
        <v>34</v>
      </c>
      <c r="E723" s="42">
        <v>4</v>
      </c>
      <c r="F723" s="42" t="s">
        <v>213</v>
      </c>
      <c r="G723" s="42">
        <v>8</v>
      </c>
      <c r="H723" s="38">
        <v>200</v>
      </c>
      <c r="I723" s="41">
        <v>8.625</v>
      </c>
      <c r="J723" s="41"/>
      <c r="N723" s="42">
        <v>60</v>
      </c>
      <c r="O723" s="41">
        <v>0.40600000000000003</v>
      </c>
      <c r="Q723" s="41"/>
      <c r="R723" s="41"/>
      <c r="S723" s="41"/>
      <c r="T723" s="41"/>
      <c r="U723" s="42">
        <v>1.0999999999999999E-2</v>
      </c>
      <c r="X723" s="41">
        <f t="shared" si="362"/>
        <v>7.8129999999999997</v>
      </c>
      <c r="Y723" s="52"/>
      <c r="Z723" s="52"/>
      <c r="AA723" s="53"/>
      <c r="AB723" s="54"/>
      <c r="AC723" s="54">
        <v>2E-3</v>
      </c>
      <c r="AD723" s="54"/>
      <c r="AE723" s="54"/>
      <c r="AF723" s="54"/>
      <c r="AG723" s="54"/>
      <c r="AH723" s="54"/>
      <c r="AI723" s="54">
        <v>4.1900000000000004</v>
      </c>
      <c r="AJ723" s="54"/>
      <c r="AK723" s="54"/>
      <c r="AL723" s="54"/>
      <c r="AM723" s="54"/>
      <c r="AN723" s="54"/>
      <c r="AO723" s="54"/>
      <c r="AP723" s="54"/>
      <c r="AQ723" s="54"/>
      <c r="AR723" s="54"/>
      <c r="AY723" s="48" t="s">
        <v>210</v>
      </c>
      <c r="AZ723" s="48" t="s">
        <v>211</v>
      </c>
      <c r="BA723" s="49" t="s">
        <v>212</v>
      </c>
      <c r="BF723" s="42" t="s">
        <v>212</v>
      </c>
    </row>
    <row r="724" spans="1:58" s="42" customFormat="1" x14ac:dyDescent="0.25">
      <c r="A724" s="42" t="s">
        <v>171</v>
      </c>
      <c r="B724" s="42" t="s">
        <v>172</v>
      </c>
      <c r="C724" s="42" t="s">
        <v>198</v>
      </c>
      <c r="D724" s="42" t="s">
        <v>34</v>
      </c>
      <c r="E724" s="42">
        <v>4</v>
      </c>
      <c r="F724" s="42" t="s">
        <v>213</v>
      </c>
      <c r="G724" s="42">
        <v>8</v>
      </c>
      <c r="H724" s="38">
        <v>200</v>
      </c>
      <c r="I724" s="41">
        <v>8.625</v>
      </c>
      <c r="J724" s="41"/>
      <c r="M724" s="42" t="s">
        <v>182</v>
      </c>
      <c r="N724" s="42">
        <v>80</v>
      </c>
      <c r="O724" s="41">
        <v>0.5</v>
      </c>
      <c r="Q724" s="41"/>
      <c r="R724" s="41"/>
      <c r="S724" s="41"/>
      <c r="T724" s="41"/>
      <c r="U724" s="42">
        <v>1.4999999999999999E-2</v>
      </c>
      <c r="X724" s="41">
        <f t="shared" si="362"/>
        <v>7.625</v>
      </c>
      <c r="Y724" s="52"/>
      <c r="Z724" s="52"/>
      <c r="AA724" s="53"/>
      <c r="AB724" s="54"/>
      <c r="AC724" s="54">
        <v>2E-3</v>
      </c>
      <c r="AD724" s="54"/>
      <c r="AE724" s="54"/>
      <c r="AF724" s="54"/>
      <c r="AG724" s="54"/>
      <c r="AH724" s="54"/>
      <c r="AI724" s="54">
        <v>8.85</v>
      </c>
      <c r="AJ724" s="54"/>
      <c r="AK724" s="54"/>
      <c r="AL724" s="54"/>
      <c r="AM724" s="54"/>
      <c r="AN724" s="54"/>
      <c r="AO724" s="54"/>
      <c r="AP724" s="54"/>
      <c r="AQ724" s="54"/>
      <c r="AR724" s="54"/>
      <c r="AY724" s="48" t="s">
        <v>210</v>
      </c>
      <c r="AZ724" s="48" t="s">
        <v>211</v>
      </c>
      <c r="BA724" s="49" t="s">
        <v>212</v>
      </c>
      <c r="BF724" s="42" t="s">
        <v>212</v>
      </c>
    </row>
    <row r="725" spans="1:58" s="42" customFormat="1" x14ac:dyDescent="0.25">
      <c r="A725" s="42" t="s">
        <v>171</v>
      </c>
      <c r="B725" s="42" t="s">
        <v>172</v>
      </c>
      <c r="C725" s="42" t="s">
        <v>198</v>
      </c>
      <c r="D725" s="42" t="s">
        <v>34</v>
      </c>
      <c r="E725" s="42">
        <v>4</v>
      </c>
      <c r="F725" s="42" t="s">
        <v>213</v>
      </c>
      <c r="G725" s="42">
        <v>8</v>
      </c>
      <c r="H725" s="38">
        <v>200</v>
      </c>
      <c r="I725" s="41">
        <v>8.625</v>
      </c>
      <c r="J725" s="41"/>
      <c r="N725" s="42">
        <v>100</v>
      </c>
      <c r="O725" s="41">
        <v>0.59399999999999997</v>
      </c>
      <c r="Q725" s="41"/>
      <c r="R725" s="41"/>
      <c r="S725" s="41"/>
      <c r="T725" s="41"/>
      <c r="U725" s="42">
        <v>1.7000000000000001E-2</v>
      </c>
      <c r="X725" s="41">
        <f t="shared" si="362"/>
        <v>7.4370000000000003</v>
      </c>
      <c r="Y725" s="52"/>
      <c r="Z725" s="52"/>
      <c r="AA725" s="53"/>
      <c r="AB725" s="54"/>
      <c r="AC725" s="54">
        <v>2E-3</v>
      </c>
      <c r="AD725" s="54"/>
      <c r="AE725" s="54"/>
      <c r="AF725" s="54"/>
      <c r="AG725" s="54"/>
      <c r="AH725" s="54"/>
      <c r="AI725" s="54">
        <v>14.4</v>
      </c>
      <c r="AJ725" s="54"/>
      <c r="AK725" s="54"/>
      <c r="AL725" s="54"/>
      <c r="AM725" s="54"/>
      <c r="AN725" s="54"/>
      <c r="AO725" s="54"/>
      <c r="AP725" s="54"/>
      <c r="AQ725" s="54"/>
      <c r="AR725" s="54"/>
      <c r="AY725" s="48" t="s">
        <v>210</v>
      </c>
      <c r="AZ725" s="48" t="s">
        <v>211</v>
      </c>
      <c r="BA725" s="49" t="s">
        <v>212</v>
      </c>
      <c r="BF725" s="42" t="s">
        <v>212</v>
      </c>
    </row>
    <row r="726" spans="1:58" s="42" customFormat="1" x14ac:dyDescent="0.25">
      <c r="A726" s="42" t="s">
        <v>171</v>
      </c>
      <c r="B726" s="42" t="s">
        <v>172</v>
      </c>
      <c r="C726" s="42" t="s">
        <v>198</v>
      </c>
      <c r="D726" s="42" t="s">
        <v>34</v>
      </c>
      <c r="E726" s="42">
        <v>4</v>
      </c>
      <c r="F726" s="42" t="s">
        <v>213</v>
      </c>
      <c r="G726" s="42">
        <v>8</v>
      </c>
      <c r="H726" s="38">
        <v>200</v>
      </c>
      <c r="I726" s="41">
        <v>8.625</v>
      </c>
      <c r="J726" s="41"/>
      <c r="N726" s="42">
        <v>120</v>
      </c>
      <c r="O726" s="41">
        <v>0.71899999999999997</v>
      </c>
      <c r="Q726" s="41"/>
      <c r="R726" s="41"/>
      <c r="S726" s="41"/>
      <c r="T726" s="41"/>
      <c r="U726" s="42">
        <v>1.9E-2</v>
      </c>
      <c r="X726" s="41">
        <f t="shared" si="362"/>
        <v>7.1870000000000003</v>
      </c>
      <c r="Y726" s="52"/>
      <c r="Z726" s="52"/>
      <c r="AA726" s="53"/>
      <c r="AB726" s="54"/>
      <c r="AC726" s="54">
        <v>2E-3</v>
      </c>
      <c r="AD726" s="54"/>
      <c r="AE726" s="54"/>
      <c r="AF726" s="54"/>
      <c r="AG726" s="54"/>
      <c r="AH726" s="54"/>
      <c r="AI726" s="54">
        <v>23.7</v>
      </c>
      <c r="AJ726" s="54"/>
      <c r="AK726" s="54"/>
      <c r="AL726" s="54"/>
      <c r="AM726" s="54"/>
      <c r="AN726" s="54"/>
      <c r="AO726" s="54"/>
      <c r="AP726" s="54"/>
      <c r="AQ726" s="54"/>
      <c r="AR726" s="54"/>
      <c r="AY726" s="48" t="s">
        <v>210</v>
      </c>
      <c r="AZ726" s="48" t="s">
        <v>211</v>
      </c>
      <c r="BA726" s="49" t="s">
        <v>212</v>
      </c>
      <c r="BF726" s="42" t="s">
        <v>212</v>
      </c>
    </row>
    <row r="727" spans="1:58" s="42" customFormat="1" x14ac:dyDescent="0.25">
      <c r="A727" s="42" t="s">
        <v>171</v>
      </c>
      <c r="B727" s="42" t="s">
        <v>172</v>
      </c>
      <c r="C727" s="42" t="s">
        <v>198</v>
      </c>
      <c r="D727" s="42" t="s">
        <v>34</v>
      </c>
      <c r="E727" s="42">
        <v>4</v>
      </c>
      <c r="F727" s="42" t="s">
        <v>213</v>
      </c>
      <c r="G727" s="42">
        <v>8</v>
      </c>
      <c r="H727" s="38">
        <v>200</v>
      </c>
      <c r="I727" s="41">
        <v>8.625</v>
      </c>
      <c r="J727" s="41"/>
      <c r="N727" s="42">
        <v>140</v>
      </c>
      <c r="O727" s="41">
        <v>0.81200000000000006</v>
      </c>
      <c r="Q727" s="41"/>
      <c r="R727" s="41"/>
      <c r="S727" s="41"/>
      <c r="T727" s="41"/>
      <c r="U727" s="42">
        <v>3.5000000000000003E-2</v>
      </c>
      <c r="X727" s="41">
        <f t="shared" si="362"/>
        <v>7.0009999999999994</v>
      </c>
      <c r="Y727" s="52"/>
      <c r="Z727" s="52"/>
      <c r="AA727" s="53"/>
      <c r="AB727" s="54"/>
      <c r="AC727" s="54">
        <v>2E-3</v>
      </c>
      <c r="AD727" s="54"/>
      <c r="AE727" s="54"/>
      <c r="AF727" s="54"/>
      <c r="AG727" s="54"/>
      <c r="AH727" s="54"/>
      <c r="AI727" s="54">
        <v>49.5</v>
      </c>
      <c r="AJ727" s="54"/>
      <c r="AK727" s="54"/>
      <c r="AL727" s="54"/>
      <c r="AM727" s="54"/>
      <c r="AN727" s="54"/>
      <c r="AO727" s="54"/>
      <c r="AP727" s="54"/>
      <c r="AQ727" s="54"/>
      <c r="AR727" s="54"/>
      <c r="AY727" s="48" t="s">
        <v>210</v>
      </c>
      <c r="AZ727" s="48" t="s">
        <v>211</v>
      </c>
      <c r="BA727" s="49" t="s">
        <v>212</v>
      </c>
      <c r="BF727" s="42" t="s">
        <v>212</v>
      </c>
    </row>
    <row r="728" spans="1:58" s="42" customFormat="1" x14ac:dyDescent="0.25">
      <c r="A728" s="42" t="s">
        <v>171</v>
      </c>
      <c r="B728" s="42" t="s">
        <v>172</v>
      </c>
      <c r="C728" s="42" t="s">
        <v>198</v>
      </c>
      <c r="D728" s="42" t="s">
        <v>34</v>
      </c>
      <c r="E728" s="42">
        <v>4</v>
      </c>
      <c r="F728" s="42" t="s">
        <v>213</v>
      </c>
      <c r="G728" s="42">
        <v>8</v>
      </c>
      <c r="H728" s="38">
        <v>200</v>
      </c>
      <c r="I728" s="41">
        <v>8.625</v>
      </c>
      <c r="J728" s="41"/>
      <c r="N728" s="42">
        <v>160</v>
      </c>
      <c r="O728" s="41">
        <v>0.90600000000000003</v>
      </c>
      <c r="Q728" s="41"/>
      <c r="R728" s="41"/>
      <c r="S728" s="41"/>
      <c r="T728" s="41"/>
      <c r="U728" s="42" t="s">
        <v>190</v>
      </c>
      <c r="X728" s="41" t="s">
        <v>214</v>
      </c>
      <c r="Y728" s="52"/>
      <c r="Z728" s="52"/>
      <c r="AA728" s="53"/>
      <c r="AB728" s="54"/>
      <c r="AC728" s="54">
        <v>2E-3</v>
      </c>
      <c r="AD728" s="54"/>
      <c r="AE728" s="54"/>
      <c r="AF728" s="54"/>
      <c r="AG728" s="54"/>
      <c r="AH728" s="54"/>
      <c r="AI728" s="54" t="s">
        <v>215</v>
      </c>
      <c r="AJ728" s="54"/>
      <c r="AK728" s="54"/>
      <c r="AL728" s="54"/>
      <c r="AM728" s="54"/>
      <c r="AN728" s="54"/>
      <c r="AO728" s="54"/>
      <c r="AP728" s="54"/>
      <c r="AQ728" s="54"/>
      <c r="AR728" s="54"/>
      <c r="AY728" s="48" t="s">
        <v>210</v>
      </c>
      <c r="AZ728" s="48" t="s">
        <v>211</v>
      </c>
      <c r="BA728" s="49" t="s">
        <v>212</v>
      </c>
      <c r="BF728" s="42" t="s">
        <v>212</v>
      </c>
    </row>
    <row r="729" spans="1:58" s="27" customFormat="1" x14ac:dyDescent="0.25">
      <c r="A729" s="27" t="s">
        <v>171</v>
      </c>
      <c r="B729" s="27" t="s">
        <v>172</v>
      </c>
      <c r="C729" s="27" t="s">
        <v>198</v>
      </c>
      <c r="D729" s="27" t="s">
        <v>34</v>
      </c>
      <c r="E729" s="27">
        <v>4</v>
      </c>
      <c r="F729" s="27" t="s">
        <v>216</v>
      </c>
      <c r="G729" s="27">
        <v>10</v>
      </c>
      <c r="H729" s="27">
        <v>250</v>
      </c>
      <c r="I729" s="26">
        <v>10.75</v>
      </c>
      <c r="N729" s="27">
        <v>5</v>
      </c>
      <c r="O729" s="26">
        <v>0.13400000000000001</v>
      </c>
      <c r="Q729" s="26"/>
      <c r="R729" s="26"/>
      <c r="S729" s="26"/>
      <c r="T729" s="26"/>
      <c r="U729" s="26">
        <v>5.0000000000000001E-3</v>
      </c>
      <c r="V729" s="26"/>
      <c r="W729" s="26"/>
      <c r="X729" s="26">
        <f t="shared" ref="X729:X740" si="363">I729-2*O729</f>
        <v>10.481999999999999</v>
      </c>
      <c r="Y729" s="29"/>
      <c r="Z729" s="29"/>
      <c r="AA729" s="30"/>
      <c r="AB729" s="31"/>
      <c r="AC729" s="31">
        <v>2E-3</v>
      </c>
      <c r="AD729" s="31"/>
      <c r="AE729" s="31"/>
      <c r="AF729" s="31"/>
      <c r="AG729" s="31"/>
      <c r="AH729" s="31"/>
      <c r="AI729" s="31">
        <v>0.44700000000000001</v>
      </c>
      <c r="AJ729" s="31"/>
      <c r="AK729" s="31"/>
      <c r="AL729" s="31"/>
      <c r="AM729" s="31"/>
      <c r="AN729" s="31"/>
      <c r="AO729" s="31"/>
      <c r="AP729" s="31"/>
      <c r="AQ729" s="31"/>
      <c r="AR729" s="31"/>
      <c r="AY729" s="33" t="s">
        <v>217</v>
      </c>
      <c r="AZ729" s="33" t="s">
        <v>196</v>
      </c>
      <c r="BA729" s="27" t="s">
        <v>218</v>
      </c>
      <c r="BF729" s="27" t="s">
        <v>218</v>
      </c>
    </row>
    <row r="730" spans="1:58" s="27" customFormat="1" x14ac:dyDescent="0.25">
      <c r="A730" s="27" t="s">
        <v>171</v>
      </c>
      <c r="B730" s="27" t="s">
        <v>172</v>
      </c>
      <c r="C730" s="27" t="s">
        <v>198</v>
      </c>
      <c r="D730" s="27" t="s">
        <v>34</v>
      </c>
      <c r="E730" s="27">
        <v>4</v>
      </c>
      <c r="F730" s="27" t="s">
        <v>216</v>
      </c>
      <c r="G730" s="27">
        <v>10</v>
      </c>
      <c r="H730" s="27">
        <v>250</v>
      </c>
      <c r="I730" s="26">
        <v>10.75</v>
      </c>
      <c r="J730" s="26"/>
      <c r="N730" s="27">
        <v>10</v>
      </c>
      <c r="O730" s="26">
        <v>0.16500000000000001</v>
      </c>
      <c r="Q730" s="26"/>
      <c r="R730" s="26"/>
      <c r="S730" s="26"/>
      <c r="T730" s="26"/>
      <c r="U730" s="26">
        <v>6.0000000000000001E-3</v>
      </c>
      <c r="V730" s="26"/>
      <c r="W730" s="26"/>
      <c r="X730" s="26">
        <f t="shared" si="363"/>
        <v>10.42</v>
      </c>
      <c r="Y730" s="29"/>
      <c r="Z730" s="29"/>
      <c r="AA730" s="30"/>
      <c r="AB730" s="31"/>
      <c r="AC730" s="31">
        <v>2E-3</v>
      </c>
      <c r="AD730" s="31"/>
      <c r="AE730" s="31"/>
      <c r="AF730" s="31"/>
      <c r="AG730" s="31"/>
      <c r="AH730" s="31"/>
      <c r="AI730" s="31">
        <v>0.93400000000000005</v>
      </c>
      <c r="AJ730" s="31"/>
      <c r="AK730" s="31"/>
      <c r="AL730" s="31"/>
      <c r="AM730" s="31"/>
      <c r="AN730" s="31"/>
      <c r="AO730" s="31"/>
      <c r="AP730" s="31"/>
      <c r="AQ730" s="31"/>
      <c r="AR730" s="31"/>
      <c r="AY730" s="33" t="s">
        <v>217</v>
      </c>
      <c r="AZ730" s="33" t="s">
        <v>196</v>
      </c>
      <c r="BA730" s="27" t="s">
        <v>218</v>
      </c>
      <c r="BF730" s="27" t="s">
        <v>218</v>
      </c>
    </row>
    <row r="731" spans="1:58" s="27" customFormat="1" x14ac:dyDescent="0.25">
      <c r="A731" s="27" t="s">
        <v>171</v>
      </c>
      <c r="B731" s="27" t="s">
        <v>172</v>
      </c>
      <c r="C731" s="27" t="s">
        <v>198</v>
      </c>
      <c r="D731" s="27" t="s">
        <v>34</v>
      </c>
      <c r="E731" s="27">
        <v>4</v>
      </c>
      <c r="F731" s="27" t="s">
        <v>216</v>
      </c>
      <c r="G731" s="27">
        <v>10</v>
      </c>
      <c r="H731" s="27">
        <v>250</v>
      </c>
      <c r="I731" s="26">
        <v>10.75</v>
      </c>
      <c r="J731" s="26"/>
      <c r="N731" s="27">
        <v>20</v>
      </c>
      <c r="O731" s="26">
        <v>0.25</v>
      </c>
      <c r="Q731" s="26"/>
      <c r="R731" s="26"/>
      <c r="S731" s="26"/>
      <c r="T731" s="26"/>
      <c r="U731" s="26">
        <v>8.0000000000000002E-3</v>
      </c>
      <c r="V731" s="26"/>
      <c r="W731" s="26"/>
      <c r="X731" s="26">
        <f t="shared" si="363"/>
        <v>10.25</v>
      </c>
      <c r="Y731" s="29"/>
      <c r="Z731" s="29"/>
      <c r="AA731" s="30"/>
      <c r="AB731" s="31"/>
      <c r="AC731" s="31">
        <v>2E-3</v>
      </c>
      <c r="AD731" s="31"/>
      <c r="AE731" s="31"/>
      <c r="AF731" s="31"/>
      <c r="AG731" s="31"/>
      <c r="AH731" s="31"/>
      <c r="AI731" s="31">
        <v>3.13</v>
      </c>
      <c r="AJ731" s="31"/>
      <c r="AK731" s="31"/>
      <c r="AL731" s="31"/>
      <c r="AM731" s="31"/>
      <c r="AN731" s="31"/>
      <c r="AO731" s="31"/>
      <c r="AP731" s="31"/>
      <c r="AQ731" s="31"/>
      <c r="AR731" s="31"/>
      <c r="AY731" s="33" t="s">
        <v>217</v>
      </c>
      <c r="AZ731" s="33" t="s">
        <v>196</v>
      </c>
      <c r="BA731" s="27" t="s">
        <v>218</v>
      </c>
      <c r="BF731" s="27" t="s">
        <v>218</v>
      </c>
    </row>
    <row r="732" spans="1:58" s="27" customFormat="1" x14ac:dyDescent="0.25">
      <c r="A732" s="27" t="s">
        <v>171</v>
      </c>
      <c r="B732" s="27" t="s">
        <v>172</v>
      </c>
      <c r="C732" s="27" t="s">
        <v>198</v>
      </c>
      <c r="D732" s="27" t="s">
        <v>34</v>
      </c>
      <c r="E732" s="27">
        <v>4</v>
      </c>
      <c r="F732" s="27" t="s">
        <v>216</v>
      </c>
      <c r="G732" s="27">
        <v>10</v>
      </c>
      <c r="H732" s="27">
        <v>250</v>
      </c>
      <c r="I732" s="26">
        <v>10.75</v>
      </c>
      <c r="J732" s="26"/>
      <c r="N732" s="27">
        <v>30</v>
      </c>
      <c r="O732" s="26">
        <v>0.307</v>
      </c>
      <c r="Q732" s="26"/>
      <c r="R732" s="26"/>
      <c r="S732" s="26"/>
      <c r="T732" s="26"/>
      <c r="U732" s="26">
        <v>0.01</v>
      </c>
      <c r="V732" s="26"/>
      <c r="W732" s="26"/>
      <c r="X732" s="26">
        <f t="shared" si="363"/>
        <v>10.135999999999999</v>
      </c>
      <c r="Y732" s="29"/>
      <c r="Z732" s="29"/>
      <c r="AA732" s="30"/>
      <c r="AB732" s="31"/>
      <c r="AC732" s="31">
        <v>2E-3</v>
      </c>
      <c r="AD732" s="31"/>
      <c r="AE732" s="31"/>
      <c r="AF732" s="31"/>
      <c r="AG732" s="31"/>
      <c r="AH732" s="31"/>
      <c r="AI732" s="31">
        <v>5.99</v>
      </c>
      <c r="AJ732" s="31"/>
      <c r="AK732" s="31"/>
      <c r="AL732" s="31"/>
      <c r="AM732" s="31"/>
      <c r="AN732" s="31"/>
      <c r="AO732" s="31"/>
      <c r="AP732" s="31"/>
      <c r="AQ732" s="31"/>
      <c r="AR732" s="31"/>
      <c r="AY732" s="33" t="s">
        <v>217</v>
      </c>
      <c r="AZ732" s="33" t="s">
        <v>196</v>
      </c>
      <c r="BA732" s="27" t="s">
        <v>218</v>
      </c>
      <c r="BF732" s="27" t="s">
        <v>218</v>
      </c>
    </row>
    <row r="733" spans="1:58" s="27" customFormat="1" x14ac:dyDescent="0.25">
      <c r="A733" s="27" t="s">
        <v>171</v>
      </c>
      <c r="B733" s="27" t="s">
        <v>172</v>
      </c>
      <c r="C733" s="27" t="s">
        <v>198</v>
      </c>
      <c r="D733" s="27" t="s">
        <v>34</v>
      </c>
      <c r="E733" s="27">
        <v>4</v>
      </c>
      <c r="F733" s="27" t="s">
        <v>216</v>
      </c>
      <c r="G733" s="27">
        <v>10</v>
      </c>
      <c r="H733" s="27">
        <v>250</v>
      </c>
      <c r="I733" s="26">
        <v>10.75</v>
      </c>
      <c r="J733" s="26"/>
      <c r="M733" s="27" t="s">
        <v>180</v>
      </c>
      <c r="N733" s="27">
        <v>40</v>
      </c>
      <c r="O733" s="26">
        <v>0.36499999999999999</v>
      </c>
      <c r="Q733" s="26"/>
      <c r="R733" s="26"/>
      <c r="S733" s="26"/>
      <c r="T733" s="26"/>
      <c r="U733" s="26">
        <v>1.2999999999999999E-2</v>
      </c>
      <c r="V733" s="26"/>
      <c r="W733" s="26"/>
      <c r="X733" s="26">
        <f t="shared" si="363"/>
        <v>10.02</v>
      </c>
      <c r="Y733" s="29"/>
      <c r="Z733" s="29"/>
      <c r="AA733" s="30"/>
      <c r="AB733" s="31"/>
      <c r="AC733" s="31">
        <v>2E-3</v>
      </c>
      <c r="AD733" s="31"/>
      <c r="AE733" s="31"/>
      <c r="AF733" s="31"/>
      <c r="AG733" s="31"/>
      <c r="AH733" s="31"/>
      <c r="AI733" s="31">
        <v>11.2</v>
      </c>
      <c r="AJ733" s="31"/>
      <c r="AK733" s="31"/>
      <c r="AL733" s="31"/>
      <c r="AM733" s="31"/>
      <c r="AN733" s="31"/>
      <c r="AO733" s="31"/>
      <c r="AP733" s="31"/>
      <c r="AQ733" s="31"/>
      <c r="AR733" s="31"/>
      <c r="AY733" s="33" t="s">
        <v>217</v>
      </c>
      <c r="AZ733" s="33" t="s">
        <v>196</v>
      </c>
      <c r="BA733" s="27" t="s">
        <v>218</v>
      </c>
      <c r="BF733" s="27" t="s">
        <v>218</v>
      </c>
    </row>
    <row r="734" spans="1:58" s="27" customFormat="1" x14ac:dyDescent="0.25">
      <c r="A734" s="27" t="s">
        <v>171</v>
      </c>
      <c r="B734" s="27" t="s">
        <v>172</v>
      </c>
      <c r="C734" s="27" t="s">
        <v>198</v>
      </c>
      <c r="D734" s="27" t="s">
        <v>34</v>
      </c>
      <c r="E734" s="27">
        <v>4</v>
      </c>
      <c r="F734" s="27" t="s">
        <v>216</v>
      </c>
      <c r="G734" s="27">
        <v>10</v>
      </c>
      <c r="H734" s="27">
        <v>250</v>
      </c>
      <c r="I734" s="26">
        <v>10.75</v>
      </c>
      <c r="J734" s="26"/>
      <c r="M734" s="27" t="s">
        <v>182</v>
      </c>
      <c r="N734" s="27">
        <v>60</v>
      </c>
      <c r="O734" s="26">
        <v>0.5</v>
      </c>
      <c r="Q734" s="26"/>
      <c r="R734" s="26"/>
      <c r="S734" s="26"/>
      <c r="T734" s="26"/>
      <c r="U734" s="26">
        <v>1.4E-2</v>
      </c>
      <c r="V734" s="26"/>
      <c r="W734" s="26"/>
      <c r="X734" s="26">
        <f t="shared" si="363"/>
        <v>9.75</v>
      </c>
      <c r="Y734" s="29"/>
      <c r="Z734" s="29"/>
      <c r="AA734" s="30"/>
      <c r="AB734" s="31"/>
      <c r="AC734" s="31">
        <v>2E-3</v>
      </c>
      <c r="AD734" s="31"/>
      <c r="AE734" s="31"/>
      <c r="AF734" s="31"/>
      <c r="AG734" s="31"/>
      <c r="AH734" s="31"/>
      <c r="AI734" s="31">
        <v>15.8</v>
      </c>
      <c r="AJ734" s="31"/>
      <c r="AK734" s="31"/>
      <c r="AL734" s="31"/>
      <c r="AM734" s="31"/>
      <c r="AN734" s="31"/>
      <c r="AO734" s="31"/>
      <c r="AP734" s="31"/>
      <c r="AQ734" s="31"/>
      <c r="AR734" s="31"/>
      <c r="AY734" s="33" t="s">
        <v>217</v>
      </c>
      <c r="AZ734" s="33" t="s">
        <v>196</v>
      </c>
      <c r="BA734" s="27" t="s">
        <v>218</v>
      </c>
      <c r="BF734" s="27" t="s">
        <v>218</v>
      </c>
    </row>
    <row r="735" spans="1:58" s="27" customFormat="1" x14ac:dyDescent="0.25">
      <c r="A735" s="27" t="s">
        <v>171</v>
      </c>
      <c r="B735" s="27" t="s">
        <v>172</v>
      </c>
      <c r="C735" s="27" t="s">
        <v>198</v>
      </c>
      <c r="D735" s="27" t="s">
        <v>34</v>
      </c>
      <c r="E735" s="27">
        <v>4</v>
      </c>
      <c r="F735" s="27" t="s">
        <v>216</v>
      </c>
      <c r="G735" s="27">
        <v>10</v>
      </c>
      <c r="H735" s="27">
        <v>250</v>
      </c>
      <c r="I735" s="26">
        <v>10.75</v>
      </c>
      <c r="J735" s="26"/>
      <c r="N735" s="27">
        <v>80</v>
      </c>
      <c r="O735" s="26">
        <v>0.59399999999999997</v>
      </c>
      <c r="Q735" s="26"/>
      <c r="R735" s="26"/>
      <c r="S735" s="26"/>
      <c r="T735" s="26"/>
      <c r="U735" s="26">
        <v>2.1999999999999999E-2</v>
      </c>
      <c r="V735" s="26"/>
      <c r="W735" s="26"/>
      <c r="X735" s="26">
        <f t="shared" si="363"/>
        <v>9.5619999999999994</v>
      </c>
      <c r="Y735" s="29"/>
      <c r="Z735" s="29"/>
      <c r="AA735" s="30"/>
      <c r="AB735" s="31"/>
      <c r="AC735" s="31">
        <v>2E-3</v>
      </c>
      <c r="AD735" s="31"/>
      <c r="AE735" s="31"/>
      <c r="AF735" s="31"/>
      <c r="AG735" s="31"/>
      <c r="AH735" s="31"/>
      <c r="AI735" s="31">
        <v>30.9</v>
      </c>
      <c r="AJ735" s="31"/>
      <c r="AK735" s="31"/>
      <c r="AL735" s="31"/>
      <c r="AM735" s="31"/>
      <c r="AN735" s="31"/>
      <c r="AO735" s="31"/>
      <c r="AP735" s="31"/>
      <c r="AQ735" s="31"/>
      <c r="AR735" s="31"/>
      <c r="AY735" s="33" t="s">
        <v>217</v>
      </c>
      <c r="AZ735" s="33" t="s">
        <v>196</v>
      </c>
      <c r="BA735" s="27" t="s">
        <v>218</v>
      </c>
      <c r="BF735" s="27" t="s">
        <v>218</v>
      </c>
    </row>
    <row r="736" spans="1:58" s="27" customFormat="1" x14ac:dyDescent="0.25">
      <c r="A736" s="27" t="s">
        <v>171</v>
      </c>
      <c r="B736" s="27" t="s">
        <v>172</v>
      </c>
      <c r="C736" s="27" t="s">
        <v>198</v>
      </c>
      <c r="D736" s="27" t="s">
        <v>34</v>
      </c>
      <c r="E736" s="27">
        <v>4</v>
      </c>
      <c r="F736" s="27" t="s">
        <v>216</v>
      </c>
      <c r="G736" s="27">
        <v>10</v>
      </c>
      <c r="H736" s="27">
        <v>250</v>
      </c>
      <c r="I736" s="26">
        <v>10.75</v>
      </c>
      <c r="J736" s="26"/>
      <c r="N736" s="27">
        <v>100</v>
      </c>
      <c r="O736" s="26">
        <v>0.71899999999999997</v>
      </c>
      <c r="Q736" s="26"/>
      <c r="R736" s="26"/>
      <c r="S736" s="26"/>
      <c r="T736" s="26"/>
      <c r="U736" s="26">
        <v>0.03</v>
      </c>
      <c r="V736" s="26"/>
      <c r="W736" s="26"/>
      <c r="X736" s="26">
        <f t="shared" si="363"/>
        <v>9.3119999999999994</v>
      </c>
      <c r="Y736" s="29"/>
      <c r="Z736" s="29"/>
      <c r="AA736" s="30"/>
      <c r="AB736" s="31"/>
      <c r="AC736" s="31">
        <v>2E-3</v>
      </c>
      <c r="AD736" s="31"/>
      <c r="AE736" s="31"/>
      <c r="AF736" s="31"/>
      <c r="AG736" s="31"/>
      <c r="AH736" s="31"/>
      <c r="AI736" s="31">
        <v>55.3</v>
      </c>
      <c r="AJ736" s="31"/>
      <c r="AK736" s="31"/>
      <c r="AL736" s="31"/>
      <c r="AM736" s="31"/>
      <c r="AN736" s="31"/>
      <c r="AO736" s="31"/>
      <c r="AP736" s="31"/>
      <c r="AQ736" s="31"/>
      <c r="AR736" s="31"/>
      <c r="AY736" s="33" t="s">
        <v>217</v>
      </c>
      <c r="AZ736" s="33" t="s">
        <v>196</v>
      </c>
      <c r="BA736" s="27" t="s">
        <v>218</v>
      </c>
      <c r="BF736" s="27" t="s">
        <v>218</v>
      </c>
    </row>
    <row r="737" spans="1:66" s="42" customFormat="1" x14ac:dyDescent="0.25">
      <c r="A737" s="42" t="s">
        <v>171</v>
      </c>
      <c r="B737" s="42" t="s">
        <v>172</v>
      </c>
      <c r="C737" s="42" t="s">
        <v>198</v>
      </c>
      <c r="D737" s="42" t="s">
        <v>34</v>
      </c>
      <c r="E737" s="42">
        <v>4</v>
      </c>
      <c r="F737" s="42" t="s">
        <v>219</v>
      </c>
      <c r="G737" s="42">
        <v>12</v>
      </c>
      <c r="H737" s="38">
        <v>300</v>
      </c>
      <c r="I737" s="41">
        <v>12.75</v>
      </c>
      <c r="J737" s="41"/>
      <c r="N737" s="42">
        <v>5</v>
      </c>
      <c r="O737" s="41">
        <v>0.156</v>
      </c>
      <c r="Q737" s="41"/>
      <c r="R737" s="41"/>
      <c r="S737" s="41"/>
      <c r="T737" s="41"/>
      <c r="U737" s="42">
        <v>1.0999999999999999E-2</v>
      </c>
      <c r="X737" s="41">
        <f t="shared" si="363"/>
        <v>12.438000000000001</v>
      </c>
      <c r="Y737" s="52"/>
      <c r="Z737" s="52"/>
      <c r="AA737" s="53"/>
      <c r="AB737" s="54"/>
      <c r="AC737" s="54">
        <v>2E-3</v>
      </c>
      <c r="AD737" s="54"/>
      <c r="AE737" s="54"/>
      <c r="AF737" s="54"/>
      <c r="AG737" s="54"/>
      <c r="AH737" s="54"/>
      <c r="AI737" s="54">
        <v>4.0999999999999996</v>
      </c>
      <c r="AJ737" s="54"/>
      <c r="AK737" s="54"/>
      <c r="AL737" s="54"/>
      <c r="AM737" s="54"/>
      <c r="AN737" s="54"/>
      <c r="AO737" s="54"/>
      <c r="AP737" s="54"/>
      <c r="AQ737" s="54"/>
      <c r="AR737" s="54"/>
      <c r="AY737" s="48" t="s">
        <v>217</v>
      </c>
      <c r="AZ737" s="48" t="s">
        <v>196</v>
      </c>
      <c r="BA737" s="49" t="s">
        <v>218</v>
      </c>
      <c r="BF737" s="42" t="s">
        <v>218</v>
      </c>
    </row>
    <row r="738" spans="1:66" s="42" customFormat="1" x14ac:dyDescent="0.25">
      <c r="A738" s="42" t="s">
        <v>171</v>
      </c>
      <c r="B738" s="42" t="s">
        <v>172</v>
      </c>
      <c r="C738" s="42" t="s">
        <v>198</v>
      </c>
      <c r="D738" s="42" t="s">
        <v>34</v>
      </c>
      <c r="E738" s="42">
        <v>4</v>
      </c>
      <c r="F738" s="42" t="s">
        <v>219</v>
      </c>
      <c r="G738" s="42">
        <v>12</v>
      </c>
      <c r="H738" s="38">
        <v>300</v>
      </c>
      <c r="I738" s="41">
        <v>12.75</v>
      </c>
      <c r="J738" s="41"/>
      <c r="N738" s="42">
        <v>10</v>
      </c>
      <c r="O738" s="41">
        <v>0.18</v>
      </c>
      <c r="Q738" s="41"/>
      <c r="R738" s="41"/>
      <c r="S738" s="41"/>
      <c r="T738" s="41"/>
      <c r="U738" s="42">
        <v>1.4999999999999999E-2</v>
      </c>
      <c r="X738" s="41">
        <f t="shared" si="363"/>
        <v>12.39</v>
      </c>
      <c r="Y738" s="52"/>
      <c r="Z738" s="52"/>
      <c r="AA738" s="53"/>
      <c r="AB738" s="54"/>
      <c r="AC738" s="54">
        <v>2E-3</v>
      </c>
      <c r="AD738" s="54"/>
      <c r="AE738" s="54"/>
      <c r="AF738" s="54"/>
      <c r="AG738" s="54"/>
      <c r="AH738" s="54"/>
      <c r="AI738" s="54">
        <v>8.66</v>
      </c>
      <c r="AJ738" s="54"/>
      <c r="AK738" s="54"/>
      <c r="AL738" s="54"/>
      <c r="AM738" s="54"/>
      <c r="AN738" s="54"/>
      <c r="AO738" s="54"/>
      <c r="AP738" s="54"/>
      <c r="AQ738" s="54"/>
      <c r="AR738" s="54"/>
      <c r="AY738" s="48" t="s">
        <v>217</v>
      </c>
      <c r="AZ738" s="48" t="s">
        <v>196</v>
      </c>
      <c r="BA738" s="49" t="s">
        <v>218</v>
      </c>
      <c r="BF738" s="42" t="s">
        <v>218</v>
      </c>
    </row>
    <row r="739" spans="1:66" s="42" customFormat="1" x14ac:dyDescent="0.25">
      <c r="A739" s="42" t="s">
        <v>171</v>
      </c>
      <c r="B739" s="42" t="s">
        <v>172</v>
      </c>
      <c r="C739" s="42" t="s">
        <v>198</v>
      </c>
      <c r="D739" s="42" t="s">
        <v>34</v>
      </c>
      <c r="E739" s="42">
        <v>4</v>
      </c>
      <c r="F739" s="42" t="s">
        <v>219</v>
      </c>
      <c r="G739" s="42">
        <v>12</v>
      </c>
      <c r="H739" s="38">
        <v>300</v>
      </c>
      <c r="I739" s="41">
        <v>12.75</v>
      </c>
      <c r="J739" s="41"/>
      <c r="N739" s="42">
        <v>20</v>
      </c>
      <c r="O739" s="41">
        <v>0.25</v>
      </c>
      <c r="Q739" s="41"/>
      <c r="R739" s="41"/>
      <c r="S739" s="41"/>
      <c r="T739" s="41"/>
      <c r="U739" s="42">
        <v>1.9E-2</v>
      </c>
      <c r="X739" s="41">
        <f t="shared" si="363"/>
        <v>12.25</v>
      </c>
      <c r="Y739" s="52"/>
      <c r="Z739" s="52"/>
      <c r="AA739" s="53"/>
      <c r="AB739" s="54"/>
      <c r="AC739" s="54">
        <v>2E-3</v>
      </c>
      <c r="AD739" s="54"/>
      <c r="AE739" s="54"/>
      <c r="AF739" s="54"/>
      <c r="AG739" s="54"/>
      <c r="AH739" s="54"/>
      <c r="AI739" s="54">
        <v>23.2</v>
      </c>
      <c r="AJ739" s="54"/>
      <c r="AK739" s="54"/>
      <c r="AL739" s="54"/>
      <c r="AM739" s="54"/>
      <c r="AN739" s="54"/>
      <c r="AO739" s="54"/>
      <c r="AP739" s="54"/>
      <c r="AQ739" s="54"/>
      <c r="AR739" s="54"/>
      <c r="AY739" s="48" t="s">
        <v>217</v>
      </c>
      <c r="AZ739" s="48" t="s">
        <v>196</v>
      </c>
      <c r="BA739" s="49" t="s">
        <v>218</v>
      </c>
      <c r="BF739" s="42" t="s">
        <v>218</v>
      </c>
    </row>
    <row r="740" spans="1:66" s="42" customFormat="1" x14ac:dyDescent="0.25">
      <c r="A740" s="42" t="s">
        <v>171</v>
      </c>
      <c r="B740" s="42" t="s">
        <v>172</v>
      </c>
      <c r="C740" s="42" t="s">
        <v>198</v>
      </c>
      <c r="D740" s="42" t="s">
        <v>34</v>
      </c>
      <c r="E740" s="42">
        <v>4</v>
      </c>
      <c r="F740" s="42" t="s">
        <v>219</v>
      </c>
      <c r="G740" s="42">
        <v>12</v>
      </c>
      <c r="H740" s="38">
        <v>300</v>
      </c>
      <c r="I740" s="41">
        <v>12.75</v>
      </c>
      <c r="J740" s="41"/>
      <c r="N740" s="42">
        <v>30</v>
      </c>
      <c r="O740" s="41">
        <v>0.33</v>
      </c>
      <c r="Q740" s="41"/>
      <c r="R740" s="41"/>
      <c r="S740" s="41"/>
      <c r="T740" s="41"/>
      <c r="U740" s="42">
        <v>0.04</v>
      </c>
      <c r="X740" s="41">
        <f t="shared" si="363"/>
        <v>12.09</v>
      </c>
      <c r="Y740" s="52"/>
      <c r="Z740" s="52"/>
      <c r="AA740" s="53"/>
      <c r="AB740" s="54"/>
      <c r="AC740" s="54">
        <v>2E-3</v>
      </c>
      <c r="AD740" s="54"/>
      <c r="AE740" s="54"/>
      <c r="AF740" s="54"/>
      <c r="AG740" s="54"/>
      <c r="AH740" s="54"/>
      <c r="AI740" s="54">
        <v>61.1</v>
      </c>
      <c r="AJ740" s="54"/>
      <c r="AK740" s="54"/>
      <c r="AL740" s="54"/>
      <c r="AM740" s="54"/>
      <c r="AN740" s="54"/>
      <c r="AO740" s="54"/>
      <c r="AP740" s="54"/>
      <c r="AQ740" s="54"/>
      <c r="AR740" s="54"/>
      <c r="AY740" s="48" t="s">
        <v>217</v>
      </c>
      <c r="AZ740" s="48" t="s">
        <v>196</v>
      </c>
      <c r="BA740" s="49" t="s">
        <v>218</v>
      </c>
      <c r="BF740" s="42" t="s">
        <v>218</v>
      </c>
    </row>
    <row r="741" spans="1:66" s="42" customFormat="1" x14ac:dyDescent="0.25">
      <c r="A741" s="42" t="s">
        <v>171</v>
      </c>
      <c r="B741" s="42" t="s">
        <v>172</v>
      </c>
      <c r="C741" s="42" t="s">
        <v>198</v>
      </c>
      <c r="D741" s="42" t="s">
        <v>34</v>
      </c>
      <c r="E741" s="42">
        <v>5</v>
      </c>
      <c r="F741" s="42" t="s">
        <v>220</v>
      </c>
      <c r="G741" s="42">
        <v>12</v>
      </c>
      <c r="H741" s="38">
        <v>300</v>
      </c>
      <c r="I741" s="42">
        <v>12.75</v>
      </c>
      <c r="N741" s="42">
        <v>40</v>
      </c>
      <c r="O741" s="42">
        <v>0.40600000000000003</v>
      </c>
      <c r="U741" s="42">
        <v>4.0000000000000001E-3</v>
      </c>
      <c r="W741" s="42">
        <v>4.0000000000000001E-3</v>
      </c>
      <c r="X741" s="41">
        <f t="shared" ref="X741:X758" si="364">I741-2*O741</f>
        <v>11.938000000000001</v>
      </c>
      <c r="Y741" s="52">
        <f t="shared" ref="Y741:Y743" si="365">PI()*X741^2/4</f>
        <v>111.93168213263726</v>
      </c>
      <c r="AC741" s="54">
        <v>2E-3</v>
      </c>
      <c r="AD741" s="54">
        <f t="shared" ref="AD741:AD758" si="366">O741/I741</f>
        <v>3.1843137254901961E-2</v>
      </c>
      <c r="AE741" s="41">
        <f t="shared" ref="AE741:AE761" si="367">IF(AND(AD741&gt;0.01,AD741&lt;=0.03),0.015,IF(AND(AD741&gt;0.03,AD741&lt;=0.05),0.01,IF(AND(AD741&gt;0.05,AD741&lt;=0.1),0.008,IF(AD741&gt;0.1,0.007))))</f>
        <v>0.01</v>
      </c>
      <c r="AF741" s="41">
        <f t="shared" ref="AF741:AF758" si="368">AE741*I741</f>
        <v>0.1275</v>
      </c>
      <c r="AG741" s="41"/>
      <c r="AJ741" s="42">
        <v>0.48299999999999998</v>
      </c>
      <c r="AY741" s="48" t="s">
        <v>217</v>
      </c>
      <c r="AZ741" s="49" t="s">
        <v>196</v>
      </c>
      <c r="BA741" s="49" t="s">
        <v>221</v>
      </c>
      <c r="BF741" s="42" t="s">
        <v>221</v>
      </c>
      <c r="BN741" s="42" t="s">
        <v>222</v>
      </c>
    </row>
    <row r="742" spans="1:66" s="42" customFormat="1" x14ac:dyDescent="0.25">
      <c r="A742" s="42" t="s">
        <v>171</v>
      </c>
      <c r="B742" s="42" t="s">
        <v>172</v>
      </c>
      <c r="C742" s="42" t="s">
        <v>198</v>
      </c>
      <c r="D742" s="42" t="s">
        <v>34</v>
      </c>
      <c r="E742" s="42">
        <v>5</v>
      </c>
      <c r="F742" s="42" t="s">
        <v>220</v>
      </c>
      <c r="G742" s="42">
        <v>12</v>
      </c>
      <c r="H742" s="38">
        <v>300</v>
      </c>
      <c r="I742" s="42">
        <v>12.75</v>
      </c>
      <c r="N742" s="42">
        <v>60</v>
      </c>
      <c r="O742" s="42">
        <v>0.56200000000000006</v>
      </c>
      <c r="U742" s="42">
        <v>4.0000000000000001E-3</v>
      </c>
      <c r="W742" s="42">
        <v>5.0000000000000001E-3</v>
      </c>
      <c r="X742" s="41">
        <f t="shared" si="364"/>
        <v>11.625999999999999</v>
      </c>
      <c r="Y742" s="52">
        <f t="shared" si="365"/>
        <v>106.15745996808043</v>
      </c>
      <c r="AC742" s="54">
        <v>2E-3</v>
      </c>
      <c r="AD742" s="54">
        <f t="shared" si="366"/>
        <v>4.4078431372549021E-2</v>
      </c>
      <c r="AE742" s="41">
        <f t="shared" si="367"/>
        <v>0.01</v>
      </c>
      <c r="AF742" s="41">
        <f t="shared" si="368"/>
        <v>0.1275</v>
      </c>
      <c r="AG742" s="41"/>
      <c r="AJ742" s="42">
        <v>0.98899999999999999</v>
      </c>
      <c r="AY742" s="48" t="s">
        <v>217</v>
      </c>
      <c r="AZ742" s="49" t="s">
        <v>196</v>
      </c>
      <c r="BA742" s="49" t="s">
        <v>221</v>
      </c>
      <c r="BF742" s="42" t="s">
        <v>221</v>
      </c>
      <c r="BN742" s="42" t="s">
        <v>222</v>
      </c>
    </row>
    <row r="743" spans="1:66" s="42" customFormat="1" x14ac:dyDescent="0.25">
      <c r="A743" s="42" t="s">
        <v>171</v>
      </c>
      <c r="B743" s="42" t="s">
        <v>172</v>
      </c>
      <c r="C743" s="42" t="s">
        <v>198</v>
      </c>
      <c r="D743" s="42" t="s">
        <v>34</v>
      </c>
      <c r="E743" s="42">
        <v>5</v>
      </c>
      <c r="F743" s="42" t="s">
        <v>220</v>
      </c>
      <c r="G743" s="42">
        <v>12</v>
      </c>
      <c r="H743" s="38">
        <v>300</v>
      </c>
      <c r="I743" s="42">
        <v>12.75</v>
      </c>
      <c r="N743" s="42">
        <v>80</v>
      </c>
      <c r="O743" s="42">
        <v>0.68799999999999994</v>
      </c>
      <c r="U743" s="42">
        <v>4.0000000000000001E-3</v>
      </c>
      <c r="W743" s="42">
        <v>6.0000000000000001E-3</v>
      </c>
      <c r="X743" s="41">
        <f t="shared" si="364"/>
        <v>11.374000000000001</v>
      </c>
      <c r="Y743" s="52">
        <f t="shared" si="365"/>
        <v>101.60529221302885</v>
      </c>
      <c r="AC743" s="54">
        <v>2E-3</v>
      </c>
      <c r="AD743" s="54">
        <f t="shared" si="366"/>
        <v>5.3960784313725488E-2</v>
      </c>
      <c r="AE743" s="41">
        <f t="shared" si="367"/>
        <v>8.0000000000000002E-3</v>
      </c>
      <c r="AF743" s="41">
        <f t="shared" si="368"/>
        <v>0.10200000000000001</v>
      </c>
      <c r="AG743" s="41"/>
      <c r="AJ743" s="42">
        <v>1.45</v>
      </c>
      <c r="AY743" s="48" t="s">
        <v>217</v>
      </c>
      <c r="AZ743" s="49" t="s">
        <v>196</v>
      </c>
      <c r="BA743" s="49" t="s">
        <v>221</v>
      </c>
      <c r="BF743" s="42" t="s">
        <v>221</v>
      </c>
      <c r="BN743" s="42" t="s">
        <v>222</v>
      </c>
    </row>
    <row r="744" spans="1:66" s="27" customFormat="1" x14ac:dyDescent="0.25">
      <c r="A744" s="27" t="s">
        <v>171</v>
      </c>
      <c r="B744" s="27" t="s">
        <v>172</v>
      </c>
      <c r="C744" s="27" t="s">
        <v>198</v>
      </c>
      <c r="D744" s="27" t="s">
        <v>34</v>
      </c>
      <c r="E744" s="27">
        <v>6</v>
      </c>
      <c r="F744" s="27" t="s">
        <v>223</v>
      </c>
      <c r="G744" s="27">
        <v>0.25</v>
      </c>
      <c r="I744" s="27">
        <v>0.375</v>
      </c>
      <c r="L744" s="27">
        <v>2E-3</v>
      </c>
      <c r="O744" s="27">
        <v>3.5000000000000003E-2</v>
      </c>
      <c r="U744" s="27">
        <v>3.5000000000000001E-3</v>
      </c>
      <c r="X744" s="26">
        <f t="shared" si="364"/>
        <v>0.30499999999999999</v>
      </c>
      <c r="AC744" s="31">
        <v>2E-3</v>
      </c>
      <c r="AD744" s="27">
        <f t="shared" si="366"/>
        <v>9.3333333333333338E-2</v>
      </c>
      <c r="AE744" s="27">
        <f t="shared" si="367"/>
        <v>8.0000000000000002E-3</v>
      </c>
      <c r="AF744" s="27">
        <f t="shared" si="368"/>
        <v>3.0000000000000001E-3</v>
      </c>
      <c r="AI744" s="27">
        <v>0.14499999999999999</v>
      </c>
      <c r="AS744" s="27" t="s">
        <v>224</v>
      </c>
      <c r="AT744" s="27" t="s">
        <v>225</v>
      </c>
      <c r="AY744" s="27" t="s">
        <v>217</v>
      </c>
      <c r="AZ744" s="27" t="s">
        <v>196</v>
      </c>
      <c r="BA744" s="27" t="s">
        <v>226</v>
      </c>
      <c r="BF744" s="27" t="s">
        <v>227</v>
      </c>
    </row>
    <row r="745" spans="1:66" s="27" customFormat="1" x14ac:dyDescent="0.25">
      <c r="A745" s="27" t="s">
        <v>171</v>
      </c>
      <c r="B745" s="27" t="s">
        <v>172</v>
      </c>
      <c r="C745" s="27" t="s">
        <v>198</v>
      </c>
      <c r="D745" s="27" t="s">
        <v>34</v>
      </c>
      <c r="E745" s="27">
        <v>6</v>
      </c>
      <c r="F745" s="27" t="s">
        <v>223</v>
      </c>
      <c r="G745" s="27">
        <v>0.375</v>
      </c>
      <c r="I745" s="27">
        <v>0.5</v>
      </c>
      <c r="L745" s="27">
        <v>2.5000000000000001E-3</v>
      </c>
      <c r="O745" s="27">
        <v>4.9000000000000002E-2</v>
      </c>
      <c r="U745" s="27">
        <v>5.0000000000000001E-3</v>
      </c>
      <c r="X745" s="26">
        <f t="shared" si="364"/>
        <v>0.40200000000000002</v>
      </c>
      <c r="AC745" s="31">
        <v>2E-3</v>
      </c>
      <c r="AD745" s="27">
        <f t="shared" si="366"/>
        <v>9.8000000000000004E-2</v>
      </c>
      <c r="AE745" s="27">
        <f t="shared" si="367"/>
        <v>8.0000000000000002E-3</v>
      </c>
      <c r="AF745" s="27">
        <f t="shared" si="368"/>
        <v>4.0000000000000001E-3</v>
      </c>
      <c r="AI745" s="27">
        <v>0.26900000000000002</v>
      </c>
      <c r="AS745" s="27" t="s">
        <v>224</v>
      </c>
      <c r="AT745" s="27" t="s">
        <v>225</v>
      </c>
      <c r="AY745" s="27" t="s">
        <v>217</v>
      </c>
      <c r="AZ745" s="27" t="s">
        <v>196</v>
      </c>
      <c r="BA745" s="27" t="s">
        <v>226</v>
      </c>
      <c r="BF745" s="27" t="s">
        <v>227</v>
      </c>
    </row>
    <row r="746" spans="1:66" s="27" customFormat="1" x14ac:dyDescent="0.25">
      <c r="A746" s="27" t="s">
        <v>171</v>
      </c>
      <c r="B746" s="27" t="s">
        <v>172</v>
      </c>
      <c r="C746" s="27" t="s">
        <v>198</v>
      </c>
      <c r="D746" s="27" t="s">
        <v>34</v>
      </c>
      <c r="E746" s="27">
        <v>6</v>
      </c>
      <c r="F746" s="27" t="s">
        <v>223</v>
      </c>
      <c r="G746" s="27">
        <v>0.5</v>
      </c>
      <c r="I746" s="27">
        <v>0.625</v>
      </c>
      <c r="L746" s="27">
        <v>2.5000000000000001E-3</v>
      </c>
      <c r="O746" s="27">
        <v>4.9000000000000002E-2</v>
      </c>
      <c r="U746" s="27">
        <v>5.0000000000000001E-3</v>
      </c>
      <c r="X746" s="26">
        <f t="shared" si="364"/>
        <v>0.52700000000000002</v>
      </c>
      <c r="AC746" s="31">
        <v>2E-3</v>
      </c>
      <c r="AD746" s="27">
        <f t="shared" si="366"/>
        <v>7.8399999999999997E-2</v>
      </c>
      <c r="AE746" s="27">
        <f t="shared" si="367"/>
        <v>8.0000000000000002E-3</v>
      </c>
      <c r="AF746" s="27">
        <f t="shared" si="368"/>
        <v>5.0000000000000001E-3</v>
      </c>
      <c r="AI746" s="27">
        <v>0.34399999999999997</v>
      </c>
      <c r="AS746" s="27" t="s">
        <v>224</v>
      </c>
      <c r="AT746" s="27" t="s">
        <v>225</v>
      </c>
      <c r="AY746" s="27" t="s">
        <v>217</v>
      </c>
      <c r="AZ746" s="27" t="s">
        <v>196</v>
      </c>
      <c r="BA746" s="27" t="s">
        <v>226</v>
      </c>
      <c r="BF746" s="27" t="s">
        <v>227</v>
      </c>
    </row>
    <row r="747" spans="1:66" s="27" customFormat="1" x14ac:dyDescent="0.25">
      <c r="A747" s="27" t="s">
        <v>171</v>
      </c>
      <c r="B747" s="27" t="s">
        <v>172</v>
      </c>
      <c r="C747" s="27" t="s">
        <v>198</v>
      </c>
      <c r="D747" s="27" t="s">
        <v>34</v>
      </c>
      <c r="E747" s="27">
        <v>6</v>
      </c>
      <c r="F747" s="27" t="s">
        <v>223</v>
      </c>
      <c r="G747" s="27">
        <v>0.625</v>
      </c>
      <c r="I747" s="27">
        <v>0.75</v>
      </c>
      <c r="L747" s="27">
        <v>2.5000000000000001E-3</v>
      </c>
      <c r="O747" s="27">
        <v>4.9000000000000002E-2</v>
      </c>
      <c r="U747" s="27">
        <v>5.0000000000000001E-3</v>
      </c>
      <c r="X747" s="26">
        <f t="shared" si="364"/>
        <v>0.65200000000000002</v>
      </c>
      <c r="AC747" s="31">
        <v>2E-3</v>
      </c>
      <c r="AD747" s="27">
        <f t="shared" si="366"/>
        <v>6.533333333333334E-2</v>
      </c>
      <c r="AE747" s="27">
        <f t="shared" si="367"/>
        <v>8.0000000000000002E-3</v>
      </c>
      <c r="AF747" s="27">
        <f t="shared" si="368"/>
        <v>6.0000000000000001E-3</v>
      </c>
      <c r="AI747" s="27">
        <v>0.41799999999999998</v>
      </c>
      <c r="AS747" s="27" t="s">
        <v>224</v>
      </c>
      <c r="AT747" s="27" t="s">
        <v>225</v>
      </c>
      <c r="AY747" s="27" t="s">
        <v>217</v>
      </c>
      <c r="AZ747" s="27" t="s">
        <v>196</v>
      </c>
      <c r="BA747" s="27" t="s">
        <v>226</v>
      </c>
      <c r="BF747" s="27" t="s">
        <v>227</v>
      </c>
    </row>
    <row r="748" spans="1:66" s="27" customFormat="1" x14ac:dyDescent="0.25">
      <c r="A748" s="27" t="s">
        <v>171</v>
      </c>
      <c r="B748" s="27" t="s">
        <v>172</v>
      </c>
      <c r="C748" s="27" t="s">
        <v>198</v>
      </c>
      <c r="D748" s="27" t="s">
        <v>34</v>
      </c>
      <c r="E748" s="27">
        <v>6</v>
      </c>
      <c r="F748" s="27" t="s">
        <v>223</v>
      </c>
      <c r="G748" s="27">
        <v>0.75</v>
      </c>
      <c r="I748" s="27">
        <v>0.875</v>
      </c>
      <c r="L748" s="27">
        <v>3.0000000000000001E-3</v>
      </c>
      <c r="O748" s="27">
        <v>6.5000000000000002E-2</v>
      </c>
      <c r="U748" s="27">
        <v>6.0000000000000001E-3</v>
      </c>
      <c r="X748" s="26">
        <f t="shared" si="364"/>
        <v>0.745</v>
      </c>
      <c r="AC748" s="31">
        <v>2E-3</v>
      </c>
      <c r="AD748" s="27">
        <f t="shared" si="366"/>
        <v>7.4285714285714288E-2</v>
      </c>
      <c r="AE748" s="27">
        <f t="shared" si="367"/>
        <v>8.0000000000000002E-3</v>
      </c>
      <c r="AF748" s="27">
        <f t="shared" si="368"/>
        <v>7.0000000000000001E-3</v>
      </c>
      <c r="AI748" s="27">
        <v>0.64100000000000001</v>
      </c>
      <c r="AS748" s="27" t="s">
        <v>224</v>
      </c>
      <c r="AT748" s="27" t="s">
        <v>225</v>
      </c>
      <c r="AY748" s="27" t="s">
        <v>217</v>
      </c>
      <c r="AZ748" s="27" t="s">
        <v>196</v>
      </c>
      <c r="BA748" s="27" t="s">
        <v>226</v>
      </c>
      <c r="BF748" s="27" t="s">
        <v>227</v>
      </c>
    </row>
    <row r="749" spans="1:66" s="27" customFormat="1" x14ac:dyDescent="0.25">
      <c r="A749" s="27" t="s">
        <v>171</v>
      </c>
      <c r="B749" s="27" t="s">
        <v>172</v>
      </c>
      <c r="C749" s="27" t="s">
        <v>198</v>
      </c>
      <c r="D749" s="27" t="s">
        <v>34</v>
      </c>
      <c r="E749" s="27">
        <v>6</v>
      </c>
      <c r="F749" s="27" t="s">
        <v>223</v>
      </c>
      <c r="G749" s="27">
        <v>1</v>
      </c>
      <c r="I749" s="27">
        <v>1.125</v>
      </c>
      <c r="L749" s="27">
        <v>3.5000000000000001E-3</v>
      </c>
      <c r="O749" s="27">
        <v>6.5000000000000002E-2</v>
      </c>
      <c r="U749" s="27">
        <v>6.0000000000000001E-3</v>
      </c>
      <c r="X749" s="26">
        <f t="shared" si="364"/>
        <v>0.995</v>
      </c>
      <c r="AC749" s="31">
        <v>2E-3</v>
      </c>
      <c r="AD749" s="27">
        <f t="shared" si="366"/>
        <v>5.7777777777777782E-2</v>
      </c>
      <c r="AE749" s="27">
        <f t="shared" si="367"/>
        <v>8.0000000000000002E-3</v>
      </c>
      <c r="AF749" s="27">
        <f t="shared" si="368"/>
        <v>9.0000000000000011E-3</v>
      </c>
      <c r="AI749" s="27">
        <v>0.83899999999999997</v>
      </c>
      <c r="AS749" s="27" t="s">
        <v>224</v>
      </c>
      <c r="AT749" s="27" t="s">
        <v>225</v>
      </c>
      <c r="AY749" s="27" t="s">
        <v>217</v>
      </c>
      <c r="AZ749" s="27" t="s">
        <v>196</v>
      </c>
      <c r="BA749" s="27" t="s">
        <v>226</v>
      </c>
      <c r="BF749" s="27" t="s">
        <v>227</v>
      </c>
    </row>
    <row r="750" spans="1:66" s="27" customFormat="1" x14ac:dyDescent="0.25">
      <c r="A750" s="27" t="s">
        <v>171</v>
      </c>
      <c r="B750" s="27" t="s">
        <v>172</v>
      </c>
      <c r="C750" s="27" t="s">
        <v>198</v>
      </c>
      <c r="D750" s="27" t="s">
        <v>34</v>
      </c>
      <c r="E750" s="27">
        <v>6</v>
      </c>
      <c r="F750" s="27" t="s">
        <v>223</v>
      </c>
      <c r="G750" s="27">
        <v>1.25</v>
      </c>
      <c r="I750" s="27">
        <v>1.375</v>
      </c>
      <c r="L750" s="27">
        <v>4.0000000000000001E-3</v>
      </c>
      <c r="O750" s="27">
        <v>6.5000000000000002E-2</v>
      </c>
      <c r="U750" s="27">
        <v>6.0000000000000001E-3</v>
      </c>
      <c r="X750" s="26">
        <f t="shared" si="364"/>
        <v>1.2450000000000001</v>
      </c>
      <c r="AC750" s="31">
        <v>2E-3</v>
      </c>
      <c r="AD750" s="27">
        <f t="shared" si="366"/>
        <v>4.7272727272727272E-2</v>
      </c>
      <c r="AE750" s="27">
        <f t="shared" si="367"/>
        <v>0.01</v>
      </c>
      <c r="AF750" s="27">
        <f t="shared" si="368"/>
        <v>1.375E-2</v>
      </c>
      <c r="AI750" s="27">
        <v>1.04</v>
      </c>
      <c r="AS750" s="27" t="s">
        <v>224</v>
      </c>
      <c r="AT750" s="27" t="s">
        <v>225</v>
      </c>
      <c r="AY750" s="27" t="s">
        <v>217</v>
      </c>
      <c r="AZ750" s="27" t="s">
        <v>196</v>
      </c>
      <c r="BA750" s="27" t="s">
        <v>226</v>
      </c>
      <c r="BF750" s="27" t="s">
        <v>227</v>
      </c>
    </row>
    <row r="751" spans="1:66" s="27" customFormat="1" x14ac:dyDescent="0.25">
      <c r="A751" s="27" t="s">
        <v>171</v>
      </c>
      <c r="B751" s="27" t="s">
        <v>172</v>
      </c>
      <c r="C751" s="27" t="s">
        <v>198</v>
      </c>
      <c r="D751" s="27" t="s">
        <v>34</v>
      </c>
      <c r="E751" s="27">
        <v>6</v>
      </c>
      <c r="F751" s="27" t="s">
        <v>223</v>
      </c>
      <c r="G751" s="27">
        <v>1.5</v>
      </c>
      <c r="I751" s="27">
        <v>1.625</v>
      </c>
      <c r="L751" s="27">
        <v>4.4999999999999997E-3</v>
      </c>
      <c r="O751" s="27">
        <v>7.1999999999999995E-2</v>
      </c>
      <c r="U751" s="27">
        <v>7.0000000000000001E-3</v>
      </c>
      <c r="X751" s="26">
        <f t="shared" si="364"/>
        <v>1.4810000000000001</v>
      </c>
      <c r="AC751" s="31">
        <v>2E-3</v>
      </c>
      <c r="AD751" s="27">
        <f t="shared" si="366"/>
        <v>4.4307692307692305E-2</v>
      </c>
      <c r="AE751" s="27">
        <f t="shared" si="367"/>
        <v>0.01</v>
      </c>
      <c r="AF751" s="27">
        <f t="shared" si="368"/>
        <v>1.6250000000000001E-2</v>
      </c>
      <c r="AI751" s="27">
        <v>1.36</v>
      </c>
      <c r="AS751" s="27" t="s">
        <v>224</v>
      </c>
      <c r="AT751" s="27" t="s">
        <v>225</v>
      </c>
      <c r="AY751" s="27" t="s">
        <v>217</v>
      </c>
      <c r="AZ751" s="27" t="s">
        <v>196</v>
      </c>
      <c r="BA751" s="27" t="s">
        <v>226</v>
      </c>
      <c r="BF751" s="27" t="s">
        <v>227</v>
      </c>
    </row>
    <row r="752" spans="1:66" s="27" customFormat="1" x14ac:dyDescent="0.25">
      <c r="A752" s="27" t="s">
        <v>171</v>
      </c>
      <c r="B752" s="27" t="s">
        <v>172</v>
      </c>
      <c r="C752" s="27" t="s">
        <v>198</v>
      </c>
      <c r="D752" s="27" t="s">
        <v>34</v>
      </c>
      <c r="E752" s="27">
        <v>6</v>
      </c>
      <c r="F752" s="27" t="s">
        <v>223</v>
      </c>
      <c r="G752" s="27">
        <v>2</v>
      </c>
      <c r="I752" s="27">
        <v>2.125</v>
      </c>
      <c r="L752" s="27">
        <v>5.0000000000000001E-3</v>
      </c>
      <c r="O752" s="27">
        <v>8.3000000000000004E-2</v>
      </c>
      <c r="U752" s="27">
        <v>8.0000000000000002E-3</v>
      </c>
      <c r="X752" s="26">
        <f t="shared" si="364"/>
        <v>1.9590000000000001</v>
      </c>
      <c r="AC752" s="31">
        <v>2E-3</v>
      </c>
      <c r="AD752" s="27">
        <f t="shared" si="366"/>
        <v>3.9058823529411764E-2</v>
      </c>
      <c r="AE752" s="27">
        <f t="shared" si="367"/>
        <v>0.01</v>
      </c>
      <c r="AF752" s="27">
        <f t="shared" si="368"/>
        <v>2.1250000000000002E-2</v>
      </c>
      <c r="AI752" s="27">
        <v>2.06</v>
      </c>
      <c r="AS752" s="27" t="s">
        <v>224</v>
      </c>
      <c r="AT752" s="27" t="s">
        <v>225</v>
      </c>
      <c r="AY752" s="27" t="s">
        <v>217</v>
      </c>
      <c r="AZ752" s="27" t="s">
        <v>196</v>
      </c>
      <c r="BA752" s="27" t="s">
        <v>226</v>
      </c>
      <c r="BF752" s="27" t="s">
        <v>227</v>
      </c>
    </row>
    <row r="753" spans="1:68" s="27" customFormat="1" x14ac:dyDescent="0.25">
      <c r="A753" s="27" t="s">
        <v>171</v>
      </c>
      <c r="B753" s="27" t="s">
        <v>172</v>
      </c>
      <c r="C753" s="27" t="s">
        <v>198</v>
      </c>
      <c r="D753" s="27" t="s">
        <v>34</v>
      </c>
      <c r="E753" s="27">
        <v>6</v>
      </c>
      <c r="F753" s="27" t="s">
        <v>223</v>
      </c>
      <c r="G753" s="27">
        <v>2.5</v>
      </c>
      <c r="I753" s="27">
        <v>2.625</v>
      </c>
      <c r="L753" s="27">
        <v>5.0000000000000001E-3</v>
      </c>
      <c r="O753" s="27">
        <v>9.5000000000000001E-2</v>
      </c>
      <c r="U753" s="27">
        <v>0.01</v>
      </c>
      <c r="X753" s="26">
        <f t="shared" si="364"/>
        <v>2.4350000000000001</v>
      </c>
      <c r="AC753" s="31">
        <v>2E-3</v>
      </c>
      <c r="AD753" s="27">
        <f t="shared" si="366"/>
        <v>3.619047619047619E-2</v>
      </c>
      <c r="AE753" s="27">
        <f t="shared" si="367"/>
        <v>0.01</v>
      </c>
      <c r="AF753" s="27">
        <f t="shared" si="368"/>
        <v>2.6249999999999999E-2</v>
      </c>
      <c r="AI753" s="27">
        <v>2.93</v>
      </c>
      <c r="AS753" s="27" t="s">
        <v>224</v>
      </c>
      <c r="AT753" s="27" t="s">
        <v>225</v>
      </c>
      <c r="AY753" s="27" t="s">
        <v>217</v>
      </c>
      <c r="AZ753" s="27" t="s">
        <v>196</v>
      </c>
      <c r="BA753" s="27" t="s">
        <v>226</v>
      </c>
      <c r="BF753" s="27" t="s">
        <v>227</v>
      </c>
    </row>
    <row r="754" spans="1:68" s="27" customFormat="1" x14ac:dyDescent="0.25">
      <c r="A754" s="27" t="s">
        <v>171</v>
      </c>
      <c r="B754" s="27" t="s">
        <v>172</v>
      </c>
      <c r="C754" s="27" t="s">
        <v>198</v>
      </c>
      <c r="D754" s="27" t="s">
        <v>34</v>
      </c>
      <c r="E754" s="27">
        <v>6</v>
      </c>
      <c r="F754" s="27" t="s">
        <v>223</v>
      </c>
      <c r="G754" s="27">
        <v>3</v>
      </c>
      <c r="I754" s="27">
        <v>3.125</v>
      </c>
      <c r="L754" s="27">
        <v>5.0000000000000001E-3</v>
      </c>
      <c r="O754" s="27">
        <v>0.109</v>
      </c>
      <c r="U754" s="27">
        <v>1.0999999999999999E-2</v>
      </c>
      <c r="X754" s="26">
        <f t="shared" si="364"/>
        <v>2.907</v>
      </c>
      <c r="AC754" s="31">
        <v>2E-3</v>
      </c>
      <c r="AD754" s="27">
        <f t="shared" si="366"/>
        <v>3.4880000000000001E-2</v>
      </c>
      <c r="AE754" s="27">
        <f t="shared" si="367"/>
        <v>0.01</v>
      </c>
      <c r="AF754" s="27">
        <f t="shared" si="368"/>
        <v>3.125E-2</v>
      </c>
      <c r="AI754" s="27">
        <v>4</v>
      </c>
      <c r="AS754" s="27" t="s">
        <v>224</v>
      </c>
      <c r="AT754" s="27" t="s">
        <v>225</v>
      </c>
      <c r="AY754" s="27" t="s">
        <v>217</v>
      </c>
      <c r="AZ754" s="27" t="s">
        <v>196</v>
      </c>
      <c r="BA754" s="27" t="s">
        <v>226</v>
      </c>
      <c r="BF754" s="27" t="s">
        <v>227</v>
      </c>
    </row>
    <row r="755" spans="1:68" s="27" customFormat="1" x14ac:dyDescent="0.25">
      <c r="A755" s="27" t="s">
        <v>171</v>
      </c>
      <c r="B755" s="27" t="s">
        <v>172</v>
      </c>
      <c r="C755" s="27" t="s">
        <v>198</v>
      </c>
      <c r="D755" s="27" t="s">
        <v>34</v>
      </c>
      <c r="E755" s="27">
        <v>6</v>
      </c>
      <c r="F755" s="27" t="s">
        <v>223</v>
      </c>
      <c r="G755" s="27">
        <v>3.5</v>
      </c>
      <c r="I755" s="27">
        <v>6.625</v>
      </c>
      <c r="L755" s="27">
        <v>5.0000000000000001E-3</v>
      </c>
      <c r="O755" s="27">
        <v>0.12</v>
      </c>
      <c r="U755" s="27">
        <v>1.2E-2</v>
      </c>
      <c r="X755" s="26">
        <f t="shared" si="364"/>
        <v>6.3849999999999998</v>
      </c>
      <c r="AC755" s="31">
        <v>2E-3</v>
      </c>
      <c r="AD755" s="27">
        <f t="shared" si="366"/>
        <v>1.8113207547169812E-2</v>
      </c>
      <c r="AE755" s="27">
        <f t="shared" si="367"/>
        <v>1.4999999999999999E-2</v>
      </c>
      <c r="AF755" s="27">
        <f t="shared" si="368"/>
        <v>9.9374999999999991E-2</v>
      </c>
      <c r="AI755" s="27">
        <v>5.12</v>
      </c>
      <c r="AS755" s="27" t="s">
        <v>224</v>
      </c>
      <c r="AT755" s="27" t="s">
        <v>225</v>
      </c>
      <c r="AY755" s="27" t="s">
        <v>217</v>
      </c>
      <c r="AZ755" s="27" t="s">
        <v>196</v>
      </c>
      <c r="BA755" s="27" t="s">
        <v>226</v>
      </c>
      <c r="BF755" s="27" t="s">
        <v>227</v>
      </c>
    </row>
    <row r="756" spans="1:68" s="27" customFormat="1" x14ac:dyDescent="0.25">
      <c r="A756" s="27" t="s">
        <v>171</v>
      </c>
      <c r="B756" s="27" t="s">
        <v>172</v>
      </c>
      <c r="C756" s="27" t="s">
        <v>198</v>
      </c>
      <c r="D756" s="27" t="s">
        <v>34</v>
      </c>
      <c r="E756" s="27">
        <v>6</v>
      </c>
      <c r="F756" s="27" t="s">
        <v>223</v>
      </c>
      <c r="G756" s="27">
        <v>4</v>
      </c>
      <c r="I756" s="27">
        <v>4.125</v>
      </c>
      <c r="L756" s="27">
        <v>5.0000000000000001E-3</v>
      </c>
      <c r="O756" s="27">
        <v>0.13400000000000001</v>
      </c>
      <c r="U756" s="27">
        <v>1.2999999999999999E-2</v>
      </c>
      <c r="X756" s="26">
        <f t="shared" si="364"/>
        <v>3.8570000000000002</v>
      </c>
      <c r="AC756" s="31">
        <v>2E-3</v>
      </c>
      <c r="AD756" s="27">
        <f t="shared" si="366"/>
        <v>3.2484848484848484E-2</v>
      </c>
      <c r="AE756" s="27">
        <f t="shared" si="367"/>
        <v>0.01</v>
      </c>
      <c r="AF756" s="27">
        <f t="shared" si="368"/>
        <v>4.1250000000000002E-2</v>
      </c>
      <c r="AI756" s="27">
        <v>6.51</v>
      </c>
      <c r="AS756" s="27" t="s">
        <v>224</v>
      </c>
      <c r="AT756" s="27" t="s">
        <v>225</v>
      </c>
      <c r="AY756" s="27" t="s">
        <v>217</v>
      </c>
      <c r="AZ756" s="27" t="s">
        <v>196</v>
      </c>
      <c r="BA756" s="27" t="s">
        <v>226</v>
      </c>
      <c r="BF756" s="27" t="s">
        <v>227</v>
      </c>
    </row>
    <row r="757" spans="1:68" s="27" customFormat="1" x14ac:dyDescent="0.25">
      <c r="A757" s="27" t="s">
        <v>171</v>
      </c>
      <c r="B757" s="27" t="s">
        <v>172</v>
      </c>
      <c r="C757" s="27" t="s">
        <v>198</v>
      </c>
      <c r="D757" s="27" t="s">
        <v>34</v>
      </c>
      <c r="E757" s="27">
        <v>6</v>
      </c>
      <c r="F757" s="27" t="s">
        <v>223</v>
      </c>
      <c r="G757" s="27">
        <v>5</v>
      </c>
      <c r="I757" s="27">
        <v>5.125</v>
      </c>
      <c r="L757" s="27">
        <v>5.0000000000000001E-3</v>
      </c>
      <c r="O757" s="27">
        <v>0.16</v>
      </c>
      <c r="U757" s="27">
        <v>1.6E-2</v>
      </c>
      <c r="X757" s="26">
        <f t="shared" si="364"/>
        <v>4.8049999999999997</v>
      </c>
      <c r="AC757" s="31">
        <v>2E-3</v>
      </c>
      <c r="AD757" s="27">
        <f t="shared" si="366"/>
        <v>3.1219512195121951E-2</v>
      </c>
      <c r="AE757" s="27">
        <f t="shared" si="367"/>
        <v>0.01</v>
      </c>
      <c r="AF757" s="27">
        <f t="shared" si="368"/>
        <v>5.1250000000000004E-2</v>
      </c>
      <c r="AI757" s="27">
        <v>9.67</v>
      </c>
      <c r="AS757" s="27" t="s">
        <v>224</v>
      </c>
      <c r="AT757" s="27" t="s">
        <v>225</v>
      </c>
      <c r="AY757" s="27" t="s">
        <v>217</v>
      </c>
      <c r="AZ757" s="27" t="s">
        <v>196</v>
      </c>
      <c r="BA757" s="27" t="s">
        <v>226</v>
      </c>
      <c r="BF757" s="27" t="s">
        <v>227</v>
      </c>
    </row>
    <row r="758" spans="1:68" s="27" customFormat="1" x14ac:dyDescent="0.25">
      <c r="A758" s="27" t="s">
        <v>171</v>
      </c>
      <c r="B758" s="27" t="s">
        <v>172</v>
      </c>
      <c r="C758" s="27" t="s">
        <v>198</v>
      </c>
      <c r="D758" s="27" t="s">
        <v>34</v>
      </c>
      <c r="E758" s="27">
        <v>6</v>
      </c>
      <c r="F758" s="27" t="s">
        <v>223</v>
      </c>
      <c r="G758" s="27">
        <v>6</v>
      </c>
      <c r="I758" s="27">
        <v>6.125</v>
      </c>
      <c r="L758" s="27">
        <v>5.0000000000000001E-3</v>
      </c>
      <c r="O758" s="27">
        <v>0.192</v>
      </c>
      <c r="U758" s="27">
        <v>1.9E-2</v>
      </c>
      <c r="X758" s="26">
        <f t="shared" si="364"/>
        <v>5.7409999999999997</v>
      </c>
      <c r="AC758" s="31">
        <v>2E-3</v>
      </c>
      <c r="AD758" s="27">
        <f t="shared" si="366"/>
        <v>3.1346938775510202E-2</v>
      </c>
      <c r="AE758" s="27">
        <f t="shared" si="367"/>
        <v>0.01</v>
      </c>
      <c r="AF758" s="27">
        <f t="shared" si="368"/>
        <v>6.1249999999999999E-2</v>
      </c>
      <c r="AI758" s="27">
        <v>13.9</v>
      </c>
      <c r="AS758" s="27" t="s">
        <v>224</v>
      </c>
      <c r="AT758" s="27" t="s">
        <v>225</v>
      </c>
      <c r="AY758" s="27" t="s">
        <v>217</v>
      </c>
      <c r="AZ758" s="27" t="s">
        <v>196</v>
      </c>
      <c r="BA758" s="27" t="s">
        <v>226</v>
      </c>
      <c r="BF758" s="27" t="s">
        <v>227</v>
      </c>
    </row>
    <row r="759" spans="1:68" s="27" customFormat="1" x14ac:dyDescent="0.25">
      <c r="A759" s="27" t="s">
        <v>171</v>
      </c>
      <c r="B759" s="27" t="s">
        <v>172</v>
      </c>
      <c r="C759" s="27" t="s">
        <v>198</v>
      </c>
      <c r="D759" s="27" t="s">
        <v>34</v>
      </c>
      <c r="E759" s="27">
        <v>6</v>
      </c>
      <c r="F759" s="27" t="s">
        <v>223</v>
      </c>
      <c r="G759" s="27">
        <v>8</v>
      </c>
      <c r="I759" s="27">
        <v>8.125</v>
      </c>
      <c r="L759" s="27">
        <v>6.0000000000000001E-3</v>
      </c>
      <c r="O759" s="27">
        <v>0.27100000000000002</v>
      </c>
      <c r="U759" s="27">
        <v>2.7E-2</v>
      </c>
      <c r="X759" s="26">
        <f t="shared" ref="X759:X790" si="369">I759-2*O759</f>
        <v>7.5830000000000002</v>
      </c>
      <c r="AC759" s="31">
        <v>2E-3</v>
      </c>
      <c r="AD759" s="27">
        <f t="shared" ref="AD759:AD790" si="370">O759/I759</f>
        <v>3.3353846153846158E-2</v>
      </c>
      <c r="AE759" s="27">
        <f t="shared" si="367"/>
        <v>0.01</v>
      </c>
      <c r="AF759" s="27">
        <f t="shared" ref="AF759:AF790" si="371">AE759*I759</f>
        <v>8.1250000000000003E-2</v>
      </c>
      <c r="AI759" s="27">
        <v>25.9</v>
      </c>
      <c r="AS759" s="27" t="s">
        <v>224</v>
      </c>
      <c r="AT759" s="27" t="s">
        <v>225</v>
      </c>
      <c r="AY759" s="27" t="s">
        <v>217</v>
      </c>
      <c r="AZ759" s="27" t="s">
        <v>196</v>
      </c>
      <c r="BA759" s="27" t="s">
        <v>226</v>
      </c>
      <c r="BF759" s="27" t="s">
        <v>227</v>
      </c>
    </row>
    <row r="760" spans="1:68" s="27" customFormat="1" x14ac:dyDescent="0.25">
      <c r="A760" s="27" t="s">
        <v>171</v>
      </c>
      <c r="B760" s="27" t="s">
        <v>172</v>
      </c>
      <c r="C760" s="27" t="s">
        <v>198</v>
      </c>
      <c r="D760" s="27" t="s">
        <v>34</v>
      </c>
      <c r="E760" s="27">
        <v>6</v>
      </c>
      <c r="F760" s="27" t="s">
        <v>223</v>
      </c>
      <c r="G760" s="27">
        <v>10</v>
      </c>
      <c r="I760" s="27">
        <v>10.125</v>
      </c>
      <c r="L760" s="27">
        <v>8.0000000000000002E-3</v>
      </c>
      <c r="O760" s="27">
        <v>0.33800000000000002</v>
      </c>
      <c r="U760" s="27">
        <v>3.4000000000000002E-2</v>
      </c>
      <c r="X760" s="26">
        <f t="shared" si="369"/>
        <v>9.4489999999999998</v>
      </c>
      <c r="AC760" s="31">
        <v>2E-3</v>
      </c>
      <c r="AD760" s="27">
        <f t="shared" si="370"/>
        <v>3.338271604938272E-2</v>
      </c>
      <c r="AE760" s="27">
        <f t="shared" si="367"/>
        <v>0.01</v>
      </c>
      <c r="AF760" s="27">
        <f t="shared" si="371"/>
        <v>0.10125000000000001</v>
      </c>
      <c r="AI760" s="27">
        <v>40.299999999999997</v>
      </c>
      <c r="AS760" s="27" t="s">
        <v>224</v>
      </c>
      <c r="AT760" s="27" t="s">
        <v>225</v>
      </c>
      <c r="AY760" s="27" t="s">
        <v>217</v>
      </c>
      <c r="AZ760" s="27" t="s">
        <v>196</v>
      </c>
      <c r="BA760" s="27" t="s">
        <v>226</v>
      </c>
      <c r="BF760" s="27" t="s">
        <v>227</v>
      </c>
    </row>
    <row r="761" spans="1:68" s="27" customFormat="1" x14ac:dyDescent="0.25">
      <c r="A761" s="27" t="s">
        <v>171</v>
      </c>
      <c r="B761" s="27" t="s">
        <v>172</v>
      </c>
      <c r="C761" s="27" t="s">
        <v>198</v>
      </c>
      <c r="D761" s="27" t="s">
        <v>34</v>
      </c>
      <c r="E761" s="27">
        <v>6</v>
      </c>
      <c r="F761" s="27" t="s">
        <v>223</v>
      </c>
      <c r="G761" s="27">
        <v>12</v>
      </c>
      <c r="I761" s="27">
        <v>12.125</v>
      </c>
      <c r="L761" s="27">
        <v>8.0000000000000002E-3</v>
      </c>
      <c r="O761" s="27">
        <v>0.40500000000000003</v>
      </c>
      <c r="U761" s="27">
        <v>0.04</v>
      </c>
      <c r="X761" s="26">
        <f t="shared" si="369"/>
        <v>11.315</v>
      </c>
      <c r="AC761" s="31">
        <v>2E-3</v>
      </c>
      <c r="AD761" s="27">
        <f t="shared" si="370"/>
        <v>3.3402061855670108E-2</v>
      </c>
      <c r="AE761" s="27">
        <f t="shared" si="367"/>
        <v>0.01</v>
      </c>
      <c r="AF761" s="27">
        <f t="shared" si="371"/>
        <v>0.12125</v>
      </c>
      <c r="AI761" s="27">
        <v>57.8</v>
      </c>
      <c r="AS761" s="27" t="s">
        <v>224</v>
      </c>
      <c r="AT761" s="27" t="s">
        <v>225</v>
      </c>
      <c r="AY761" s="27" t="s">
        <v>217</v>
      </c>
      <c r="AZ761" s="27" t="s">
        <v>196</v>
      </c>
      <c r="BA761" s="27" t="s">
        <v>226</v>
      </c>
      <c r="BF761" s="27" t="s">
        <v>227</v>
      </c>
      <c r="BN761" s="27" t="s">
        <v>228</v>
      </c>
      <c r="BO761" s="27" t="s">
        <v>229</v>
      </c>
      <c r="BP761" s="27" t="s">
        <v>230</v>
      </c>
    </row>
    <row r="762" spans="1:68" s="27" customFormat="1" x14ac:dyDescent="0.25">
      <c r="A762" s="27" t="s">
        <v>171</v>
      </c>
      <c r="B762" s="27" t="s">
        <v>172</v>
      </c>
      <c r="C762" s="27" t="s">
        <v>198</v>
      </c>
      <c r="D762" s="27" t="s">
        <v>34</v>
      </c>
      <c r="E762" s="27">
        <v>6</v>
      </c>
      <c r="F762" s="27" t="s">
        <v>223</v>
      </c>
      <c r="G762" s="27">
        <v>0.25</v>
      </c>
      <c r="I762" s="27">
        <v>0.375</v>
      </c>
      <c r="L762" s="27">
        <v>1E-3</v>
      </c>
      <c r="O762" s="27">
        <v>3.5000000000000003E-2</v>
      </c>
      <c r="U762" s="27">
        <v>3.5000000000000001E-3</v>
      </c>
      <c r="X762" s="26">
        <f t="shared" si="369"/>
        <v>0.30499999999999999</v>
      </c>
      <c r="AC762" s="31">
        <v>2E-3</v>
      </c>
      <c r="AD762" s="27">
        <f t="shared" si="370"/>
        <v>9.3333333333333338E-2</v>
      </c>
      <c r="AE762" s="27">
        <f t="shared" ref="AE762:AE797" si="372">IF(AND(AD762&gt;0.01,AD762&lt;=0.03),0.015,IF(AND(AD762&gt;0.03,AD762&lt;=0.05),0.01,IF(AND(AD762&gt;0.05,AD762&lt;=0.1),0.008,IF(AD762&gt;0.1,0.007))))</f>
        <v>8.0000000000000002E-3</v>
      </c>
      <c r="AF762" s="27">
        <f t="shared" si="371"/>
        <v>3.0000000000000001E-3</v>
      </c>
      <c r="AI762" s="27">
        <v>0.14499999999999999</v>
      </c>
      <c r="AS762" s="27" t="s">
        <v>231</v>
      </c>
      <c r="AT762" s="27" t="s">
        <v>225</v>
      </c>
      <c r="AY762" s="27" t="s">
        <v>217</v>
      </c>
      <c r="AZ762" s="27" t="s">
        <v>196</v>
      </c>
      <c r="BA762" s="27" t="s">
        <v>226</v>
      </c>
      <c r="BF762" s="27" t="s">
        <v>227</v>
      </c>
      <c r="BN762" s="27" t="s">
        <v>228</v>
      </c>
      <c r="BO762" s="27" t="s">
        <v>229</v>
      </c>
      <c r="BP762" s="27" t="s">
        <v>230</v>
      </c>
    </row>
    <row r="763" spans="1:68" s="27" customFormat="1" x14ac:dyDescent="0.25">
      <c r="A763" s="27" t="s">
        <v>171</v>
      </c>
      <c r="B763" s="27" t="s">
        <v>172</v>
      </c>
      <c r="C763" s="27" t="s">
        <v>198</v>
      </c>
      <c r="D763" s="27" t="s">
        <v>34</v>
      </c>
      <c r="E763" s="27">
        <v>6</v>
      </c>
      <c r="F763" s="27" t="s">
        <v>223</v>
      </c>
      <c r="G763" s="27">
        <v>0.375</v>
      </c>
      <c r="I763" s="27">
        <v>0.5</v>
      </c>
      <c r="L763" s="27">
        <v>1E-3</v>
      </c>
      <c r="O763" s="27">
        <v>4.9000000000000002E-2</v>
      </c>
      <c r="U763" s="27">
        <v>5.0000000000000001E-3</v>
      </c>
      <c r="X763" s="26">
        <f t="shared" si="369"/>
        <v>0.40200000000000002</v>
      </c>
      <c r="AC763" s="31">
        <v>2E-3</v>
      </c>
      <c r="AD763" s="27">
        <f t="shared" si="370"/>
        <v>9.8000000000000004E-2</v>
      </c>
      <c r="AE763" s="27">
        <f t="shared" si="372"/>
        <v>8.0000000000000002E-3</v>
      </c>
      <c r="AF763" s="27">
        <f t="shared" si="371"/>
        <v>4.0000000000000001E-3</v>
      </c>
      <c r="AI763" s="27">
        <v>0.26900000000000002</v>
      </c>
      <c r="AS763" s="27" t="s">
        <v>231</v>
      </c>
      <c r="AT763" s="27" t="s">
        <v>225</v>
      </c>
      <c r="AY763" s="27" t="s">
        <v>217</v>
      </c>
      <c r="AZ763" s="27" t="s">
        <v>196</v>
      </c>
      <c r="BA763" s="27" t="s">
        <v>226</v>
      </c>
      <c r="BF763" s="27" t="s">
        <v>227</v>
      </c>
      <c r="BN763" s="27" t="s">
        <v>228</v>
      </c>
      <c r="BO763" s="27" t="s">
        <v>229</v>
      </c>
      <c r="BP763" s="27" t="s">
        <v>230</v>
      </c>
    </row>
    <row r="764" spans="1:68" s="27" customFormat="1" x14ac:dyDescent="0.25">
      <c r="A764" s="27" t="s">
        <v>171</v>
      </c>
      <c r="B764" s="27" t="s">
        <v>172</v>
      </c>
      <c r="C764" s="27" t="s">
        <v>198</v>
      </c>
      <c r="D764" s="27" t="s">
        <v>34</v>
      </c>
      <c r="E764" s="27">
        <v>6</v>
      </c>
      <c r="F764" s="27" t="s">
        <v>223</v>
      </c>
      <c r="G764" s="27">
        <v>0.5</v>
      </c>
      <c r="I764" s="27">
        <v>0.625</v>
      </c>
      <c r="L764" s="27">
        <v>1E-3</v>
      </c>
      <c r="O764" s="27">
        <v>4.9000000000000002E-2</v>
      </c>
      <c r="U764" s="27">
        <v>5.0000000000000001E-3</v>
      </c>
      <c r="X764" s="26">
        <f t="shared" si="369"/>
        <v>0.52700000000000002</v>
      </c>
      <c r="AC764" s="31">
        <v>2E-3</v>
      </c>
      <c r="AD764" s="27">
        <f t="shared" si="370"/>
        <v>7.8399999999999997E-2</v>
      </c>
      <c r="AE764" s="27">
        <f t="shared" si="372"/>
        <v>8.0000000000000002E-3</v>
      </c>
      <c r="AF764" s="27">
        <f t="shared" si="371"/>
        <v>5.0000000000000001E-3</v>
      </c>
      <c r="AI764" s="27">
        <v>0.34399999999999997</v>
      </c>
      <c r="AS764" s="27" t="s">
        <v>231</v>
      </c>
      <c r="AT764" s="27" t="s">
        <v>225</v>
      </c>
      <c r="AY764" s="27" t="s">
        <v>217</v>
      </c>
      <c r="AZ764" s="27" t="s">
        <v>196</v>
      </c>
      <c r="BA764" s="27" t="s">
        <v>226</v>
      </c>
      <c r="BF764" s="27" t="s">
        <v>227</v>
      </c>
      <c r="BN764" s="27" t="s">
        <v>228</v>
      </c>
      <c r="BO764" s="27" t="s">
        <v>229</v>
      </c>
      <c r="BP764" s="27" t="s">
        <v>230</v>
      </c>
    </row>
    <row r="765" spans="1:68" s="27" customFormat="1" x14ac:dyDescent="0.25">
      <c r="A765" s="27" t="s">
        <v>171</v>
      </c>
      <c r="B765" s="27" t="s">
        <v>172</v>
      </c>
      <c r="C765" s="27" t="s">
        <v>198</v>
      </c>
      <c r="D765" s="27" t="s">
        <v>34</v>
      </c>
      <c r="E765" s="27">
        <v>6</v>
      </c>
      <c r="F765" s="27" t="s">
        <v>223</v>
      </c>
      <c r="G765" s="27">
        <v>0.625</v>
      </c>
      <c r="I765" s="27">
        <v>0.75</v>
      </c>
      <c r="L765" s="27">
        <v>1E-3</v>
      </c>
      <c r="O765" s="27">
        <v>4.9000000000000002E-2</v>
      </c>
      <c r="U765" s="27">
        <v>5.0000000000000001E-3</v>
      </c>
      <c r="X765" s="26">
        <f t="shared" si="369"/>
        <v>0.65200000000000002</v>
      </c>
      <c r="AC765" s="31">
        <v>2E-3</v>
      </c>
      <c r="AD765" s="27">
        <f t="shared" si="370"/>
        <v>6.533333333333334E-2</v>
      </c>
      <c r="AE765" s="27">
        <f t="shared" si="372"/>
        <v>8.0000000000000002E-3</v>
      </c>
      <c r="AF765" s="27">
        <f t="shared" si="371"/>
        <v>6.0000000000000001E-3</v>
      </c>
      <c r="AI765" s="27">
        <v>0.41799999999999998</v>
      </c>
      <c r="AS765" s="27" t="s">
        <v>231</v>
      </c>
      <c r="AT765" s="27" t="s">
        <v>225</v>
      </c>
      <c r="AY765" s="27" t="s">
        <v>217</v>
      </c>
      <c r="AZ765" s="27" t="s">
        <v>196</v>
      </c>
      <c r="BA765" s="27" t="s">
        <v>226</v>
      </c>
      <c r="BF765" s="27" t="s">
        <v>227</v>
      </c>
      <c r="BN765" s="27" t="s">
        <v>228</v>
      </c>
      <c r="BO765" s="27" t="s">
        <v>229</v>
      </c>
      <c r="BP765" s="27" t="s">
        <v>230</v>
      </c>
    </row>
    <row r="766" spans="1:68" s="27" customFormat="1" x14ac:dyDescent="0.25">
      <c r="A766" s="27" t="s">
        <v>171</v>
      </c>
      <c r="B766" s="27" t="s">
        <v>172</v>
      </c>
      <c r="C766" s="27" t="s">
        <v>198</v>
      </c>
      <c r="D766" s="27" t="s">
        <v>34</v>
      </c>
      <c r="E766" s="27">
        <v>6</v>
      </c>
      <c r="F766" s="27" t="s">
        <v>223</v>
      </c>
      <c r="G766" s="27">
        <v>0.75</v>
      </c>
      <c r="I766" s="27">
        <v>0.875</v>
      </c>
      <c r="L766" s="27">
        <v>1E-3</v>
      </c>
      <c r="O766" s="27">
        <v>6.5000000000000002E-2</v>
      </c>
      <c r="U766" s="27">
        <v>6.0000000000000001E-3</v>
      </c>
      <c r="X766" s="26">
        <f t="shared" si="369"/>
        <v>0.745</v>
      </c>
      <c r="AC766" s="31">
        <v>2E-3</v>
      </c>
      <c r="AD766" s="27">
        <f t="shared" si="370"/>
        <v>7.4285714285714288E-2</v>
      </c>
      <c r="AE766" s="27">
        <f t="shared" si="372"/>
        <v>8.0000000000000002E-3</v>
      </c>
      <c r="AF766" s="27">
        <f t="shared" si="371"/>
        <v>7.0000000000000001E-3</v>
      </c>
      <c r="AI766" s="27">
        <v>0.64100000000000001</v>
      </c>
      <c r="AS766" s="27" t="s">
        <v>231</v>
      </c>
      <c r="AT766" s="27" t="s">
        <v>225</v>
      </c>
      <c r="AY766" s="27" t="s">
        <v>217</v>
      </c>
      <c r="AZ766" s="27" t="s">
        <v>196</v>
      </c>
      <c r="BA766" s="27" t="s">
        <v>226</v>
      </c>
      <c r="BF766" s="27" t="s">
        <v>227</v>
      </c>
      <c r="BN766" s="27" t="s">
        <v>228</v>
      </c>
      <c r="BO766" s="27" t="s">
        <v>229</v>
      </c>
      <c r="BP766" s="27" t="s">
        <v>230</v>
      </c>
    </row>
    <row r="767" spans="1:68" s="27" customFormat="1" x14ac:dyDescent="0.25">
      <c r="A767" s="27" t="s">
        <v>171</v>
      </c>
      <c r="B767" s="27" t="s">
        <v>172</v>
      </c>
      <c r="C767" s="27" t="s">
        <v>198</v>
      </c>
      <c r="D767" s="27" t="s">
        <v>34</v>
      </c>
      <c r="E767" s="27">
        <v>6</v>
      </c>
      <c r="F767" s="27" t="s">
        <v>223</v>
      </c>
      <c r="G767" s="27">
        <v>1</v>
      </c>
      <c r="I767" s="27">
        <v>1.125</v>
      </c>
      <c r="L767" s="27">
        <v>1.5E-3</v>
      </c>
      <c r="O767" s="27">
        <v>6.5000000000000002E-2</v>
      </c>
      <c r="U767" s="27">
        <v>6.0000000000000001E-3</v>
      </c>
      <c r="X767" s="26">
        <f t="shared" si="369"/>
        <v>0.995</v>
      </c>
      <c r="AC767" s="31">
        <v>2E-3</v>
      </c>
      <c r="AD767" s="27">
        <f t="shared" si="370"/>
        <v>5.7777777777777782E-2</v>
      </c>
      <c r="AE767" s="27">
        <f t="shared" si="372"/>
        <v>8.0000000000000002E-3</v>
      </c>
      <c r="AF767" s="27">
        <f t="shared" si="371"/>
        <v>9.0000000000000011E-3</v>
      </c>
      <c r="AI767" s="27">
        <v>0.83899999999999997</v>
      </c>
      <c r="AS767" s="27" t="s">
        <v>231</v>
      </c>
      <c r="AT767" s="27" t="s">
        <v>225</v>
      </c>
      <c r="AY767" s="27" t="s">
        <v>217</v>
      </c>
      <c r="AZ767" s="27" t="s">
        <v>196</v>
      </c>
      <c r="BA767" s="27" t="s">
        <v>226</v>
      </c>
      <c r="BF767" s="27" t="s">
        <v>227</v>
      </c>
      <c r="BN767" s="27" t="s">
        <v>228</v>
      </c>
      <c r="BO767" s="27" t="s">
        <v>229</v>
      </c>
      <c r="BP767" s="27" t="s">
        <v>230</v>
      </c>
    </row>
    <row r="768" spans="1:68" s="27" customFormat="1" x14ac:dyDescent="0.25">
      <c r="A768" s="27" t="s">
        <v>171</v>
      </c>
      <c r="B768" s="27" t="s">
        <v>172</v>
      </c>
      <c r="C768" s="27" t="s">
        <v>198</v>
      </c>
      <c r="D768" s="27" t="s">
        <v>34</v>
      </c>
      <c r="E768" s="27">
        <v>6</v>
      </c>
      <c r="F768" s="27" t="s">
        <v>223</v>
      </c>
      <c r="G768" s="27">
        <v>1.25</v>
      </c>
      <c r="I768" s="27">
        <v>1.375</v>
      </c>
      <c r="L768" s="27">
        <v>1.5E-3</v>
      </c>
      <c r="O768" s="27">
        <v>6.5000000000000002E-2</v>
      </c>
      <c r="U768" s="27">
        <v>6.0000000000000001E-3</v>
      </c>
      <c r="X768" s="26">
        <f t="shared" si="369"/>
        <v>1.2450000000000001</v>
      </c>
      <c r="AC768" s="31">
        <v>2E-3</v>
      </c>
      <c r="AD768" s="27">
        <f t="shared" si="370"/>
        <v>4.7272727272727272E-2</v>
      </c>
      <c r="AE768" s="27">
        <f t="shared" si="372"/>
        <v>0.01</v>
      </c>
      <c r="AF768" s="27">
        <f t="shared" si="371"/>
        <v>1.375E-2</v>
      </c>
      <c r="AI768" s="27">
        <v>1.04</v>
      </c>
      <c r="AS768" s="27" t="s">
        <v>231</v>
      </c>
      <c r="AT768" s="27" t="s">
        <v>225</v>
      </c>
      <c r="AY768" s="27" t="s">
        <v>217</v>
      </c>
      <c r="AZ768" s="27" t="s">
        <v>196</v>
      </c>
      <c r="BA768" s="27" t="s">
        <v>226</v>
      </c>
      <c r="BF768" s="27" t="s">
        <v>227</v>
      </c>
      <c r="BN768" s="27" t="s">
        <v>228</v>
      </c>
      <c r="BO768" s="27" t="s">
        <v>229</v>
      </c>
      <c r="BP768" s="27" t="s">
        <v>230</v>
      </c>
    </row>
    <row r="769" spans="1:68" s="27" customFormat="1" x14ac:dyDescent="0.25">
      <c r="A769" s="27" t="s">
        <v>171</v>
      </c>
      <c r="B769" s="27" t="s">
        <v>172</v>
      </c>
      <c r="C769" s="27" t="s">
        <v>198</v>
      </c>
      <c r="D769" s="27" t="s">
        <v>34</v>
      </c>
      <c r="E769" s="27">
        <v>6</v>
      </c>
      <c r="F769" s="27" t="s">
        <v>223</v>
      </c>
      <c r="G769" s="27">
        <v>1.5</v>
      </c>
      <c r="I769" s="27">
        <v>1.625</v>
      </c>
      <c r="L769" s="27">
        <v>2E-3</v>
      </c>
      <c r="O769" s="27">
        <v>7.1999999999999995E-2</v>
      </c>
      <c r="U769" s="27">
        <v>7.0000000000000001E-3</v>
      </c>
      <c r="X769" s="26">
        <f t="shared" si="369"/>
        <v>1.4810000000000001</v>
      </c>
      <c r="AC769" s="31">
        <v>2E-3</v>
      </c>
      <c r="AD769" s="27">
        <f t="shared" si="370"/>
        <v>4.4307692307692305E-2</v>
      </c>
      <c r="AE769" s="27">
        <f t="shared" si="372"/>
        <v>0.01</v>
      </c>
      <c r="AF769" s="27">
        <f t="shared" si="371"/>
        <v>1.6250000000000001E-2</v>
      </c>
      <c r="AI769" s="27">
        <v>1.36</v>
      </c>
      <c r="AS769" s="27" t="s">
        <v>231</v>
      </c>
      <c r="AT769" s="27" t="s">
        <v>225</v>
      </c>
      <c r="AY769" s="27" t="s">
        <v>217</v>
      </c>
      <c r="AZ769" s="27" t="s">
        <v>196</v>
      </c>
      <c r="BA769" s="27" t="s">
        <v>226</v>
      </c>
      <c r="BF769" s="27" t="s">
        <v>227</v>
      </c>
      <c r="BN769" s="27" t="s">
        <v>228</v>
      </c>
      <c r="BO769" s="27" t="s">
        <v>229</v>
      </c>
      <c r="BP769" s="27" t="s">
        <v>230</v>
      </c>
    </row>
    <row r="770" spans="1:68" s="27" customFormat="1" x14ac:dyDescent="0.25">
      <c r="A770" s="27" t="s">
        <v>171</v>
      </c>
      <c r="B770" s="27" t="s">
        <v>172</v>
      </c>
      <c r="C770" s="27" t="s">
        <v>198</v>
      </c>
      <c r="D770" s="27" t="s">
        <v>34</v>
      </c>
      <c r="E770" s="27">
        <v>6</v>
      </c>
      <c r="F770" s="27" t="s">
        <v>223</v>
      </c>
      <c r="G770" s="27">
        <v>2</v>
      </c>
      <c r="I770" s="27">
        <v>2.125</v>
      </c>
      <c r="L770" s="27">
        <v>2E-3</v>
      </c>
      <c r="O770" s="27">
        <v>8.3000000000000004E-2</v>
      </c>
      <c r="U770" s="27">
        <v>8.0000000000000002E-3</v>
      </c>
      <c r="X770" s="26">
        <f t="shared" si="369"/>
        <v>1.9590000000000001</v>
      </c>
      <c r="AC770" s="31">
        <v>2E-3</v>
      </c>
      <c r="AD770" s="27">
        <f t="shared" si="370"/>
        <v>3.9058823529411764E-2</v>
      </c>
      <c r="AE770" s="27">
        <f t="shared" si="372"/>
        <v>0.01</v>
      </c>
      <c r="AF770" s="27">
        <f t="shared" si="371"/>
        <v>2.1250000000000002E-2</v>
      </c>
      <c r="AI770" s="27">
        <v>2.06</v>
      </c>
      <c r="AS770" s="27" t="s">
        <v>231</v>
      </c>
      <c r="AT770" s="27" t="s">
        <v>225</v>
      </c>
      <c r="AY770" s="27" t="s">
        <v>217</v>
      </c>
      <c r="AZ770" s="27" t="s">
        <v>196</v>
      </c>
      <c r="BA770" s="27" t="s">
        <v>226</v>
      </c>
      <c r="BF770" s="27" t="s">
        <v>227</v>
      </c>
      <c r="BN770" s="27" t="s">
        <v>228</v>
      </c>
      <c r="BO770" s="27" t="s">
        <v>229</v>
      </c>
      <c r="BP770" s="27" t="s">
        <v>230</v>
      </c>
    </row>
    <row r="771" spans="1:68" s="27" customFormat="1" x14ac:dyDescent="0.25">
      <c r="A771" s="27" t="s">
        <v>171</v>
      </c>
      <c r="B771" s="27" t="s">
        <v>172</v>
      </c>
      <c r="C771" s="27" t="s">
        <v>198</v>
      </c>
      <c r="D771" s="27" t="s">
        <v>34</v>
      </c>
      <c r="E771" s="27">
        <v>6</v>
      </c>
      <c r="F771" s="27" t="s">
        <v>223</v>
      </c>
      <c r="G771" s="27">
        <v>2.5</v>
      </c>
      <c r="I771" s="27">
        <v>2.625</v>
      </c>
      <c r="L771" s="27">
        <v>2E-3</v>
      </c>
      <c r="O771" s="27">
        <v>9.5000000000000001E-2</v>
      </c>
      <c r="U771" s="27">
        <v>0.01</v>
      </c>
      <c r="X771" s="26">
        <f t="shared" si="369"/>
        <v>2.4350000000000001</v>
      </c>
      <c r="AC771" s="31">
        <v>2E-3</v>
      </c>
      <c r="AD771" s="27">
        <f t="shared" si="370"/>
        <v>3.619047619047619E-2</v>
      </c>
      <c r="AE771" s="27">
        <f t="shared" si="372"/>
        <v>0.01</v>
      </c>
      <c r="AF771" s="27">
        <f t="shared" si="371"/>
        <v>2.6249999999999999E-2</v>
      </c>
      <c r="AI771" s="27">
        <v>2.93</v>
      </c>
      <c r="AS771" s="27" t="s">
        <v>231</v>
      </c>
      <c r="AT771" s="27" t="s">
        <v>225</v>
      </c>
      <c r="AY771" s="27" t="s">
        <v>217</v>
      </c>
      <c r="AZ771" s="27" t="s">
        <v>196</v>
      </c>
      <c r="BA771" s="27" t="s">
        <v>226</v>
      </c>
      <c r="BF771" s="27" t="s">
        <v>227</v>
      </c>
      <c r="BN771" s="27" t="s">
        <v>228</v>
      </c>
      <c r="BO771" s="27" t="s">
        <v>229</v>
      </c>
      <c r="BP771" s="27" t="s">
        <v>230</v>
      </c>
    </row>
    <row r="772" spans="1:68" s="27" customFormat="1" x14ac:dyDescent="0.25">
      <c r="A772" s="27" t="s">
        <v>171</v>
      </c>
      <c r="B772" s="27" t="s">
        <v>172</v>
      </c>
      <c r="C772" s="27" t="s">
        <v>198</v>
      </c>
      <c r="D772" s="27" t="s">
        <v>34</v>
      </c>
      <c r="E772" s="27">
        <v>6</v>
      </c>
      <c r="F772" s="27" t="s">
        <v>223</v>
      </c>
      <c r="G772" s="27">
        <v>3</v>
      </c>
      <c r="I772" s="27">
        <v>3.125</v>
      </c>
      <c r="L772" s="27">
        <v>2E-3</v>
      </c>
      <c r="O772" s="27">
        <v>0.109</v>
      </c>
      <c r="U772" s="27">
        <v>1.0999999999999999E-2</v>
      </c>
      <c r="X772" s="26">
        <f t="shared" si="369"/>
        <v>2.907</v>
      </c>
      <c r="AC772" s="31">
        <v>2E-3</v>
      </c>
      <c r="AD772" s="27">
        <f t="shared" si="370"/>
        <v>3.4880000000000001E-2</v>
      </c>
      <c r="AE772" s="27">
        <f t="shared" si="372"/>
        <v>0.01</v>
      </c>
      <c r="AF772" s="27">
        <f t="shared" si="371"/>
        <v>3.125E-2</v>
      </c>
      <c r="AI772" s="27">
        <v>4</v>
      </c>
      <c r="AS772" s="27" t="s">
        <v>231</v>
      </c>
      <c r="AT772" s="27" t="s">
        <v>225</v>
      </c>
      <c r="AY772" s="27" t="s">
        <v>217</v>
      </c>
      <c r="AZ772" s="27" t="s">
        <v>196</v>
      </c>
      <c r="BA772" s="27" t="s">
        <v>226</v>
      </c>
      <c r="BF772" s="27" t="s">
        <v>227</v>
      </c>
      <c r="BN772" s="27" t="s">
        <v>228</v>
      </c>
      <c r="BO772" s="27" t="s">
        <v>229</v>
      </c>
      <c r="BP772" s="27" t="s">
        <v>230</v>
      </c>
    </row>
    <row r="773" spans="1:68" s="27" customFormat="1" x14ac:dyDescent="0.25">
      <c r="A773" s="27" t="s">
        <v>171</v>
      </c>
      <c r="B773" s="27" t="s">
        <v>172</v>
      </c>
      <c r="C773" s="27" t="s">
        <v>198</v>
      </c>
      <c r="D773" s="27" t="s">
        <v>34</v>
      </c>
      <c r="E773" s="27">
        <v>6</v>
      </c>
      <c r="F773" s="27" t="s">
        <v>223</v>
      </c>
      <c r="G773" s="27">
        <v>3.5</v>
      </c>
      <c r="I773" s="27">
        <v>6.625</v>
      </c>
      <c r="L773" s="27">
        <v>2E-3</v>
      </c>
      <c r="O773" s="26">
        <v>0.12</v>
      </c>
      <c r="Q773" s="26"/>
      <c r="U773" s="27">
        <v>1.2E-2</v>
      </c>
      <c r="X773" s="26">
        <f t="shared" si="369"/>
        <v>6.3849999999999998</v>
      </c>
      <c r="AC773" s="31">
        <v>2E-3</v>
      </c>
      <c r="AD773" s="27">
        <f t="shared" si="370"/>
        <v>1.8113207547169812E-2</v>
      </c>
      <c r="AE773" s="27">
        <f t="shared" si="372"/>
        <v>1.4999999999999999E-2</v>
      </c>
      <c r="AF773" s="27">
        <f t="shared" si="371"/>
        <v>9.9374999999999991E-2</v>
      </c>
      <c r="AI773" s="27">
        <v>5.12</v>
      </c>
      <c r="AS773" s="27" t="s">
        <v>231</v>
      </c>
      <c r="AT773" s="27" t="s">
        <v>225</v>
      </c>
      <c r="AY773" s="27" t="s">
        <v>217</v>
      </c>
      <c r="AZ773" s="27" t="s">
        <v>196</v>
      </c>
      <c r="BA773" s="27" t="s">
        <v>226</v>
      </c>
      <c r="BF773" s="27" t="s">
        <v>227</v>
      </c>
      <c r="BN773" s="27" t="s">
        <v>228</v>
      </c>
      <c r="BO773" s="27" t="s">
        <v>229</v>
      </c>
      <c r="BP773" s="27" t="s">
        <v>230</v>
      </c>
    </row>
    <row r="774" spans="1:68" s="27" customFormat="1" x14ac:dyDescent="0.25">
      <c r="A774" s="27" t="s">
        <v>171</v>
      </c>
      <c r="B774" s="27" t="s">
        <v>172</v>
      </c>
      <c r="C774" s="27" t="s">
        <v>198</v>
      </c>
      <c r="D774" s="27" t="s">
        <v>34</v>
      </c>
      <c r="E774" s="27">
        <v>6</v>
      </c>
      <c r="F774" s="27" t="s">
        <v>223</v>
      </c>
      <c r="G774" s="27">
        <v>4</v>
      </c>
      <c r="I774" s="27">
        <v>4.125</v>
      </c>
      <c r="L774" s="27">
        <v>2E-3</v>
      </c>
      <c r="O774" s="26">
        <v>0.13400000000000001</v>
      </c>
      <c r="Q774" s="26"/>
      <c r="U774" s="27">
        <v>1.2999999999999999E-2</v>
      </c>
      <c r="X774" s="26">
        <f t="shared" si="369"/>
        <v>3.8570000000000002</v>
      </c>
      <c r="AC774" s="31">
        <v>2E-3</v>
      </c>
      <c r="AD774" s="27">
        <f t="shared" si="370"/>
        <v>3.2484848484848484E-2</v>
      </c>
      <c r="AE774" s="27">
        <f t="shared" si="372"/>
        <v>0.01</v>
      </c>
      <c r="AF774" s="27">
        <f t="shared" si="371"/>
        <v>4.1250000000000002E-2</v>
      </c>
      <c r="AI774" s="27">
        <v>6.51</v>
      </c>
      <c r="AS774" s="27" t="s">
        <v>231</v>
      </c>
      <c r="AT774" s="27" t="s">
        <v>225</v>
      </c>
      <c r="AY774" s="27" t="s">
        <v>217</v>
      </c>
      <c r="AZ774" s="27" t="s">
        <v>196</v>
      </c>
      <c r="BA774" s="27" t="s">
        <v>226</v>
      </c>
      <c r="BF774" s="27" t="s">
        <v>227</v>
      </c>
      <c r="BN774" s="27" t="s">
        <v>228</v>
      </c>
      <c r="BO774" s="27" t="s">
        <v>229</v>
      </c>
      <c r="BP774" s="27" t="s">
        <v>230</v>
      </c>
    </row>
    <row r="775" spans="1:68" s="27" customFormat="1" x14ac:dyDescent="0.25">
      <c r="A775" s="27" t="s">
        <v>171</v>
      </c>
      <c r="B775" s="27" t="s">
        <v>172</v>
      </c>
      <c r="C775" s="27" t="s">
        <v>198</v>
      </c>
      <c r="D775" s="27" t="s">
        <v>34</v>
      </c>
      <c r="E775" s="27">
        <v>6</v>
      </c>
      <c r="F775" s="27" t="s">
        <v>223</v>
      </c>
      <c r="G775" s="27">
        <v>5</v>
      </c>
      <c r="I775" s="27">
        <v>5.125</v>
      </c>
      <c r="L775" s="27">
        <v>2E-3</v>
      </c>
      <c r="O775" s="26">
        <v>0.16</v>
      </c>
      <c r="Q775" s="26"/>
      <c r="U775" s="27">
        <v>1.6E-2</v>
      </c>
      <c r="X775" s="26">
        <f t="shared" si="369"/>
        <v>4.8049999999999997</v>
      </c>
      <c r="AC775" s="31">
        <v>2E-3</v>
      </c>
      <c r="AD775" s="27">
        <f t="shared" si="370"/>
        <v>3.1219512195121951E-2</v>
      </c>
      <c r="AE775" s="27">
        <f t="shared" si="372"/>
        <v>0.01</v>
      </c>
      <c r="AF775" s="27">
        <f t="shared" si="371"/>
        <v>5.1250000000000004E-2</v>
      </c>
      <c r="AI775" s="27">
        <v>9.67</v>
      </c>
      <c r="AS775" s="27" t="s">
        <v>231</v>
      </c>
      <c r="AT775" s="27" t="s">
        <v>225</v>
      </c>
      <c r="AY775" s="27" t="s">
        <v>217</v>
      </c>
      <c r="AZ775" s="27" t="s">
        <v>196</v>
      </c>
      <c r="BA775" s="27" t="s">
        <v>226</v>
      </c>
      <c r="BF775" s="27" t="s">
        <v>227</v>
      </c>
      <c r="BN775" s="27" t="s">
        <v>228</v>
      </c>
      <c r="BO775" s="27" t="s">
        <v>229</v>
      </c>
      <c r="BP775" s="27" t="s">
        <v>230</v>
      </c>
    </row>
    <row r="776" spans="1:68" s="27" customFormat="1" x14ac:dyDescent="0.25">
      <c r="A776" s="27" t="s">
        <v>171</v>
      </c>
      <c r="B776" s="27" t="s">
        <v>172</v>
      </c>
      <c r="C776" s="27" t="s">
        <v>198</v>
      </c>
      <c r="D776" s="27" t="s">
        <v>34</v>
      </c>
      <c r="E776" s="27">
        <v>6</v>
      </c>
      <c r="F776" s="27" t="s">
        <v>223</v>
      </c>
      <c r="G776" s="27">
        <v>6</v>
      </c>
      <c r="I776" s="27">
        <v>6.125</v>
      </c>
      <c r="L776" s="27">
        <v>2E-3</v>
      </c>
      <c r="O776" s="26">
        <v>0.192</v>
      </c>
      <c r="Q776" s="26"/>
      <c r="U776" s="27">
        <v>1.9E-2</v>
      </c>
      <c r="X776" s="26">
        <f t="shared" si="369"/>
        <v>5.7409999999999997</v>
      </c>
      <c r="AC776" s="31">
        <v>2E-3</v>
      </c>
      <c r="AD776" s="27">
        <f t="shared" si="370"/>
        <v>3.1346938775510202E-2</v>
      </c>
      <c r="AE776" s="27">
        <f t="shared" si="372"/>
        <v>0.01</v>
      </c>
      <c r="AF776" s="27">
        <f t="shared" si="371"/>
        <v>6.1249999999999999E-2</v>
      </c>
      <c r="AI776" s="27">
        <v>13.9</v>
      </c>
      <c r="AS776" s="27" t="s">
        <v>231</v>
      </c>
      <c r="AT776" s="27" t="s">
        <v>225</v>
      </c>
      <c r="AY776" s="27" t="s">
        <v>217</v>
      </c>
      <c r="AZ776" s="27" t="s">
        <v>196</v>
      </c>
      <c r="BA776" s="27" t="s">
        <v>226</v>
      </c>
      <c r="BF776" s="27" t="s">
        <v>227</v>
      </c>
      <c r="BN776" s="27" t="s">
        <v>228</v>
      </c>
      <c r="BO776" s="27" t="s">
        <v>229</v>
      </c>
      <c r="BP776" s="27" t="s">
        <v>230</v>
      </c>
    </row>
    <row r="777" spans="1:68" s="27" customFormat="1" x14ac:dyDescent="0.25">
      <c r="A777" s="27" t="s">
        <v>171</v>
      </c>
      <c r="B777" s="27" t="s">
        <v>172</v>
      </c>
      <c r="C777" s="27" t="s">
        <v>198</v>
      </c>
      <c r="D777" s="27" t="s">
        <v>34</v>
      </c>
      <c r="E777" s="27">
        <v>6</v>
      </c>
      <c r="F777" s="27" t="s">
        <v>223</v>
      </c>
      <c r="G777" s="27">
        <v>8</v>
      </c>
      <c r="I777" s="27">
        <v>8.125</v>
      </c>
      <c r="L777" s="34" t="s">
        <v>232</v>
      </c>
      <c r="O777" s="26">
        <v>0.27100000000000002</v>
      </c>
      <c r="Q777" s="26"/>
      <c r="U777" s="27">
        <v>2.7E-2</v>
      </c>
      <c r="X777" s="26">
        <f t="shared" si="369"/>
        <v>7.5830000000000002</v>
      </c>
      <c r="AC777" s="31">
        <v>2E-3</v>
      </c>
      <c r="AD777" s="27">
        <f t="shared" si="370"/>
        <v>3.3353846153846158E-2</v>
      </c>
      <c r="AE777" s="27">
        <f t="shared" si="372"/>
        <v>0.01</v>
      </c>
      <c r="AF777" s="27">
        <f t="shared" si="371"/>
        <v>8.1250000000000003E-2</v>
      </c>
      <c r="AI777" s="27">
        <v>25.9</v>
      </c>
      <c r="AS777" s="27" t="s">
        <v>231</v>
      </c>
      <c r="AT777" s="27" t="s">
        <v>225</v>
      </c>
      <c r="AY777" s="27" t="s">
        <v>217</v>
      </c>
      <c r="AZ777" s="27" t="s">
        <v>196</v>
      </c>
      <c r="BA777" s="27" t="s">
        <v>226</v>
      </c>
      <c r="BF777" s="27" t="s">
        <v>227</v>
      </c>
      <c r="BN777" s="27" t="s">
        <v>228</v>
      </c>
      <c r="BO777" s="27" t="s">
        <v>229</v>
      </c>
      <c r="BP777" s="27" t="s">
        <v>230</v>
      </c>
    </row>
    <row r="778" spans="1:68" s="27" customFormat="1" x14ac:dyDescent="0.25">
      <c r="A778" s="27" t="s">
        <v>171</v>
      </c>
      <c r="B778" s="27" t="s">
        <v>172</v>
      </c>
      <c r="C778" s="27" t="s">
        <v>198</v>
      </c>
      <c r="D778" s="27" t="s">
        <v>34</v>
      </c>
      <c r="E778" s="27">
        <v>6</v>
      </c>
      <c r="F778" s="27" t="s">
        <v>223</v>
      </c>
      <c r="G778" s="27">
        <v>10</v>
      </c>
      <c r="I778" s="27">
        <v>10.125</v>
      </c>
      <c r="L778" s="34" t="s">
        <v>233</v>
      </c>
      <c r="O778" s="26">
        <v>0.33800000000000002</v>
      </c>
      <c r="Q778" s="26"/>
      <c r="U778" s="27">
        <v>3.4000000000000002E-2</v>
      </c>
      <c r="X778" s="26">
        <f t="shared" si="369"/>
        <v>9.4489999999999998</v>
      </c>
      <c r="AC778" s="31">
        <v>2E-3</v>
      </c>
      <c r="AD778" s="27">
        <f t="shared" si="370"/>
        <v>3.338271604938272E-2</v>
      </c>
      <c r="AE778" s="27">
        <f t="shared" si="372"/>
        <v>0.01</v>
      </c>
      <c r="AF778" s="27">
        <f t="shared" si="371"/>
        <v>0.10125000000000001</v>
      </c>
      <c r="AI778" s="27">
        <v>40.299999999999997</v>
      </c>
      <c r="AS778" s="27" t="s">
        <v>231</v>
      </c>
      <c r="AT778" s="27" t="s">
        <v>225</v>
      </c>
      <c r="AY778" s="27" t="s">
        <v>217</v>
      </c>
      <c r="AZ778" s="27" t="s">
        <v>196</v>
      </c>
      <c r="BA778" s="27" t="s">
        <v>226</v>
      </c>
      <c r="BF778" s="27" t="s">
        <v>227</v>
      </c>
      <c r="BN778" s="27" t="s">
        <v>228</v>
      </c>
      <c r="BO778" s="27" t="s">
        <v>229</v>
      </c>
      <c r="BP778" s="27" t="s">
        <v>230</v>
      </c>
    </row>
    <row r="779" spans="1:68" s="27" customFormat="1" x14ac:dyDescent="0.25">
      <c r="A779" s="27" t="s">
        <v>171</v>
      </c>
      <c r="B779" s="27" t="s">
        <v>172</v>
      </c>
      <c r="C779" s="27" t="s">
        <v>198</v>
      </c>
      <c r="D779" s="27" t="s">
        <v>34</v>
      </c>
      <c r="E779" s="27">
        <v>6</v>
      </c>
      <c r="F779" s="27" t="s">
        <v>223</v>
      </c>
      <c r="G779" s="27">
        <v>12</v>
      </c>
      <c r="I779" s="27">
        <v>12.125</v>
      </c>
      <c r="L779" s="34" t="s">
        <v>234</v>
      </c>
      <c r="O779" s="26">
        <v>0.40500000000000003</v>
      </c>
      <c r="Q779" s="26"/>
      <c r="U779" s="27">
        <v>0.04</v>
      </c>
      <c r="X779" s="26">
        <f t="shared" si="369"/>
        <v>11.315</v>
      </c>
      <c r="AC779" s="31">
        <v>2E-3</v>
      </c>
      <c r="AD779" s="27">
        <f t="shared" si="370"/>
        <v>3.3402061855670108E-2</v>
      </c>
      <c r="AE779" s="27">
        <f t="shared" si="372"/>
        <v>0.01</v>
      </c>
      <c r="AF779" s="27">
        <f t="shared" si="371"/>
        <v>0.12125</v>
      </c>
      <c r="AI779" s="27">
        <v>57.8</v>
      </c>
      <c r="AS779" s="27" t="s">
        <v>231</v>
      </c>
      <c r="AT779" s="27" t="s">
        <v>225</v>
      </c>
      <c r="AY779" s="27" t="s">
        <v>217</v>
      </c>
      <c r="AZ779" s="27" t="s">
        <v>196</v>
      </c>
      <c r="BA779" s="27" t="s">
        <v>226</v>
      </c>
      <c r="BF779" s="27" t="s">
        <v>227</v>
      </c>
      <c r="BN779" s="27" t="s">
        <v>228</v>
      </c>
      <c r="BO779" s="27" t="s">
        <v>229</v>
      </c>
      <c r="BP779" s="27" t="s">
        <v>230</v>
      </c>
    </row>
    <row r="780" spans="1:68" s="27" customFormat="1" x14ac:dyDescent="0.25">
      <c r="A780" s="27" t="s">
        <v>171</v>
      </c>
      <c r="B780" s="27" t="s">
        <v>172</v>
      </c>
      <c r="C780" s="27" t="s">
        <v>198</v>
      </c>
      <c r="D780" s="27" t="s">
        <v>34</v>
      </c>
      <c r="E780" s="27">
        <v>6</v>
      </c>
      <c r="F780" s="27" t="s">
        <v>223</v>
      </c>
      <c r="G780" s="27">
        <v>0.25</v>
      </c>
      <c r="I780" s="27">
        <v>0.375</v>
      </c>
      <c r="L780" s="27">
        <v>2E-3</v>
      </c>
      <c r="O780" s="26">
        <v>0.03</v>
      </c>
      <c r="Q780" s="26"/>
      <c r="U780" s="27">
        <v>3.0000000000000001E-3</v>
      </c>
      <c r="X780" s="26">
        <f t="shared" si="369"/>
        <v>0.315</v>
      </c>
      <c r="AC780" s="31">
        <v>2E-3</v>
      </c>
      <c r="AD780" s="27">
        <f t="shared" si="370"/>
        <v>0.08</v>
      </c>
      <c r="AE780" s="27">
        <f t="shared" si="372"/>
        <v>8.0000000000000002E-3</v>
      </c>
      <c r="AF780" s="27">
        <f t="shared" si="371"/>
        <v>3.0000000000000001E-3</v>
      </c>
      <c r="AI780" s="27">
        <v>0.126</v>
      </c>
      <c r="AS780" s="27" t="s">
        <v>224</v>
      </c>
      <c r="AT780" s="27" t="s">
        <v>235</v>
      </c>
      <c r="AY780" s="27" t="s">
        <v>217</v>
      </c>
      <c r="AZ780" s="27" t="s">
        <v>196</v>
      </c>
      <c r="BA780" s="27" t="s">
        <v>226</v>
      </c>
      <c r="BF780" s="27" t="s">
        <v>227</v>
      </c>
      <c r="BN780" s="27" t="s">
        <v>228</v>
      </c>
      <c r="BO780" s="27" t="s">
        <v>229</v>
      </c>
      <c r="BP780" s="27" t="s">
        <v>230</v>
      </c>
    </row>
    <row r="781" spans="1:68" s="27" customFormat="1" x14ac:dyDescent="0.25">
      <c r="A781" s="27" t="s">
        <v>171</v>
      </c>
      <c r="B781" s="27" t="s">
        <v>172</v>
      </c>
      <c r="C781" s="27" t="s">
        <v>198</v>
      </c>
      <c r="D781" s="27" t="s">
        <v>34</v>
      </c>
      <c r="E781" s="27">
        <v>6</v>
      </c>
      <c r="F781" s="27" t="s">
        <v>223</v>
      </c>
      <c r="G781" s="27">
        <v>0.375</v>
      </c>
      <c r="I781" s="27">
        <v>0.5</v>
      </c>
      <c r="L781" s="27">
        <v>2.5000000000000001E-3</v>
      </c>
      <c r="O781" s="26">
        <v>3.5000000000000003E-2</v>
      </c>
      <c r="Q781" s="26"/>
      <c r="U781" s="27">
        <v>4.0000000000000001E-3</v>
      </c>
      <c r="X781" s="26">
        <f t="shared" si="369"/>
        <v>0.43</v>
      </c>
      <c r="AC781" s="31">
        <v>2E-3</v>
      </c>
      <c r="AD781" s="27">
        <f t="shared" si="370"/>
        <v>7.0000000000000007E-2</v>
      </c>
      <c r="AE781" s="27">
        <f t="shared" si="372"/>
        <v>8.0000000000000002E-3</v>
      </c>
      <c r="AF781" s="27">
        <f t="shared" si="371"/>
        <v>4.0000000000000001E-3</v>
      </c>
      <c r="AI781" s="27">
        <v>0.19800000000000001</v>
      </c>
      <c r="AS781" s="27" t="s">
        <v>224</v>
      </c>
      <c r="AT781" s="27" t="s">
        <v>235</v>
      </c>
      <c r="AY781" s="27" t="s">
        <v>217</v>
      </c>
      <c r="AZ781" s="27" t="s">
        <v>196</v>
      </c>
      <c r="BA781" s="27" t="s">
        <v>226</v>
      </c>
      <c r="BF781" s="27" t="s">
        <v>227</v>
      </c>
      <c r="BN781" s="27" t="s">
        <v>228</v>
      </c>
      <c r="BO781" s="27" t="s">
        <v>229</v>
      </c>
      <c r="BP781" s="27" t="s">
        <v>230</v>
      </c>
    </row>
    <row r="782" spans="1:68" s="27" customFormat="1" x14ac:dyDescent="0.25">
      <c r="A782" s="27" t="s">
        <v>171</v>
      </c>
      <c r="B782" s="27" t="s">
        <v>172</v>
      </c>
      <c r="C782" s="27" t="s">
        <v>198</v>
      </c>
      <c r="D782" s="27" t="s">
        <v>34</v>
      </c>
      <c r="E782" s="27">
        <v>6</v>
      </c>
      <c r="F782" s="27" t="s">
        <v>223</v>
      </c>
      <c r="G782" s="27">
        <v>0.5</v>
      </c>
      <c r="I782" s="27">
        <v>0.625</v>
      </c>
      <c r="L782" s="27">
        <v>2.5000000000000001E-3</v>
      </c>
      <c r="O782" s="26">
        <v>0.04</v>
      </c>
      <c r="Q782" s="26"/>
      <c r="U782" s="27">
        <v>4.0000000000000001E-3</v>
      </c>
      <c r="X782" s="26">
        <f t="shared" si="369"/>
        <v>0.54500000000000004</v>
      </c>
      <c r="AC782" s="31">
        <v>2E-3</v>
      </c>
      <c r="AD782" s="27">
        <f t="shared" si="370"/>
        <v>6.4000000000000001E-2</v>
      </c>
      <c r="AE782" s="27">
        <f t="shared" si="372"/>
        <v>8.0000000000000002E-3</v>
      </c>
      <c r="AF782" s="27">
        <f t="shared" si="371"/>
        <v>5.0000000000000001E-3</v>
      </c>
      <c r="AI782" s="27">
        <v>0.28499999999999998</v>
      </c>
      <c r="AS782" s="27" t="s">
        <v>224</v>
      </c>
      <c r="AT782" s="27" t="s">
        <v>235</v>
      </c>
      <c r="AY782" s="27" t="s">
        <v>217</v>
      </c>
      <c r="AZ782" s="27" t="s">
        <v>196</v>
      </c>
      <c r="BA782" s="27" t="s">
        <v>226</v>
      </c>
      <c r="BF782" s="27" t="s">
        <v>227</v>
      </c>
      <c r="BN782" s="27" t="s">
        <v>228</v>
      </c>
      <c r="BO782" s="27" t="s">
        <v>229</v>
      </c>
      <c r="BP782" s="27" t="s">
        <v>230</v>
      </c>
    </row>
    <row r="783" spans="1:68" s="27" customFormat="1" x14ac:dyDescent="0.25">
      <c r="A783" s="27" t="s">
        <v>171</v>
      </c>
      <c r="B783" s="27" t="s">
        <v>172</v>
      </c>
      <c r="C783" s="27" t="s">
        <v>198</v>
      </c>
      <c r="D783" s="27" t="s">
        <v>34</v>
      </c>
      <c r="E783" s="27">
        <v>6</v>
      </c>
      <c r="F783" s="27" t="s">
        <v>223</v>
      </c>
      <c r="G783" s="27">
        <v>0.625</v>
      </c>
      <c r="I783" s="27">
        <v>0.75</v>
      </c>
      <c r="L783" s="27">
        <v>2.5000000000000001E-3</v>
      </c>
      <c r="O783" s="26">
        <v>4.2000000000000003E-2</v>
      </c>
      <c r="Q783" s="26"/>
      <c r="U783" s="27">
        <v>4.0000000000000001E-3</v>
      </c>
      <c r="X783" s="26">
        <f t="shared" si="369"/>
        <v>0.66600000000000004</v>
      </c>
      <c r="AC783" s="31">
        <v>2E-3</v>
      </c>
      <c r="AD783" s="27">
        <f t="shared" si="370"/>
        <v>5.6000000000000001E-2</v>
      </c>
      <c r="AE783" s="27">
        <f t="shared" si="372"/>
        <v>8.0000000000000002E-3</v>
      </c>
      <c r="AF783" s="27">
        <f t="shared" si="371"/>
        <v>6.0000000000000001E-3</v>
      </c>
      <c r="AI783" s="27">
        <v>0.36199999999999999</v>
      </c>
      <c r="AS783" s="27" t="s">
        <v>224</v>
      </c>
      <c r="AT783" s="27" t="s">
        <v>235</v>
      </c>
      <c r="AY783" s="27" t="s">
        <v>217</v>
      </c>
      <c r="AZ783" s="27" t="s">
        <v>196</v>
      </c>
      <c r="BA783" s="27" t="s">
        <v>226</v>
      </c>
      <c r="BF783" s="27" t="s">
        <v>227</v>
      </c>
      <c r="BN783" s="27" t="s">
        <v>228</v>
      </c>
      <c r="BO783" s="27" t="s">
        <v>229</v>
      </c>
      <c r="BP783" s="27" t="s">
        <v>230</v>
      </c>
    </row>
    <row r="784" spans="1:68" s="27" customFormat="1" x14ac:dyDescent="0.25">
      <c r="A784" s="27" t="s">
        <v>171</v>
      </c>
      <c r="B784" s="27" t="s">
        <v>172</v>
      </c>
      <c r="C784" s="27" t="s">
        <v>198</v>
      </c>
      <c r="D784" s="27" t="s">
        <v>34</v>
      </c>
      <c r="E784" s="27">
        <v>6</v>
      </c>
      <c r="F784" s="27" t="s">
        <v>223</v>
      </c>
      <c r="G784" s="27">
        <v>0.75</v>
      </c>
      <c r="I784" s="27">
        <v>0.875</v>
      </c>
      <c r="L784" s="27">
        <v>3.0000000000000001E-3</v>
      </c>
      <c r="O784" s="26">
        <v>4.4999999999999998E-2</v>
      </c>
      <c r="Q784" s="26"/>
      <c r="U784" s="27">
        <v>4.0000000000000001E-3</v>
      </c>
      <c r="X784" s="26">
        <f t="shared" si="369"/>
        <v>0.78500000000000003</v>
      </c>
      <c r="AC784" s="31">
        <v>2E-3</v>
      </c>
      <c r="AD784" s="27">
        <f t="shared" si="370"/>
        <v>5.1428571428571428E-2</v>
      </c>
      <c r="AE784" s="27">
        <f t="shared" si="372"/>
        <v>8.0000000000000002E-3</v>
      </c>
      <c r="AF784" s="27">
        <f t="shared" si="371"/>
        <v>7.0000000000000001E-3</v>
      </c>
      <c r="AI784" s="27">
        <v>0.45500000000000002</v>
      </c>
      <c r="AS784" s="27" t="s">
        <v>224</v>
      </c>
      <c r="AT784" s="27" t="s">
        <v>235</v>
      </c>
      <c r="AY784" s="27" t="s">
        <v>217</v>
      </c>
      <c r="AZ784" s="27" t="s">
        <v>196</v>
      </c>
      <c r="BA784" s="27" t="s">
        <v>226</v>
      </c>
      <c r="BF784" s="27" t="s">
        <v>227</v>
      </c>
      <c r="BN784" s="27" t="s">
        <v>228</v>
      </c>
      <c r="BO784" s="27" t="s">
        <v>229</v>
      </c>
      <c r="BP784" s="27" t="s">
        <v>230</v>
      </c>
    </row>
    <row r="785" spans="1:68" s="27" customFormat="1" x14ac:dyDescent="0.25">
      <c r="A785" s="27" t="s">
        <v>171</v>
      </c>
      <c r="B785" s="27" t="s">
        <v>172</v>
      </c>
      <c r="C785" s="27" t="s">
        <v>198</v>
      </c>
      <c r="D785" s="27" t="s">
        <v>34</v>
      </c>
      <c r="E785" s="27">
        <v>6</v>
      </c>
      <c r="F785" s="27" t="s">
        <v>223</v>
      </c>
      <c r="G785" s="27">
        <v>1</v>
      </c>
      <c r="I785" s="27">
        <v>1.125</v>
      </c>
      <c r="L785" s="27">
        <v>3.5000000000000001E-3</v>
      </c>
      <c r="O785" s="26">
        <v>0.05</v>
      </c>
      <c r="Q785" s="26"/>
      <c r="U785" s="27">
        <v>5.0000000000000001E-3</v>
      </c>
      <c r="X785" s="26">
        <f t="shared" si="369"/>
        <v>1.0249999999999999</v>
      </c>
      <c r="AC785" s="31">
        <v>2E-3</v>
      </c>
      <c r="AD785" s="27">
        <f t="shared" si="370"/>
        <v>4.4444444444444446E-2</v>
      </c>
      <c r="AE785" s="27">
        <f t="shared" si="372"/>
        <v>0.01</v>
      </c>
      <c r="AF785" s="27">
        <f t="shared" si="371"/>
        <v>1.125E-2</v>
      </c>
      <c r="AI785" s="27">
        <v>0.65500000000000003</v>
      </c>
      <c r="AS785" s="27" t="s">
        <v>224</v>
      </c>
      <c r="AT785" s="27" t="s">
        <v>235</v>
      </c>
      <c r="AY785" s="27" t="s">
        <v>217</v>
      </c>
      <c r="AZ785" s="27" t="s">
        <v>196</v>
      </c>
      <c r="BA785" s="27" t="s">
        <v>226</v>
      </c>
      <c r="BF785" s="27" t="s">
        <v>227</v>
      </c>
      <c r="BN785" s="27" t="s">
        <v>228</v>
      </c>
      <c r="BO785" s="27" t="s">
        <v>229</v>
      </c>
      <c r="BP785" s="27" t="s">
        <v>230</v>
      </c>
    </row>
    <row r="786" spans="1:68" s="27" customFormat="1" x14ac:dyDescent="0.25">
      <c r="A786" s="27" t="s">
        <v>171</v>
      </c>
      <c r="B786" s="27" t="s">
        <v>172</v>
      </c>
      <c r="C786" s="27" t="s">
        <v>198</v>
      </c>
      <c r="D786" s="27" t="s">
        <v>34</v>
      </c>
      <c r="E786" s="27">
        <v>6</v>
      </c>
      <c r="F786" s="27" t="s">
        <v>223</v>
      </c>
      <c r="G786" s="27">
        <v>1.25</v>
      </c>
      <c r="I786" s="27">
        <v>1.375</v>
      </c>
      <c r="L786" s="27">
        <v>4.0000000000000001E-3</v>
      </c>
      <c r="O786" s="26">
        <v>0.05</v>
      </c>
      <c r="Q786" s="26"/>
      <c r="U786" s="27">
        <v>6.0000000000000001E-3</v>
      </c>
      <c r="X786" s="26">
        <f t="shared" si="369"/>
        <v>1.2749999999999999</v>
      </c>
      <c r="AC786" s="31">
        <v>2E-3</v>
      </c>
      <c r="AD786" s="27">
        <f t="shared" si="370"/>
        <v>3.6363636363636369E-2</v>
      </c>
      <c r="AE786" s="27">
        <f t="shared" si="372"/>
        <v>0.01</v>
      </c>
      <c r="AF786" s="27">
        <f t="shared" si="371"/>
        <v>1.375E-2</v>
      </c>
      <c r="AI786" s="27">
        <v>0.88400000000000001</v>
      </c>
      <c r="AS786" s="27" t="s">
        <v>224</v>
      </c>
      <c r="AT786" s="27" t="s">
        <v>235</v>
      </c>
      <c r="AY786" s="27" t="s">
        <v>217</v>
      </c>
      <c r="AZ786" s="27" t="s">
        <v>196</v>
      </c>
      <c r="BA786" s="27" t="s">
        <v>226</v>
      </c>
      <c r="BF786" s="27" t="s">
        <v>227</v>
      </c>
      <c r="BN786" s="27" t="s">
        <v>228</v>
      </c>
      <c r="BO786" s="27" t="s">
        <v>229</v>
      </c>
      <c r="BP786" s="27" t="s">
        <v>230</v>
      </c>
    </row>
    <row r="787" spans="1:68" s="27" customFormat="1" x14ac:dyDescent="0.25">
      <c r="A787" s="27" t="s">
        <v>171</v>
      </c>
      <c r="B787" s="27" t="s">
        <v>172</v>
      </c>
      <c r="C787" s="27" t="s">
        <v>198</v>
      </c>
      <c r="D787" s="27" t="s">
        <v>34</v>
      </c>
      <c r="E787" s="27">
        <v>6</v>
      </c>
      <c r="F787" s="27" t="s">
        <v>223</v>
      </c>
      <c r="G787" s="27">
        <v>1.5</v>
      </c>
      <c r="I787" s="27">
        <v>1.625</v>
      </c>
      <c r="L787" s="27">
        <v>4.4999999999999997E-3</v>
      </c>
      <c r="O787" s="26">
        <v>0.06</v>
      </c>
      <c r="Q787" s="26"/>
      <c r="U787" s="27">
        <v>6.0000000000000001E-3</v>
      </c>
      <c r="X787" s="26">
        <f t="shared" si="369"/>
        <v>1.5049999999999999</v>
      </c>
      <c r="AC787" s="31">
        <v>2E-3</v>
      </c>
      <c r="AD787" s="27">
        <f t="shared" si="370"/>
        <v>3.692307692307692E-2</v>
      </c>
      <c r="AE787" s="27">
        <f t="shared" si="372"/>
        <v>0.01</v>
      </c>
      <c r="AF787" s="27">
        <f t="shared" si="371"/>
        <v>1.6250000000000001E-2</v>
      </c>
      <c r="AI787" s="27">
        <v>1.1399999999999999</v>
      </c>
      <c r="AS787" s="27" t="s">
        <v>224</v>
      </c>
      <c r="AT787" s="27" t="s">
        <v>235</v>
      </c>
      <c r="AY787" s="27" t="s">
        <v>217</v>
      </c>
      <c r="AZ787" s="27" t="s">
        <v>196</v>
      </c>
      <c r="BA787" s="27" t="s">
        <v>226</v>
      </c>
      <c r="BF787" s="27" t="s">
        <v>227</v>
      </c>
      <c r="BN787" s="27" t="s">
        <v>228</v>
      </c>
      <c r="BO787" s="27" t="s">
        <v>229</v>
      </c>
      <c r="BP787" s="27" t="s">
        <v>230</v>
      </c>
    </row>
    <row r="788" spans="1:68" s="27" customFormat="1" x14ac:dyDescent="0.25">
      <c r="A788" s="27" t="s">
        <v>171</v>
      </c>
      <c r="B788" s="27" t="s">
        <v>172</v>
      </c>
      <c r="C788" s="27" t="s">
        <v>198</v>
      </c>
      <c r="D788" s="27" t="s">
        <v>34</v>
      </c>
      <c r="E788" s="27">
        <v>6</v>
      </c>
      <c r="F788" s="27" t="s">
        <v>223</v>
      </c>
      <c r="G788" s="27">
        <v>2</v>
      </c>
      <c r="I788" s="27">
        <v>2.125</v>
      </c>
      <c r="L788" s="27">
        <v>5.0000000000000001E-3</v>
      </c>
      <c r="O788" s="26">
        <v>7.0000000000000007E-2</v>
      </c>
      <c r="Q788" s="26"/>
      <c r="U788" s="27">
        <v>7.0000000000000001E-3</v>
      </c>
      <c r="X788" s="26">
        <f t="shared" si="369"/>
        <v>1.9849999999999999</v>
      </c>
      <c r="AC788" s="31">
        <v>2E-3</v>
      </c>
      <c r="AD788" s="27">
        <f t="shared" si="370"/>
        <v>3.2941176470588238E-2</v>
      </c>
      <c r="AE788" s="27">
        <f t="shared" si="372"/>
        <v>0.01</v>
      </c>
      <c r="AF788" s="27">
        <f t="shared" si="371"/>
        <v>2.1250000000000002E-2</v>
      </c>
      <c r="AI788" s="27">
        <v>1.75</v>
      </c>
      <c r="AS788" s="27" t="s">
        <v>224</v>
      </c>
      <c r="AT788" s="27" t="s">
        <v>235</v>
      </c>
      <c r="AY788" s="27" t="s">
        <v>217</v>
      </c>
      <c r="AZ788" s="27" t="s">
        <v>196</v>
      </c>
      <c r="BA788" s="27" t="s">
        <v>226</v>
      </c>
      <c r="BF788" s="27" t="s">
        <v>227</v>
      </c>
      <c r="BN788" s="27" t="s">
        <v>228</v>
      </c>
      <c r="BO788" s="27" t="s">
        <v>229</v>
      </c>
      <c r="BP788" s="27" t="s">
        <v>230</v>
      </c>
    </row>
    <row r="789" spans="1:68" s="27" customFormat="1" x14ac:dyDescent="0.25">
      <c r="A789" s="27" t="s">
        <v>171</v>
      </c>
      <c r="B789" s="27" t="s">
        <v>172</v>
      </c>
      <c r="C789" s="27" t="s">
        <v>198</v>
      </c>
      <c r="D789" s="27" t="s">
        <v>34</v>
      </c>
      <c r="E789" s="27">
        <v>6</v>
      </c>
      <c r="F789" s="27" t="s">
        <v>223</v>
      </c>
      <c r="G789" s="27">
        <v>2.5</v>
      </c>
      <c r="I789" s="27">
        <v>2.625</v>
      </c>
      <c r="L789" s="27">
        <v>5.0000000000000001E-3</v>
      </c>
      <c r="O789" s="26">
        <v>0.08</v>
      </c>
      <c r="Q789" s="26"/>
      <c r="U789" s="27">
        <v>8.0000000000000002E-3</v>
      </c>
      <c r="X789" s="26">
        <f t="shared" si="369"/>
        <v>2.4649999999999999</v>
      </c>
      <c r="AC789" s="31">
        <v>2E-3</v>
      </c>
      <c r="AD789" s="27">
        <f t="shared" si="370"/>
        <v>3.0476190476190476E-2</v>
      </c>
      <c r="AE789" s="27">
        <f t="shared" si="372"/>
        <v>0.01</v>
      </c>
      <c r="AF789" s="27">
        <f t="shared" si="371"/>
        <v>2.6249999999999999E-2</v>
      </c>
      <c r="AI789" s="27">
        <v>2.48</v>
      </c>
      <c r="AS789" s="27" t="s">
        <v>224</v>
      </c>
      <c r="AT789" s="27" t="s">
        <v>235</v>
      </c>
      <c r="AY789" s="27" t="s">
        <v>217</v>
      </c>
      <c r="AZ789" s="27" t="s">
        <v>196</v>
      </c>
      <c r="BA789" s="27" t="s">
        <v>226</v>
      </c>
      <c r="BF789" s="27" t="s">
        <v>227</v>
      </c>
      <c r="BN789" s="27" t="s">
        <v>228</v>
      </c>
      <c r="BO789" s="27" t="s">
        <v>229</v>
      </c>
      <c r="BP789" s="27" t="s">
        <v>230</v>
      </c>
    </row>
    <row r="790" spans="1:68" s="27" customFormat="1" x14ac:dyDescent="0.25">
      <c r="A790" s="27" t="s">
        <v>171</v>
      </c>
      <c r="B790" s="27" t="s">
        <v>172</v>
      </c>
      <c r="C790" s="27" t="s">
        <v>198</v>
      </c>
      <c r="D790" s="27" t="s">
        <v>34</v>
      </c>
      <c r="E790" s="27">
        <v>6</v>
      </c>
      <c r="F790" s="27" t="s">
        <v>223</v>
      </c>
      <c r="G790" s="27">
        <v>3</v>
      </c>
      <c r="I790" s="27">
        <v>3.125</v>
      </c>
      <c r="L790" s="27">
        <v>5.0000000000000001E-3</v>
      </c>
      <c r="O790" s="26">
        <v>0.09</v>
      </c>
      <c r="Q790" s="26"/>
      <c r="U790" s="27">
        <v>8.9999999999999993E-3</v>
      </c>
      <c r="X790" s="26">
        <f t="shared" si="369"/>
        <v>2.9449999999999998</v>
      </c>
      <c r="AC790" s="31">
        <v>2E-3</v>
      </c>
      <c r="AD790" s="27">
        <f t="shared" si="370"/>
        <v>2.8799999999999999E-2</v>
      </c>
      <c r="AE790" s="27">
        <f t="shared" si="372"/>
        <v>1.4999999999999999E-2</v>
      </c>
      <c r="AF790" s="27">
        <f t="shared" si="371"/>
        <v>4.6875E-2</v>
      </c>
      <c r="AI790" s="27">
        <v>3.33</v>
      </c>
      <c r="AS790" s="27" t="s">
        <v>224</v>
      </c>
      <c r="AT790" s="27" t="s">
        <v>235</v>
      </c>
      <c r="AY790" s="27" t="s">
        <v>217</v>
      </c>
      <c r="AZ790" s="27" t="s">
        <v>196</v>
      </c>
      <c r="BA790" s="27" t="s">
        <v>226</v>
      </c>
      <c r="BF790" s="27" t="s">
        <v>227</v>
      </c>
      <c r="BN790" s="27" t="s">
        <v>228</v>
      </c>
      <c r="BO790" s="27" t="s">
        <v>229</v>
      </c>
      <c r="BP790" s="27" t="s">
        <v>230</v>
      </c>
    </row>
    <row r="791" spans="1:68" s="27" customFormat="1" x14ac:dyDescent="0.25">
      <c r="A791" s="27" t="s">
        <v>171</v>
      </c>
      <c r="B791" s="27" t="s">
        <v>172</v>
      </c>
      <c r="C791" s="27" t="s">
        <v>198</v>
      </c>
      <c r="D791" s="27" t="s">
        <v>34</v>
      </c>
      <c r="E791" s="27">
        <v>6</v>
      </c>
      <c r="F791" s="27" t="s">
        <v>223</v>
      </c>
      <c r="G791" s="27">
        <v>3.5</v>
      </c>
      <c r="I791" s="27">
        <v>6.625</v>
      </c>
      <c r="L791" s="27">
        <v>5.0000000000000001E-3</v>
      </c>
      <c r="O791" s="26">
        <v>0.1</v>
      </c>
      <c r="Q791" s="26"/>
      <c r="U791" s="27">
        <v>0.01</v>
      </c>
      <c r="X791" s="26">
        <f t="shared" ref="X791:X820" si="373">I791-2*O791</f>
        <v>6.4249999999999998</v>
      </c>
      <c r="AC791" s="31">
        <v>2E-3</v>
      </c>
      <c r="AD791" s="27">
        <f t="shared" ref="AD791:AD820" si="374">O791/I791</f>
        <v>1.509433962264151E-2</v>
      </c>
      <c r="AE791" s="27">
        <f t="shared" si="372"/>
        <v>1.4999999999999999E-2</v>
      </c>
      <c r="AF791" s="27">
        <f t="shared" ref="AF791:AF820" si="375">AE791*I791</f>
        <v>9.9374999999999991E-2</v>
      </c>
      <c r="AI791" s="27">
        <v>4.29</v>
      </c>
      <c r="AS791" s="27" t="s">
        <v>224</v>
      </c>
      <c r="AT791" s="27" t="s">
        <v>235</v>
      </c>
      <c r="AY791" s="27" t="s">
        <v>217</v>
      </c>
      <c r="AZ791" s="27" t="s">
        <v>196</v>
      </c>
      <c r="BA791" s="27" t="s">
        <v>226</v>
      </c>
      <c r="BF791" s="27" t="s">
        <v>227</v>
      </c>
      <c r="BN791" s="27" t="s">
        <v>228</v>
      </c>
      <c r="BO791" s="27" t="s">
        <v>229</v>
      </c>
      <c r="BP791" s="27" t="s">
        <v>230</v>
      </c>
    </row>
    <row r="792" spans="1:68" s="27" customFormat="1" x14ac:dyDescent="0.25">
      <c r="A792" s="27" t="s">
        <v>171</v>
      </c>
      <c r="B792" s="27" t="s">
        <v>172</v>
      </c>
      <c r="C792" s="27" t="s">
        <v>198</v>
      </c>
      <c r="D792" s="27" t="s">
        <v>34</v>
      </c>
      <c r="E792" s="27">
        <v>6</v>
      </c>
      <c r="F792" s="27" t="s">
        <v>223</v>
      </c>
      <c r="G792" s="27">
        <v>4</v>
      </c>
      <c r="I792" s="27">
        <v>4.125</v>
      </c>
      <c r="L792" s="27">
        <v>5.0000000000000001E-3</v>
      </c>
      <c r="O792" s="26">
        <v>0.11</v>
      </c>
      <c r="Q792" s="26"/>
      <c r="U792" s="27">
        <v>1.0999999999999999E-2</v>
      </c>
      <c r="X792" s="26">
        <f t="shared" si="373"/>
        <v>3.9049999999999998</v>
      </c>
      <c r="AC792" s="31">
        <v>2E-3</v>
      </c>
      <c r="AD792" s="27">
        <f t="shared" si="374"/>
        <v>2.6666666666666668E-2</v>
      </c>
      <c r="AE792" s="27">
        <f t="shared" si="372"/>
        <v>1.4999999999999999E-2</v>
      </c>
      <c r="AF792" s="27">
        <f t="shared" si="375"/>
        <v>6.1874999999999999E-2</v>
      </c>
      <c r="AI792" s="27">
        <v>5.38</v>
      </c>
      <c r="AS792" s="27" t="s">
        <v>224</v>
      </c>
      <c r="AT792" s="27" t="s">
        <v>235</v>
      </c>
      <c r="AY792" s="27" t="s">
        <v>217</v>
      </c>
      <c r="AZ792" s="27" t="s">
        <v>196</v>
      </c>
      <c r="BA792" s="27" t="s">
        <v>226</v>
      </c>
      <c r="BF792" s="27" t="s">
        <v>227</v>
      </c>
      <c r="BN792" s="27" t="s">
        <v>228</v>
      </c>
      <c r="BO792" s="27" t="s">
        <v>229</v>
      </c>
      <c r="BP792" s="27" t="s">
        <v>230</v>
      </c>
    </row>
    <row r="793" spans="1:68" s="27" customFormat="1" x14ac:dyDescent="0.25">
      <c r="A793" s="27" t="s">
        <v>171</v>
      </c>
      <c r="B793" s="27" t="s">
        <v>172</v>
      </c>
      <c r="C793" s="27" t="s">
        <v>198</v>
      </c>
      <c r="D793" s="27" t="s">
        <v>34</v>
      </c>
      <c r="E793" s="27">
        <v>6</v>
      </c>
      <c r="F793" s="27" t="s">
        <v>223</v>
      </c>
      <c r="G793" s="27">
        <v>5</v>
      </c>
      <c r="I793" s="27">
        <v>5.125</v>
      </c>
      <c r="L793" s="27">
        <v>5.0000000000000001E-3</v>
      </c>
      <c r="O793" s="26">
        <v>0.125</v>
      </c>
      <c r="Q793" s="26"/>
      <c r="U793" s="27">
        <v>1.2E-2</v>
      </c>
      <c r="X793" s="26">
        <f t="shared" si="373"/>
        <v>4.875</v>
      </c>
      <c r="AC793" s="31">
        <v>2E-3</v>
      </c>
      <c r="AD793" s="27">
        <f t="shared" si="374"/>
        <v>2.4390243902439025E-2</v>
      </c>
      <c r="AE793" s="27">
        <f t="shared" si="372"/>
        <v>1.4999999999999999E-2</v>
      </c>
      <c r="AF793" s="27">
        <f t="shared" si="375"/>
        <v>7.6874999999999999E-2</v>
      </c>
      <c r="AI793" s="27">
        <v>7.61</v>
      </c>
      <c r="AS793" s="27" t="s">
        <v>224</v>
      </c>
      <c r="AT793" s="27" t="s">
        <v>235</v>
      </c>
      <c r="AY793" s="27" t="s">
        <v>217</v>
      </c>
      <c r="AZ793" s="27" t="s">
        <v>196</v>
      </c>
      <c r="BA793" s="27" t="s">
        <v>226</v>
      </c>
      <c r="BF793" s="27" t="s">
        <v>227</v>
      </c>
      <c r="BN793" s="27" t="s">
        <v>228</v>
      </c>
      <c r="BO793" s="27" t="s">
        <v>229</v>
      </c>
      <c r="BP793" s="27" t="s">
        <v>230</v>
      </c>
    </row>
    <row r="794" spans="1:68" s="27" customFormat="1" x14ac:dyDescent="0.25">
      <c r="A794" s="27" t="s">
        <v>171</v>
      </c>
      <c r="B794" s="27" t="s">
        <v>172</v>
      </c>
      <c r="C794" s="27" t="s">
        <v>198</v>
      </c>
      <c r="D794" s="27" t="s">
        <v>34</v>
      </c>
      <c r="E794" s="27">
        <v>6</v>
      </c>
      <c r="F794" s="27" t="s">
        <v>223</v>
      </c>
      <c r="G794" s="27">
        <v>6</v>
      </c>
      <c r="I794" s="27">
        <v>6.125</v>
      </c>
      <c r="L794" s="27">
        <v>5.0000000000000001E-3</v>
      </c>
      <c r="O794" s="26">
        <v>0.14000000000000001</v>
      </c>
      <c r="Q794" s="26"/>
      <c r="U794" s="27">
        <v>1.4E-2</v>
      </c>
      <c r="X794" s="26">
        <f t="shared" si="373"/>
        <v>5.8449999999999998</v>
      </c>
      <c r="AC794" s="31">
        <v>2E-3</v>
      </c>
      <c r="AD794" s="27">
        <f t="shared" si="374"/>
        <v>2.2857142857142861E-2</v>
      </c>
      <c r="AE794" s="27">
        <f t="shared" si="372"/>
        <v>1.4999999999999999E-2</v>
      </c>
      <c r="AF794" s="27">
        <f t="shared" si="375"/>
        <v>9.1874999999999998E-2</v>
      </c>
      <c r="AI794" s="27">
        <v>10.199999999999999</v>
      </c>
      <c r="AS794" s="27" t="s">
        <v>224</v>
      </c>
      <c r="AT794" s="27" t="s">
        <v>235</v>
      </c>
      <c r="AY794" s="27" t="s">
        <v>217</v>
      </c>
      <c r="AZ794" s="27" t="s">
        <v>196</v>
      </c>
      <c r="BA794" s="27" t="s">
        <v>226</v>
      </c>
      <c r="BF794" s="27" t="s">
        <v>227</v>
      </c>
      <c r="BN794" s="27" t="s">
        <v>228</v>
      </c>
      <c r="BO794" s="27" t="s">
        <v>229</v>
      </c>
      <c r="BP794" s="27" t="s">
        <v>230</v>
      </c>
    </row>
    <row r="795" spans="1:68" s="27" customFormat="1" x14ac:dyDescent="0.25">
      <c r="A795" s="27" t="s">
        <v>171</v>
      </c>
      <c r="B795" s="27" t="s">
        <v>172</v>
      </c>
      <c r="C795" s="27" t="s">
        <v>198</v>
      </c>
      <c r="D795" s="27" t="s">
        <v>34</v>
      </c>
      <c r="E795" s="27">
        <v>6</v>
      </c>
      <c r="F795" s="27" t="s">
        <v>223</v>
      </c>
      <c r="G795" s="27">
        <v>8</v>
      </c>
      <c r="I795" s="27">
        <v>8.125</v>
      </c>
      <c r="L795" s="27">
        <v>6.0000000000000001E-3</v>
      </c>
      <c r="O795" s="26">
        <v>0.2</v>
      </c>
      <c r="Q795" s="26"/>
      <c r="U795" s="27">
        <v>0.02</v>
      </c>
      <c r="X795" s="26">
        <f t="shared" si="373"/>
        <v>7.7249999999999996</v>
      </c>
      <c r="AC795" s="31">
        <v>2E-3</v>
      </c>
      <c r="AD795" s="27">
        <f t="shared" si="374"/>
        <v>2.4615384615384615E-2</v>
      </c>
      <c r="AE795" s="27">
        <f t="shared" si="372"/>
        <v>1.4999999999999999E-2</v>
      </c>
      <c r="AF795" s="27">
        <f t="shared" si="375"/>
        <v>0.121875</v>
      </c>
      <c r="AI795" s="27">
        <v>19.3</v>
      </c>
      <c r="AS795" s="27" t="s">
        <v>224</v>
      </c>
      <c r="AT795" s="27" t="s">
        <v>235</v>
      </c>
      <c r="AY795" s="27" t="s">
        <v>217</v>
      </c>
      <c r="AZ795" s="27" t="s">
        <v>196</v>
      </c>
      <c r="BA795" s="27" t="s">
        <v>226</v>
      </c>
      <c r="BF795" s="27" t="s">
        <v>227</v>
      </c>
      <c r="BN795" s="27" t="s">
        <v>228</v>
      </c>
      <c r="BO795" s="27" t="s">
        <v>229</v>
      </c>
      <c r="BP795" s="27" t="s">
        <v>230</v>
      </c>
    </row>
    <row r="796" spans="1:68" s="27" customFormat="1" x14ac:dyDescent="0.25">
      <c r="A796" s="27" t="s">
        <v>171</v>
      </c>
      <c r="B796" s="27" t="s">
        <v>172</v>
      </c>
      <c r="C796" s="27" t="s">
        <v>198</v>
      </c>
      <c r="D796" s="27" t="s">
        <v>34</v>
      </c>
      <c r="E796" s="27">
        <v>6</v>
      </c>
      <c r="F796" s="27" t="s">
        <v>223</v>
      </c>
      <c r="G796" s="27">
        <v>10</v>
      </c>
      <c r="I796" s="27">
        <v>10.125</v>
      </c>
      <c r="L796" s="27">
        <v>8.0000000000000002E-3</v>
      </c>
      <c r="O796" s="26">
        <v>0.25</v>
      </c>
      <c r="Q796" s="26"/>
      <c r="U796" s="27">
        <v>2.5000000000000001E-2</v>
      </c>
      <c r="X796" s="26">
        <f t="shared" si="373"/>
        <v>9.625</v>
      </c>
      <c r="AC796" s="31">
        <v>2E-3</v>
      </c>
      <c r="AD796" s="27">
        <f t="shared" si="374"/>
        <v>2.4691358024691357E-2</v>
      </c>
      <c r="AE796" s="27">
        <f t="shared" si="372"/>
        <v>1.4999999999999999E-2</v>
      </c>
      <c r="AF796" s="27">
        <f t="shared" si="375"/>
        <v>0.15187499999999998</v>
      </c>
      <c r="AI796" s="27">
        <v>30.1</v>
      </c>
      <c r="AS796" s="27" t="s">
        <v>224</v>
      </c>
      <c r="AT796" s="27" t="s">
        <v>235</v>
      </c>
      <c r="AY796" s="27" t="s">
        <v>217</v>
      </c>
      <c r="AZ796" s="27" t="s">
        <v>196</v>
      </c>
      <c r="BA796" s="27" t="s">
        <v>226</v>
      </c>
      <c r="BF796" s="27" t="s">
        <v>227</v>
      </c>
      <c r="BN796" s="27" t="s">
        <v>228</v>
      </c>
      <c r="BO796" s="27" t="s">
        <v>229</v>
      </c>
      <c r="BP796" s="27" t="s">
        <v>230</v>
      </c>
    </row>
    <row r="797" spans="1:68" s="27" customFormat="1" x14ac:dyDescent="0.25">
      <c r="A797" s="27" t="s">
        <v>171</v>
      </c>
      <c r="B797" s="27" t="s">
        <v>172</v>
      </c>
      <c r="C797" s="27" t="s">
        <v>198</v>
      </c>
      <c r="D797" s="27" t="s">
        <v>34</v>
      </c>
      <c r="E797" s="27">
        <v>6</v>
      </c>
      <c r="F797" s="27" t="s">
        <v>223</v>
      </c>
      <c r="G797" s="27">
        <v>12</v>
      </c>
      <c r="I797" s="27">
        <v>12.125</v>
      </c>
      <c r="L797" s="27">
        <v>8.0000000000000002E-3</v>
      </c>
      <c r="O797" s="26">
        <v>0.28000000000000003</v>
      </c>
      <c r="Q797" s="26"/>
      <c r="U797" s="27">
        <v>2.8000000000000001E-2</v>
      </c>
      <c r="X797" s="26">
        <f t="shared" si="373"/>
        <v>11.565</v>
      </c>
      <c r="AC797" s="31">
        <v>2E-3</v>
      </c>
      <c r="AD797" s="27">
        <f t="shared" si="374"/>
        <v>2.3092783505154642E-2</v>
      </c>
      <c r="AE797" s="27">
        <f t="shared" si="372"/>
        <v>1.4999999999999999E-2</v>
      </c>
      <c r="AF797" s="27">
        <f t="shared" si="375"/>
        <v>0.18187499999999998</v>
      </c>
      <c r="AI797" s="27">
        <v>40.4</v>
      </c>
      <c r="AS797" s="27" t="s">
        <v>224</v>
      </c>
      <c r="AT797" s="27" t="s">
        <v>235</v>
      </c>
      <c r="AY797" s="27" t="s">
        <v>217</v>
      </c>
      <c r="AZ797" s="27" t="s">
        <v>196</v>
      </c>
      <c r="BA797" s="27" t="s">
        <v>226</v>
      </c>
      <c r="BF797" s="27" t="s">
        <v>227</v>
      </c>
      <c r="BN797" s="27" t="s">
        <v>228</v>
      </c>
      <c r="BO797" s="27" t="s">
        <v>229</v>
      </c>
      <c r="BP797" s="27" t="s">
        <v>230</v>
      </c>
    </row>
    <row r="798" spans="1:68" s="27" customFormat="1" x14ac:dyDescent="0.25">
      <c r="A798" s="27" t="s">
        <v>171</v>
      </c>
      <c r="B798" s="27" t="s">
        <v>172</v>
      </c>
      <c r="C798" s="27" t="s">
        <v>198</v>
      </c>
      <c r="D798" s="27" t="s">
        <v>34</v>
      </c>
      <c r="E798" s="27">
        <v>6</v>
      </c>
      <c r="F798" s="27" t="s">
        <v>223</v>
      </c>
      <c r="G798" s="27">
        <v>0.25</v>
      </c>
      <c r="I798" s="27">
        <v>0.375</v>
      </c>
      <c r="L798" s="27">
        <v>1E-3</v>
      </c>
      <c r="O798" s="26">
        <v>0.03</v>
      </c>
      <c r="Q798" s="26"/>
      <c r="U798" s="27">
        <v>3.0000000000000001E-3</v>
      </c>
      <c r="X798" s="26">
        <f t="shared" si="373"/>
        <v>0.315</v>
      </c>
      <c r="AC798" s="31">
        <v>2E-3</v>
      </c>
      <c r="AD798" s="27">
        <f t="shared" si="374"/>
        <v>0.08</v>
      </c>
      <c r="AE798" s="27">
        <f t="shared" ref="AE798:AE849" si="376">IF(AND(AD798&gt;0.01,AD798&lt;=0.03),0.015,IF(AND(AD798&gt;0.03,AD798&lt;=0.05),0.01,IF(AND(AD798&gt;0.05,AD798&lt;=0.1),0.008,IF(AD798&gt;0.1,0.007))))</f>
        <v>8.0000000000000002E-3</v>
      </c>
      <c r="AF798" s="27">
        <f t="shared" si="375"/>
        <v>3.0000000000000001E-3</v>
      </c>
      <c r="AI798" s="27">
        <v>0.126</v>
      </c>
      <c r="AS798" s="27" t="s">
        <v>231</v>
      </c>
      <c r="AT798" s="27" t="s">
        <v>235</v>
      </c>
      <c r="AY798" s="27" t="s">
        <v>217</v>
      </c>
      <c r="AZ798" s="27" t="s">
        <v>196</v>
      </c>
      <c r="BA798" s="27" t="s">
        <v>226</v>
      </c>
      <c r="BF798" s="27" t="s">
        <v>227</v>
      </c>
      <c r="BN798" s="27" t="s">
        <v>228</v>
      </c>
      <c r="BO798" s="27" t="s">
        <v>229</v>
      </c>
      <c r="BP798" s="27" t="s">
        <v>230</v>
      </c>
    </row>
    <row r="799" spans="1:68" s="27" customFormat="1" x14ac:dyDescent="0.25">
      <c r="A799" s="27" t="s">
        <v>171</v>
      </c>
      <c r="B799" s="27" t="s">
        <v>172</v>
      </c>
      <c r="C799" s="27" t="s">
        <v>198</v>
      </c>
      <c r="D799" s="27" t="s">
        <v>34</v>
      </c>
      <c r="E799" s="27">
        <v>6</v>
      </c>
      <c r="F799" s="27" t="s">
        <v>223</v>
      </c>
      <c r="G799" s="27">
        <v>0.375</v>
      </c>
      <c r="I799" s="27">
        <v>0.5</v>
      </c>
      <c r="L799" s="27">
        <v>1E-3</v>
      </c>
      <c r="O799" s="26">
        <v>3.5000000000000003E-2</v>
      </c>
      <c r="Q799" s="26"/>
      <c r="U799" s="27">
        <v>4.0000000000000001E-3</v>
      </c>
      <c r="X799" s="26">
        <f t="shared" si="373"/>
        <v>0.43</v>
      </c>
      <c r="AC799" s="31">
        <v>2E-3</v>
      </c>
      <c r="AD799" s="27">
        <f t="shared" si="374"/>
        <v>7.0000000000000007E-2</v>
      </c>
      <c r="AE799" s="27">
        <f t="shared" si="376"/>
        <v>8.0000000000000002E-3</v>
      </c>
      <c r="AF799" s="27">
        <f t="shared" si="375"/>
        <v>4.0000000000000001E-3</v>
      </c>
      <c r="AI799" s="27">
        <v>0.19800000000000001</v>
      </c>
      <c r="AS799" s="27" t="s">
        <v>231</v>
      </c>
      <c r="AT799" s="27" t="s">
        <v>235</v>
      </c>
      <c r="AY799" s="27" t="s">
        <v>217</v>
      </c>
      <c r="AZ799" s="27" t="s">
        <v>196</v>
      </c>
      <c r="BA799" s="27" t="s">
        <v>226</v>
      </c>
      <c r="BF799" s="27" t="s">
        <v>227</v>
      </c>
      <c r="BN799" s="27" t="s">
        <v>228</v>
      </c>
      <c r="BO799" s="27" t="s">
        <v>229</v>
      </c>
      <c r="BP799" s="27" t="s">
        <v>230</v>
      </c>
    </row>
    <row r="800" spans="1:68" s="27" customFormat="1" x14ac:dyDescent="0.25">
      <c r="A800" s="27" t="s">
        <v>171</v>
      </c>
      <c r="B800" s="27" t="s">
        <v>172</v>
      </c>
      <c r="C800" s="27" t="s">
        <v>198</v>
      </c>
      <c r="D800" s="27" t="s">
        <v>34</v>
      </c>
      <c r="E800" s="27">
        <v>6</v>
      </c>
      <c r="F800" s="27" t="s">
        <v>223</v>
      </c>
      <c r="G800" s="27">
        <v>0.5</v>
      </c>
      <c r="I800" s="27">
        <v>0.625</v>
      </c>
      <c r="L800" s="27">
        <v>1E-3</v>
      </c>
      <c r="O800" s="26">
        <v>0.04</v>
      </c>
      <c r="Q800" s="26"/>
      <c r="U800" s="27">
        <v>4.0000000000000001E-3</v>
      </c>
      <c r="X800" s="26">
        <f t="shared" si="373"/>
        <v>0.54500000000000004</v>
      </c>
      <c r="AC800" s="31">
        <v>2E-3</v>
      </c>
      <c r="AD800" s="27">
        <f t="shared" si="374"/>
        <v>6.4000000000000001E-2</v>
      </c>
      <c r="AE800" s="27">
        <f t="shared" si="376"/>
        <v>8.0000000000000002E-3</v>
      </c>
      <c r="AF800" s="27">
        <f t="shared" si="375"/>
        <v>5.0000000000000001E-3</v>
      </c>
      <c r="AI800" s="27">
        <v>0.28499999999999998</v>
      </c>
      <c r="AS800" s="27" t="s">
        <v>231</v>
      </c>
      <c r="AT800" s="27" t="s">
        <v>235</v>
      </c>
      <c r="AY800" s="27" t="s">
        <v>217</v>
      </c>
      <c r="AZ800" s="27" t="s">
        <v>196</v>
      </c>
      <c r="BA800" s="27" t="s">
        <v>226</v>
      </c>
      <c r="BF800" s="27" t="s">
        <v>227</v>
      </c>
      <c r="BN800" s="27" t="s">
        <v>228</v>
      </c>
      <c r="BO800" s="27" t="s">
        <v>229</v>
      </c>
      <c r="BP800" s="27" t="s">
        <v>230</v>
      </c>
    </row>
    <row r="801" spans="1:68" s="27" customFormat="1" x14ac:dyDescent="0.25">
      <c r="A801" s="27" t="s">
        <v>171</v>
      </c>
      <c r="B801" s="27" t="s">
        <v>172</v>
      </c>
      <c r="C801" s="27" t="s">
        <v>198</v>
      </c>
      <c r="D801" s="27" t="s">
        <v>34</v>
      </c>
      <c r="E801" s="27">
        <v>6</v>
      </c>
      <c r="F801" s="27" t="s">
        <v>223</v>
      </c>
      <c r="G801" s="27">
        <v>0.625</v>
      </c>
      <c r="I801" s="27">
        <v>0.75</v>
      </c>
      <c r="L801" s="27">
        <v>1E-3</v>
      </c>
      <c r="O801" s="26">
        <v>4.2000000000000003E-2</v>
      </c>
      <c r="Q801" s="26"/>
      <c r="U801" s="27">
        <v>4.0000000000000001E-3</v>
      </c>
      <c r="X801" s="26">
        <f t="shared" si="373"/>
        <v>0.66600000000000004</v>
      </c>
      <c r="AC801" s="31">
        <v>2E-3</v>
      </c>
      <c r="AD801" s="27">
        <f t="shared" si="374"/>
        <v>5.6000000000000001E-2</v>
      </c>
      <c r="AE801" s="27">
        <f t="shared" si="376"/>
        <v>8.0000000000000002E-3</v>
      </c>
      <c r="AF801" s="27">
        <f t="shared" si="375"/>
        <v>6.0000000000000001E-3</v>
      </c>
      <c r="AI801" s="27">
        <v>0.36199999999999999</v>
      </c>
      <c r="AS801" s="27" t="s">
        <v>231</v>
      </c>
      <c r="AT801" s="27" t="s">
        <v>235</v>
      </c>
      <c r="AY801" s="27" t="s">
        <v>217</v>
      </c>
      <c r="AZ801" s="27" t="s">
        <v>196</v>
      </c>
      <c r="BA801" s="27" t="s">
        <v>226</v>
      </c>
      <c r="BF801" s="27" t="s">
        <v>227</v>
      </c>
      <c r="BN801" s="27" t="s">
        <v>228</v>
      </c>
      <c r="BO801" s="27" t="s">
        <v>229</v>
      </c>
      <c r="BP801" s="27" t="s">
        <v>230</v>
      </c>
    </row>
    <row r="802" spans="1:68" s="27" customFormat="1" x14ac:dyDescent="0.25">
      <c r="A802" s="27" t="s">
        <v>171</v>
      </c>
      <c r="B802" s="27" t="s">
        <v>172</v>
      </c>
      <c r="C802" s="27" t="s">
        <v>198</v>
      </c>
      <c r="D802" s="27" t="s">
        <v>34</v>
      </c>
      <c r="E802" s="27">
        <v>6</v>
      </c>
      <c r="F802" s="27" t="s">
        <v>223</v>
      </c>
      <c r="G802" s="27">
        <v>0.75</v>
      </c>
      <c r="I802" s="27">
        <v>0.875</v>
      </c>
      <c r="L802" s="27">
        <v>1E-3</v>
      </c>
      <c r="O802" s="26">
        <v>4.4999999999999998E-2</v>
      </c>
      <c r="Q802" s="26"/>
      <c r="U802" s="27">
        <v>4.0000000000000001E-3</v>
      </c>
      <c r="X802" s="26">
        <f t="shared" si="373"/>
        <v>0.78500000000000003</v>
      </c>
      <c r="AC802" s="31">
        <v>2E-3</v>
      </c>
      <c r="AD802" s="27">
        <f t="shared" si="374"/>
        <v>5.1428571428571428E-2</v>
      </c>
      <c r="AE802" s="27">
        <f t="shared" si="376"/>
        <v>8.0000000000000002E-3</v>
      </c>
      <c r="AF802" s="27">
        <f t="shared" si="375"/>
        <v>7.0000000000000001E-3</v>
      </c>
      <c r="AI802" s="27">
        <v>0.45500000000000002</v>
      </c>
      <c r="AS802" s="27" t="s">
        <v>231</v>
      </c>
      <c r="AT802" s="27" t="s">
        <v>235</v>
      </c>
      <c r="AY802" s="27" t="s">
        <v>217</v>
      </c>
      <c r="AZ802" s="27" t="s">
        <v>196</v>
      </c>
      <c r="BA802" s="27" t="s">
        <v>226</v>
      </c>
      <c r="BF802" s="27" t="s">
        <v>227</v>
      </c>
      <c r="BN802" s="27" t="s">
        <v>228</v>
      </c>
      <c r="BO802" s="27" t="s">
        <v>229</v>
      </c>
      <c r="BP802" s="27" t="s">
        <v>230</v>
      </c>
    </row>
    <row r="803" spans="1:68" s="27" customFormat="1" x14ac:dyDescent="0.25">
      <c r="A803" s="27" t="s">
        <v>171</v>
      </c>
      <c r="B803" s="27" t="s">
        <v>172</v>
      </c>
      <c r="C803" s="27" t="s">
        <v>198</v>
      </c>
      <c r="D803" s="27" t="s">
        <v>34</v>
      </c>
      <c r="E803" s="27">
        <v>6</v>
      </c>
      <c r="F803" s="27" t="s">
        <v>223</v>
      </c>
      <c r="G803" s="27">
        <v>1</v>
      </c>
      <c r="I803" s="27">
        <v>1.125</v>
      </c>
      <c r="L803" s="27">
        <v>1.5E-3</v>
      </c>
      <c r="O803" s="26">
        <v>0.05</v>
      </c>
      <c r="Q803" s="26"/>
      <c r="U803" s="27">
        <v>5.0000000000000001E-3</v>
      </c>
      <c r="X803" s="26">
        <f t="shared" si="373"/>
        <v>1.0249999999999999</v>
      </c>
      <c r="AC803" s="31">
        <v>2E-3</v>
      </c>
      <c r="AD803" s="27">
        <f t="shared" si="374"/>
        <v>4.4444444444444446E-2</v>
      </c>
      <c r="AE803" s="27">
        <f t="shared" si="376"/>
        <v>0.01</v>
      </c>
      <c r="AF803" s="27">
        <f t="shared" si="375"/>
        <v>1.125E-2</v>
      </c>
      <c r="AI803" s="27">
        <v>0.65500000000000003</v>
      </c>
      <c r="AS803" s="27" t="s">
        <v>231</v>
      </c>
      <c r="AT803" s="27" t="s">
        <v>235</v>
      </c>
      <c r="AY803" s="27" t="s">
        <v>217</v>
      </c>
      <c r="AZ803" s="27" t="s">
        <v>196</v>
      </c>
      <c r="BA803" s="27" t="s">
        <v>226</v>
      </c>
      <c r="BF803" s="27" t="s">
        <v>227</v>
      </c>
      <c r="BN803" s="27" t="s">
        <v>228</v>
      </c>
      <c r="BO803" s="27" t="s">
        <v>229</v>
      </c>
      <c r="BP803" s="27" t="s">
        <v>230</v>
      </c>
    </row>
    <row r="804" spans="1:68" s="27" customFormat="1" x14ac:dyDescent="0.25">
      <c r="A804" s="27" t="s">
        <v>171</v>
      </c>
      <c r="B804" s="27" t="s">
        <v>172</v>
      </c>
      <c r="C804" s="27" t="s">
        <v>198</v>
      </c>
      <c r="D804" s="27" t="s">
        <v>34</v>
      </c>
      <c r="E804" s="27">
        <v>6</v>
      </c>
      <c r="F804" s="27" t="s">
        <v>223</v>
      </c>
      <c r="G804" s="27">
        <v>1.25</v>
      </c>
      <c r="I804" s="27">
        <v>1.375</v>
      </c>
      <c r="L804" s="27">
        <v>1.5E-3</v>
      </c>
      <c r="O804" s="26">
        <v>5.5E-2</v>
      </c>
      <c r="Q804" s="26"/>
      <c r="U804" s="27">
        <v>6.0000000000000001E-3</v>
      </c>
      <c r="X804" s="26">
        <f t="shared" si="373"/>
        <v>1.2649999999999999</v>
      </c>
      <c r="AC804" s="31">
        <v>2E-3</v>
      </c>
      <c r="AD804" s="27">
        <f t="shared" si="374"/>
        <v>0.04</v>
      </c>
      <c r="AE804" s="27">
        <f t="shared" si="376"/>
        <v>0.01</v>
      </c>
      <c r="AF804" s="27">
        <f t="shared" si="375"/>
        <v>1.375E-2</v>
      </c>
      <c r="AI804" s="27">
        <v>0.88400000000000001</v>
      </c>
      <c r="AS804" s="27" t="s">
        <v>231</v>
      </c>
      <c r="AT804" s="27" t="s">
        <v>235</v>
      </c>
      <c r="AY804" s="27" t="s">
        <v>217</v>
      </c>
      <c r="AZ804" s="27" t="s">
        <v>196</v>
      </c>
      <c r="BA804" s="27" t="s">
        <v>226</v>
      </c>
      <c r="BF804" s="27" t="s">
        <v>227</v>
      </c>
      <c r="BN804" s="27" t="s">
        <v>228</v>
      </c>
      <c r="BO804" s="27" t="s">
        <v>229</v>
      </c>
      <c r="BP804" s="27" t="s">
        <v>230</v>
      </c>
    </row>
    <row r="805" spans="1:68" s="27" customFormat="1" x14ac:dyDescent="0.25">
      <c r="A805" s="27" t="s">
        <v>171</v>
      </c>
      <c r="B805" s="27" t="s">
        <v>172</v>
      </c>
      <c r="C805" s="27" t="s">
        <v>198</v>
      </c>
      <c r="D805" s="27" t="s">
        <v>34</v>
      </c>
      <c r="E805" s="27">
        <v>6</v>
      </c>
      <c r="F805" s="27" t="s">
        <v>223</v>
      </c>
      <c r="G805" s="27">
        <v>1.5</v>
      </c>
      <c r="I805" s="27">
        <v>1.625</v>
      </c>
      <c r="L805" s="27">
        <v>2E-3</v>
      </c>
      <c r="O805" s="26">
        <v>0.06</v>
      </c>
      <c r="Q805" s="26"/>
      <c r="U805" s="27">
        <v>6.0000000000000001E-3</v>
      </c>
      <c r="X805" s="26">
        <f t="shared" si="373"/>
        <v>1.5049999999999999</v>
      </c>
      <c r="AC805" s="31">
        <v>2E-3</v>
      </c>
      <c r="AD805" s="27">
        <f t="shared" si="374"/>
        <v>3.692307692307692E-2</v>
      </c>
      <c r="AE805" s="27">
        <f t="shared" si="376"/>
        <v>0.01</v>
      </c>
      <c r="AF805" s="27">
        <f t="shared" si="375"/>
        <v>1.6250000000000001E-2</v>
      </c>
      <c r="AI805" s="27">
        <v>1.1399999999999999</v>
      </c>
      <c r="AS805" s="27" t="s">
        <v>231</v>
      </c>
      <c r="AT805" s="27" t="s">
        <v>235</v>
      </c>
      <c r="AY805" s="27" t="s">
        <v>217</v>
      </c>
      <c r="AZ805" s="27" t="s">
        <v>196</v>
      </c>
      <c r="BA805" s="27" t="s">
        <v>226</v>
      </c>
      <c r="BF805" s="27" t="s">
        <v>227</v>
      </c>
      <c r="BN805" s="27" t="s">
        <v>228</v>
      </c>
      <c r="BO805" s="27" t="s">
        <v>229</v>
      </c>
      <c r="BP805" s="27" t="s">
        <v>230</v>
      </c>
    </row>
    <row r="806" spans="1:68" s="27" customFormat="1" x14ac:dyDescent="0.25">
      <c r="A806" s="27" t="s">
        <v>171</v>
      </c>
      <c r="B806" s="27" t="s">
        <v>172</v>
      </c>
      <c r="C806" s="27" t="s">
        <v>198</v>
      </c>
      <c r="D806" s="27" t="s">
        <v>34</v>
      </c>
      <c r="E806" s="27">
        <v>6</v>
      </c>
      <c r="F806" s="27" t="s">
        <v>223</v>
      </c>
      <c r="G806" s="27">
        <v>2</v>
      </c>
      <c r="I806" s="27">
        <v>2.125</v>
      </c>
      <c r="L806" s="27">
        <v>2E-3</v>
      </c>
      <c r="O806" s="26">
        <v>7.0000000000000007E-2</v>
      </c>
      <c r="Q806" s="26"/>
      <c r="U806" s="27">
        <v>7.0000000000000001E-3</v>
      </c>
      <c r="X806" s="26">
        <f t="shared" si="373"/>
        <v>1.9849999999999999</v>
      </c>
      <c r="AC806" s="31">
        <v>2E-3</v>
      </c>
      <c r="AD806" s="27">
        <f t="shared" si="374"/>
        <v>3.2941176470588238E-2</v>
      </c>
      <c r="AE806" s="27">
        <f t="shared" si="376"/>
        <v>0.01</v>
      </c>
      <c r="AF806" s="27">
        <f t="shared" si="375"/>
        <v>2.1250000000000002E-2</v>
      </c>
      <c r="AI806" s="27">
        <v>1.75</v>
      </c>
      <c r="AS806" s="27" t="s">
        <v>231</v>
      </c>
      <c r="AT806" s="27" t="s">
        <v>235</v>
      </c>
      <c r="AY806" s="27" t="s">
        <v>217</v>
      </c>
      <c r="AZ806" s="27" t="s">
        <v>196</v>
      </c>
      <c r="BA806" s="27" t="s">
        <v>226</v>
      </c>
      <c r="BF806" s="27" t="s">
        <v>227</v>
      </c>
      <c r="BN806" s="27" t="s">
        <v>228</v>
      </c>
      <c r="BO806" s="27" t="s">
        <v>229</v>
      </c>
      <c r="BP806" s="27" t="s">
        <v>230</v>
      </c>
    </row>
    <row r="807" spans="1:68" s="27" customFormat="1" x14ac:dyDescent="0.25">
      <c r="A807" s="27" t="s">
        <v>171</v>
      </c>
      <c r="B807" s="27" t="s">
        <v>172</v>
      </c>
      <c r="C807" s="27" t="s">
        <v>198</v>
      </c>
      <c r="D807" s="27" t="s">
        <v>34</v>
      </c>
      <c r="E807" s="27">
        <v>6</v>
      </c>
      <c r="F807" s="27" t="s">
        <v>223</v>
      </c>
      <c r="G807" s="27">
        <v>2.5</v>
      </c>
      <c r="I807" s="27">
        <v>2.625</v>
      </c>
      <c r="L807" s="27">
        <v>2E-3</v>
      </c>
      <c r="O807" s="26">
        <v>0.08</v>
      </c>
      <c r="Q807" s="26"/>
      <c r="U807" s="27">
        <v>8.0000000000000002E-3</v>
      </c>
      <c r="X807" s="26">
        <f t="shared" si="373"/>
        <v>2.4649999999999999</v>
      </c>
      <c r="AC807" s="31">
        <v>2E-3</v>
      </c>
      <c r="AD807" s="27">
        <f t="shared" si="374"/>
        <v>3.0476190476190476E-2</v>
      </c>
      <c r="AE807" s="27">
        <f t="shared" si="376"/>
        <v>0.01</v>
      </c>
      <c r="AF807" s="27">
        <f t="shared" si="375"/>
        <v>2.6249999999999999E-2</v>
      </c>
      <c r="AI807" s="27">
        <v>2.48</v>
      </c>
      <c r="AS807" s="27" t="s">
        <v>231</v>
      </c>
      <c r="AT807" s="27" t="s">
        <v>235</v>
      </c>
      <c r="AY807" s="27" t="s">
        <v>217</v>
      </c>
      <c r="AZ807" s="27" t="s">
        <v>196</v>
      </c>
      <c r="BA807" s="27" t="s">
        <v>226</v>
      </c>
      <c r="BF807" s="27" t="s">
        <v>227</v>
      </c>
      <c r="BN807" s="27" t="s">
        <v>228</v>
      </c>
      <c r="BO807" s="27" t="s">
        <v>229</v>
      </c>
      <c r="BP807" s="27" t="s">
        <v>230</v>
      </c>
    </row>
    <row r="808" spans="1:68" s="27" customFormat="1" x14ac:dyDescent="0.25">
      <c r="A808" s="27" t="s">
        <v>171</v>
      </c>
      <c r="B808" s="27" t="s">
        <v>172</v>
      </c>
      <c r="C808" s="27" t="s">
        <v>198</v>
      </c>
      <c r="D808" s="27" t="s">
        <v>34</v>
      </c>
      <c r="E808" s="27">
        <v>6</v>
      </c>
      <c r="F808" s="27" t="s">
        <v>223</v>
      </c>
      <c r="G808" s="27">
        <v>3</v>
      </c>
      <c r="I808" s="27">
        <v>3.125</v>
      </c>
      <c r="L808" s="27">
        <v>2E-3</v>
      </c>
      <c r="O808" s="26">
        <v>0.09</v>
      </c>
      <c r="Q808" s="26"/>
      <c r="U808" s="27">
        <v>8.9999999999999993E-3</v>
      </c>
      <c r="X808" s="26">
        <f t="shared" si="373"/>
        <v>2.9449999999999998</v>
      </c>
      <c r="AC808" s="31">
        <v>2E-3</v>
      </c>
      <c r="AD808" s="27">
        <f t="shared" si="374"/>
        <v>2.8799999999999999E-2</v>
      </c>
      <c r="AE808" s="27">
        <f t="shared" si="376"/>
        <v>1.4999999999999999E-2</v>
      </c>
      <c r="AF808" s="27">
        <f t="shared" si="375"/>
        <v>4.6875E-2</v>
      </c>
      <c r="AI808" s="27">
        <v>3.33</v>
      </c>
      <c r="AS808" s="27" t="s">
        <v>231</v>
      </c>
      <c r="AT808" s="27" t="s">
        <v>235</v>
      </c>
      <c r="AY808" s="27" t="s">
        <v>217</v>
      </c>
      <c r="AZ808" s="27" t="s">
        <v>196</v>
      </c>
      <c r="BA808" s="27" t="s">
        <v>226</v>
      </c>
      <c r="BF808" s="27" t="s">
        <v>227</v>
      </c>
      <c r="BN808" s="27" t="s">
        <v>228</v>
      </c>
      <c r="BO808" s="27" t="s">
        <v>229</v>
      </c>
      <c r="BP808" s="27" t="s">
        <v>230</v>
      </c>
    </row>
    <row r="809" spans="1:68" s="27" customFormat="1" x14ac:dyDescent="0.25">
      <c r="A809" s="27" t="s">
        <v>171</v>
      </c>
      <c r="B809" s="27" t="s">
        <v>172</v>
      </c>
      <c r="C809" s="27" t="s">
        <v>198</v>
      </c>
      <c r="D809" s="27" t="s">
        <v>34</v>
      </c>
      <c r="E809" s="27">
        <v>6</v>
      </c>
      <c r="F809" s="27" t="s">
        <v>223</v>
      </c>
      <c r="G809" s="27">
        <v>3.5</v>
      </c>
      <c r="I809" s="27">
        <v>6.625</v>
      </c>
      <c r="L809" s="27">
        <v>2E-3</v>
      </c>
      <c r="O809" s="26">
        <v>0.1</v>
      </c>
      <c r="Q809" s="26"/>
      <c r="U809" s="27">
        <v>0.01</v>
      </c>
      <c r="X809" s="26">
        <f t="shared" si="373"/>
        <v>6.4249999999999998</v>
      </c>
      <c r="AC809" s="31">
        <v>2E-3</v>
      </c>
      <c r="AD809" s="27">
        <f t="shared" si="374"/>
        <v>1.509433962264151E-2</v>
      </c>
      <c r="AE809" s="27">
        <f t="shared" si="376"/>
        <v>1.4999999999999999E-2</v>
      </c>
      <c r="AF809" s="27">
        <f t="shared" si="375"/>
        <v>9.9374999999999991E-2</v>
      </c>
      <c r="AI809" s="27">
        <v>4.29</v>
      </c>
      <c r="AS809" s="27" t="s">
        <v>231</v>
      </c>
      <c r="AT809" s="27" t="s">
        <v>235</v>
      </c>
      <c r="AY809" s="27" t="s">
        <v>217</v>
      </c>
      <c r="AZ809" s="27" t="s">
        <v>196</v>
      </c>
      <c r="BA809" s="27" t="s">
        <v>226</v>
      </c>
      <c r="BF809" s="27" t="s">
        <v>227</v>
      </c>
      <c r="BN809" s="27" t="s">
        <v>228</v>
      </c>
      <c r="BO809" s="27" t="s">
        <v>229</v>
      </c>
      <c r="BP809" s="27" t="s">
        <v>230</v>
      </c>
    </row>
    <row r="810" spans="1:68" s="27" customFormat="1" x14ac:dyDescent="0.25">
      <c r="A810" s="27" t="s">
        <v>171</v>
      </c>
      <c r="B810" s="27" t="s">
        <v>172</v>
      </c>
      <c r="C810" s="27" t="s">
        <v>198</v>
      </c>
      <c r="D810" s="27" t="s">
        <v>34</v>
      </c>
      <c r="E810" s="27">
        <v>6</v>
      </c>
      <c r="F810" s="27" t="s">
        <v>223</v>
      </c>
      <c r="G810" s="27">
        <v>4</v>
      </c>
      <c r="I810" s="27">
        <v>4.125</v>
      </c>
      <c r="L810" s="27">
        <v>2E-3</v>
      </c>
      <c r="O810" s="26">
        <v>0.11</v>
      </c>
      <c r="Q810" s="26"/>
      <c r="U810" s="27">
        <v>1.0999999999999999E-2</v>
      </c>
      <c r="X810" s="26">
        <f t="shared" si="373"/>
        <v>3.9049999999999998</v>
      </c>
      <c r="AC810" s="31">
        <v>2E-3</v>
      </c>
      <c r="AD810" s="27">
        <f t="shared" si="374"/>
        <v>2.6666666666666668E-2</v>
      </c>
      <c r="AE810" s="27">
        <f t="shared" si="376"/>
        <v>1.4999999999999999E-2</v>
      </c>
      <c r="AF810" s="27">
        <f t="shared" si="375"/>
        <v>6.1874999999999999E-2</v>
      </c>
      <c r="AI810" s="27">
        <v>5.38</v>
      </c>
      <c r="AS810" s="27" t="s">
        <v>231</v>
      </c>
      <c r="AT810" s="27" t="s">
        <v>235</v>
      </c>
      <c r="AY810" s="27" t="s">
        <v>217</v>
      </c>
      <c r="AZ810" s="27" t="s">
        <v>196</v>
      </c>
      <c r="BA810" s="27" t="s">
        <v>226</v>
      </c>
      <c r="BF810" s="27" t="s">
        <v>227</v>
      </c>
      <c r="BN810" s="27" t="s">
        <v>228</v>
      </c>
      <c r="BO810" s="27" t="s">
        <v>229</v>
      </c>
      <c r="BP810" s="27" t="s">
        <v>230</v>
      </c>
    </row>
    <row r="811" spans="1:68" s="27" customFormat="1" x14ac:dyDescent="0.25">
      <c r="A811" s="27" t="s">
        <v>171</v>
      </c>
      <c r="B811" s="27" t="s">
        <v>172</v>
      </c>
      <c r="C811" s="27" t="s">
        <v>198</v>
      </c>
      <c r="D811" s="27" t="s">
        <v>34</v>
      </c>
      <c r="E811" s="27">
        <v>6</v>
      </c>
      <c r="F811" s="27" t="s">
        <v>223</v>
      </c>
      <c r="G811" s="27">
        <v>5</v>
      </c>
      <c r="I811" s="27">
        <v>5.125</v>
      </c>
      <c r="L811" s="27">
        <v>2E-3</v>
      </c>
      <c r="O811" s="26">
        <v>0.125</v>
      </c>
      <c r="Q811" s="26"/>
      <c r="U811" s="27">
        <v>1.2E-2</v>
      </c>
      <c r="X811" s="26">
        <f t="shared" si="373"/>
        <v>4.875</v>
      </c>
      <c r="AC811" s="31">
        <v>2E-3</v>
      </c>
      <c r="AD811" s="27">
        <f t="shared" si="374"/>
        <v>2.4390243902439025E-2</v>
      </c>
      <c r="AE811" s="27">
        <f t="shared" si="376"/>
        <v>1.4999999999999999E-2</v>
      </c>
      <c r="AF811" s="27">
        <f t="shared" si="375"/>
        <v>7.6874999999999999E-2</v>
      </c>
      <c r="AI811" s="27">
        <v>7.61</v>
      </c>
      <c r="AS811" s="27" t="s">
        <v>231</v>
      </c>
      <c r="AT811" s="27" t="s">
        <v>235</v>
      </c>
      <c r="AY811" s="27" t="s">
        <v>217</v>
      </c>
      <c r="AZ811" s="27" t="s">
        <v>196</v>
      </c>
      <c r="BA811" s="27" t="s">
        <v>226</v>
      </c>
      <c r="BF811" s="27" t="s">
        <v>227</v>
      </c>
      <c r="BN811" s="27" t="s">
        <v>228</v>
      </c>
      <c r="BO811" s="27" t="s">
        <v>229</v>
      </c>
      <c r="BP811" s="27" t="s">
        <v>230</v>
      </c>
    </row>
    <row r="812" spans="1:68" s="27" customFormat="1" x14ac:dyDescent="0.25">
      <c r="A812" s="27" t="s">
        <v>171</v>
      </c>
      <c r="B812" s="27" t="s">
        <v>172</v>
      </c>
      <c r="C812" s="27" t="s">
        <v>198</v>
      </c>
      <c r="D812" s="27" t="s">
        <v>34</v>
      </c>
      <c r="E812" s="27">
        <v>6</v>
      </c>
      <c r="F812" s="27" t="s">
        <v>223</v>
      </c>
      <c r="G812" s="27">
        <v>6</v>
      </c>
      <c r="I812" s="27">
        <v>6.125</v>
      </c>
      <c r="L812" s="27">
        <v>2E-3</v>
      </c>
      <c r="O812" s="26">
        <v>0.14000000000000001</v>
      </c>
      <c r="Q812" s="26"/>
      <c r="U812" s="27">
        <v>1.4E-2</v>
      </c>
      <c r="X812" s="26">
        <f t="shared" si="373"/>
        <v>5.8449999999999998</v>
      </c>
      <c r="AC812" s="31">
        <v>2E-3</v>
      </c>
      <c r="AD812" s="27">
        <f t="shared" si="374"/>
        <v>2.2857142857142861E-2</v>
      </c>
      <c r="AE812" s="27">
        <f t="shared" si="376"/>
        <v>1.4999999999999999E-2</v>
      </c>
      <c r="AF812" s="27">
        <f t="shared" si="375"/>
        <v>9.1874999999999998E-2</v>
      </c>
      <c r="AI812" s="27">
        <v>10.199999999999999</v>
      </c>
      <c r="AS812" s="27" t="s">
        <v>231</v>
      </c>
      <c r="AT812" s="27" t="s">
        <v>235</v>
      </c>
      <c r="AY812" s="27" t="s">
        <v>217</v>
      </c>
      <c r="AZ812" s="27" t="s">
        <v>196</v>
      </c>
      <c r="BA812" s="27" t="s">
        <v>226</v>
      </c>
      <c r="BF812" s="27" t="s">
        <v>227</v>
      </c>
      <c r="BN812" s="27" t="s">
        <v>228</v>
      </c>
      <c r="BO812" s="27" t="s">
        <v>229</v>
      </c>
      <c r="BP812" s="27" t="s">
        <v>230</v>
      </c>
    </row>
    <row r="813" spans="1:68" s="27" customFormat="1" x14ac:dyDescent="0.25">
      <c r="A813" s="27" t="s">
        <v>171</v>
      </c>
      <c r="B813" s="27" t="s">
        <v>172</v>
      </c>
      <c r="C813" s="27" t="s">
        <v>198</v>
      </c>
      <c r="D813" s="27" t="s">
        <v>34</v>
      </c>
      <c r="E813" s="27">
        <v>6</v>
      </c>
      <c r="F813" s="27" t="s">
        <v>223</v>
      </c>
      <c r="G813" s="27">
        <v>8</v>
      </c>
      <c r="I813" s="27">
        <v>8.125</v>
      </c>
      <c r="L813" s="34" t="s">
        <v>232</v>
      </c>
      <c r="O813" s="26">
        <v>0.2</v>
      </c>
      <c r="Q813" s="26"/>
      <c r="U813" s="27">
        <v>0.02</v>
      </c>
      <c r="X813" s="26">
        <f t="shared" si="373"/>
        <v>7.7249999999999996</v>
      </c>
      <c r="AC813" s="31">
        <v>2E-3</v>
      </c>
      <c r="AD813" s="27">
        <f t="shared" si="374"/>
        <v>2.4615384615384615E-2</v>
      </c>
      <c r="AE813" s="27">
        <f t="shared" si="376"/>
        <v>1.4999999999999999E-2</v>
      </c>
      <c r="AF813" s="27">
        <f t="shared" si="375"/>
        <v>0.121875</v>
      </c>
      <c r="AI813" s="27">
        <v>19.3</v>
      </c>
      <c r="AS813" s="27" t="s">
        <v>231</v>
      </c>
      <c r="AT813" s="27" t="s">
        <v>235</v>
      </c>
      <c r="AY813" s="27" t="s">
        <v>217</v>
      </c>
      <c r="AZ813" s="27" t="s">
        <v>196</v>
      </c>
      <c r="BA813" s="27" t="s">
        <v>226</v>
      </c>
      <c r="BF813" s="27" t="s">
        <v>227</v>
      </c>
      <c r="BN813" s="27" t="s">
        <v>228</v>
      </c>
      <c r="BO813" s="27" t="s">
        <v>229</v>
      </c>
      <c r="BP813" s="27" t="s">
        <v>230</v>
      </c>
    </row>
    <row r="814" spans="1:68" s="27" customFormat="1" x14ac:dyDescent="0.25">
      <c r="A814" s="27" t="s">
        <v>171</v>
      </c>
      <c r="B814" s="27" t="s">
        <v>172</v>
      </c>
      <c r="C814" s="27" t="s">
        <v>198</v>
      </c>
      <c r="D814" s="27" t="s">
        <v>34</v>
      </c>
      <c r="E814" s="27">
        <v>6</v>
      </c>
      <c r="F814" s="27" t="s">
        <v>223</v>
      </c>
      <c r="G814" s="27">
        <v>10</v>
      </c>
      <c r="I814" s="27">
        <v>10.125</v>
      </c>
      <c r="L814" s="34" t="s">
        <v>234</v>
      </c>
      <c r="O814" s="26">
        <v>0.25</v>
      </c>
      <c r="Q814" s="26"/>
      <c r="U814" s="27">
        <v>2.5000000000000001E-2</v>
      </c>
      <c r="X814" s="26">
        <f t="shared" si="373"/>
        <v>9.625</v>
      </c>
      <c r="AC814" s="31">
        <v>2E-3</v>
      </c>
      <c r="AD814" s="27">
        <f t="shared" si="374"/>
        <v>2.4691358024691357E-2</v>
      </c>
      <c r="AE814" s="27">
        <f t="shared" si="376"/>
        <v>1.4999999999999999E-2</v>
      </c>
      <c r="AF814" s="27">
        <f t="shared" si="375"/>
        <v>0.15187499999999998</v>
      </c>
      <c r="AI814" s="27">
        <v>30.1</v>
      </c>
      <c r="AS814" s="27" t="s">
        <v>231</v>
      </c>
      <c r="AT814" s="27" t="s">
        <v>235</v>
      </c>
      <c r="AY814" s="27" t="s">
        <v>217</v>
      </c>
      <c r="AZ814" s="27" t="s">
        <v>196</v>
      </c>
      <c r="BA814" s="27" t="s">
        <v>226</v>
      </c>
      <c r="BF814" s="27" t="s">
        <v>227</v>
      </c>
      <c r="BN814" s="27" t="s">
        <v>228</v>
      </c>
      <c r="BO814" s="27" t="s">
        <v>229</v>
      </c>
      <c r="BP814" s="27" t="s">
        <v>230</v>
      </c>
    </row>
    <row r="815" spans="1:68" s="27" customFormat="1" x14ac:dyDescent="0.25">
      <c r="A815" s="27" t="s">
        <v>171</v>
      </c>
      <c r="B815" s="27" t="s">
        <v>172</v>
      </c>
      <c r="C815" s="27" t="s">
        <v>198</v>
      </c>
      <c r="D815" s="27" t="s">
        <v>34</v>
      </c>
      <c r="E815" s="27">
        <v>6</v>
      </c>
      <c r="F815" s="27" t="s">
        <v>223</v>
      </c>
      <c r="G815" s="27">
        <v>12</v>
      </c>
      <c r="I815" s="27">
        <v>12.125</v>
      </c>
      <c r="L815" s="34" t="s">
        <v>234</v>
      </c>
      <c r="O815" s="26">
        <v>0.28000000000000003</v>
      </c>
      <c r="Q815" s="26"/>
      <c r="U815" s="27">
        <v>2.8000000000000001E-2</v>
      </c>
      <c r="X815" s="26">
        <f t="shared" si="373"/>
        <v>11.565</v>
      </c>
      <c r="AC815" s="31">
        <v>2E-3</v>
      </c>
      <c r="AD815" s="27">
        <f t="shared" si="374"/>
        <v>2.3092783505154642E-2</v>
      </c>
      <c r="AE815" s="27">
        <f t="shared" si="376"/>
        <v>1.4999999999999999E-2</v>
      </c>
      <c r="AF815" s="27">
        <f t="shared" si="375"/>
        <v>0.18187499999999998</v>
      </c>
      <c r="AI815" s="27">
        <v>40.4</v>
      </c>
      <c r="AS815" s="27" t="s">
        <v>231</v>
      </c>
      <c r="AT815" s="27" t="s">
        <v>235</v>
      </c>
      <c r="AY815" s="27" t="s">
        <v>217</v>
      </c>
      <c r="AZ815" s="27" t="s">
        <v>196</v>
      </c>
      <c r="BA815" s="27" t="s">
        <v>226</v>
      </c>
      <c r="BF815" s="27" t="s">
        <v>227</v>
      </c>
      <c r="BN815" s="27" t="s">
        <v>228</v>
      </c>
      <c r="BO815" s="27" t="s">
        <v>229</v>
      </c>
      <c r="BP815" s="27" t="s">
        <v>230</v>
      </c>
    </row>
    <row r="816" spans="1:68" s="27" customFormat="1" x14ac:dyDescent="0.25">
      <c r="A816" s="27" t="s">
        <v>171</v>
      </c>
      <c r="B816" s="27" t="s">
        <v>172</v>
      </c>
      <c r="C816" s="27" t="s">
        <v>198</v>
      </c>
      <c r="D816" s="27" t="s">
        <v>34</v>
      </c>
      <c r="E816" s="27">
        <v>6</v>
      </c>
      <c r="F816" s="27" t="s">
        <v>223</v>
      </c>
      <c r="G816" s="27">
        <v>0.375</v>
      </c>
      <c r="I816" s="27">
        <v>0.5</v>
      </c>
      <c r="L816" s="27">
        <v>2.5000000000000001E-3</v>
      </c>
      <c r="O816" s="27">
        <v>2.5000000000000001E-2</v>
      </c>
      <c r="U816" s="27">
        <v>2E-3</v>
      </c>
      <c r="X816" s="26">
        <f t="shared" si="373"/>
        <v>0.45</v>
      </c>
      <c r="AC816" s="31">
        <v>2E-3</v>
      </c>
      <c r="AD816" s="27">
        <f t="shared" si="374"/>
        <v>0.05</v>
      </c>
      <c r="AE816" s="27">
        <f t="shared" si="376"/>
        <v>0.01</v>
      </c>
      <c r="AF816" s="27">
        <f t="shared" si="375"/>
        <v>5.0000000000000001E-3</v>
      </c>
      <c r="AI816" s="27">
        <v>0.14499999999999999</v>
      </c>
      <c r="AS816" s="27" t="s">
        <v>224</v>
      </c>
      <c r="AT816" s="27" t="s">
        <v>237</v>
      </c>
      <c r="AY816" s="27" t="s">
        <v>217</v>
      </c>
      <c r="AZ816" s="27" t="s">
        <v>196</v>
      </c>
      <c r="BA816" s="27" t="s">
        <v>226</v>
      </c>
      <c r="BF816" s="27" t="s">
        <v>227</v>
      </c>
      <c r="BN816" s="27" t="s">
        <v>228</v>
      </c>
      <c r="BO816" s="27" t="s">
        <v>229</v>
      </c>
      <c r="BP816" s="27" t="s">
        <v>230</v>
      </c>
    </row>
    <row r="817" spans="1:68" s="27" customFormat="1" x14ac:dyDescent="0.25">
      <c r="A817" s="27" t="s">
        <v>171</v>
      </c>
      <c r="B817" s="27" t="s">
        <v>172</v>
      </c>
      <c r="C817" s="27" t="s">
        <v>198</v>
      </c>
      <c r="D817" s="27" t="s">
        <v>34</v>
      </c>
      <c r="E817" s="27">
        <v>6</v>
      </c>
      <c r="F817" s="27" t="s">
        <v>223</v>
      </c>
      <c r="G817" s="27">
        <v>0.5</v>
      </c>
      <c r="I817" s="27">
        <v>0.625</v>
      </c>
      <c r="L817" s="27">
        <v>2.5000000000000001E-3</v>
      </c>
      <c r="O817" s="27">
        <v>2.8000000000000001E-2</v>
      </c>
      <c r="U817" s="27">
        <v>2E-3</v>
      </c>
      <c r="X817" s="26">
        <f t="shared" si="373"/>
        <v>0.56899999999999995</v>
      </c>
      <c r="AC817" s="31">
        <v>2E-3</v>
      </c>
      <c r="AD817" s="27">
        <f t="shared" si="374"/>
        <v>4.48E-2</v>
      </c>
      <c r="AE817" s="27">
        <f t="shared" si="376"/>
        <v>0.01</v>
      </c>
      <c r="AF817" s="27">
        <f t="shared" si="375"/>
        <v>6.2500000000000003E-3</v>
      </c>
      <c r="AI817" s="27">
        <v>0.20399999999999999</v>
      </c>
      <c r="AS817" s="27" t="s">
        <v>224</v>
      </c>
      <c r="AT817" s="27" t="s">
        <v>237</v>
      </c>
      <c r="AY817" s="27" t="s">
        <v>217</v>
      </c>
      <c r="AZ817" s="27" t="s">
        <v>196</v>
      </c>
      <c r="BA817" s="27" t="s">
        <v>226</v>
      </c>
      <c r="BF817" s="27" t="s">
        <v>227</v>
      </c>
      <c r="BN817" s="27" t="s">
        <v>228</v>
      </c>
      <c r="BO817" s="27" t="s">
        <v>229</v>
      </c>
      <c r="BP817" s="27" t="s">
        <v>230</v>
      </c>
    </row>
    <row r="818" spans="1:68" s="27" customFormat="1" x14ac:dyDescent="0.25">
      <c r="A818" s="27" t="s">
        <v>171</v>
      </c>
      <c r="B818" s="27" t="s">
        <v>172</v>
      </c>
      <c r="C818" s="27" t="s">
        <v>198</v>
      </c>
      <c r="D818" s="27" t="s">
        <v>34</v>
      </c>
      <c r="E818" s="27">
        <v>6</v>
      </c>
      <c r="F818" s="27" t="s">
        <v>223</v>
      </c>
      <c r="G818" s="27">
        <v>0.75</v>
      </c>
      <c r="I818" s="27">
        <v>0.875</v>
      </c>
      <c r="L818" s="27">
        <v>3.0000000000000001E-3</v>
      </c>
      <c r="O818" s="27">
        <v>3.2000000000000001E-2</v>
      </c>
      <c r="U818" s="27">
        <v>3.0000000000000001E-3</v>
      </c>
      <c r="X818" s="26">
        <f t="shared" si="373"/>
        <v>0.81099999999999994</v>
      </c>
      <c r="AC818" s="31">
        <v>2E-3</v>
      </c>
      <c r="AD818" s="27">
        <f t="shared" si="374"/>
        <v>3.6571428571428574E-2</v>
      </c>
      <c r="AE818" s="27">
        <f t="shared" si="376"/>
        <v>0.01</v>
      </c>
      <c r="AF818" s="27">
        <f t="shared" si="375"/>
        <v>8.7500000000000008E-3</v>
      </c>
      <c r="AI818" s="27">
        <v>0.32800000000000001</v>
      </c>
      <c r="AS818" s="27" t="s">
        <v>224</v>
      </c>
      <c r="AT818" s="27" t="s">
        <v>237</v>
      </c>
      <c r="AY818" s="27" t="s">
        <v>217</v>
      </c>
      <c r="AZ818" s="27" t="s">
        <v>196</v>
      </c>
      <c r="BA818" s="27" t="s">
        <v>226</v>
      </c>
      <c r="BF818" s="27" t="s">
        <v>227</v>
      </c>
      <c r="BN818" s="27" t="s">
        <v>228</v>
      </c>
      <c r="BO818" s="27" t="s">
        <v>229</v>
      </c>
      <c r="BP818" s="27" t="s">
        <v>230</v>
      </c>
    </row>
    <row r="819" spans="1:68" s="27" customFormat="1" x14ac:dyDescent="0.25">
      <c r="A819" s="27" t="s">
        <v>171</v>
      </c>
      <c r="B819" s="27" t="s">
        <v>172</v>
      </c>
      <c r="C819" s="27" t="s">
        <v>198</v>
      </c>
      <c r="D819" s="27" t="s">
        <v>34</v>
      </c>
      <c r="E819" s="27">
        <v>6</v>
      </c>
      <c r="F819" s="27" t="s">
        <v>223</v>
      </c>
      <c r="G819" s="27">
        <v>1</v>
      </c>
      <c r="I819" s="27">
        <v>1.125</v>
      </c>
      <c r="L819" s="27">
        <v>3.5000000000000001E-3</v>
      </c>
      <c r="O819" s="27">
        <v>3.5000000000000003E-2</v>
      </c>
      <c r="U819" s="27">
        <v>4.0000000000000001E-3</v>
      </c>
      <c r="X819" s="26">
        <f t="shared" si="373"/>
        <v>1.0549999999999999</v>
      </c>
      <c r="AC819" s="31">
        <v>2E-3</v>
      </c>
      <c r="AD819" s="27">
        <f t="shared" si="374"/>
        <v>3.1111111111111114E-2</v>
      </c>
      <c r="AE819" s="27">
        <f t="shared" si="376"/>
        <v>0.01</v>
      </c>
      <c r="AF819" s="27">
        <f t="shared" si="375"/>
        <v>1.125E-2</v>
      </c>
      <c r="AI819" s="27">
        <v>0.46500000000000002</v>
      </c>
      <c r="AS819" s="27" t="s">
        <v>224</v>
      </c>
      <c r="AT819" s="27" t="s">
        <v>237</v>
      </c>
      <c r="AY819" s="27" t="s">
        <v>217</v>
      </c>
      <c r="AZ819" s="27" t="s">
        <v>196</v>
      </c>
      <c r="BA819" s="27" t="s">
        <v>226</v>
      </c>
      <c r="BF819" s="27" t="s">
        <v>227</v>
      </c>
      <c r="BN819" s="27" t="s">
        <v>228</v>
      </c>
      <c r="BO819" s="27" t="s">
        <v>229</v>
      </c>
      <c r="BP819" s="27" t="s">
        <v>230</v>
      </c>
    </row>
    <row r="820" spans="1:68" s="27" customFormat="1" x14ac:dyDescent="0.25">
      <c r="A820" s="27" t="s">
        <v>171</v>
      </c>
      <c r="B820" s="27" t="s">
        <v>172</v>
      </c>
      <c r="C820" s="27" t="s">
        <v>198</v>
      </c>
      <c r="D820" s="27" t="s">
        <v>34</v>
      </c>
      <c r="E820" s="27">
        <v>6</v>
      </c>
      <c r="F820" s="27" t="s">
        <v>223</v>
      </c>
      <c r="G820" s="27">
        <v>1.25</v>
      </c>
      <c r="I820" s="27">
        <v>1.375</v>
      </c>
      <c r="L820" s="27">
        <v>4.0000000000000001E-3</v>
      </c>
      <c r="O820" s="27">
        <v>4.2000000000000003E-2</v>
      </c>
      <c r="U820" s="27">
        <v>4.0000000000000001E-3</v>
      </c>
      <c r="X820" s="26">
        <f t="shared" si="373"/>
        <v>1.2909999999999999</v>
      </c>
      <c r="AC820" s="31">
        <v>2E-3</v>
      </c>
      <c r="AD820" s="27">
        <f t="shared" si="374"/>
        <v>3.0545454545454546E-2</v>
      </c>
      <c r="AE820" s="27">
        <f t="shared" si="376"/>
        <v>0.01</v>
      </c>
      <c r="AF820" s="27">
        <f t="shared" si="375"/>
        <v>1.375E-2</v>
      </c>
      <c r="AI820" s="27">
        <v>0.68200000000000005</v>
      </c>
      <c r="AS820" s="27" t="s">
        <v>224</v>
      </c>
      <c r="AT820" s="27" t="s">
        <v>237</v>
      </c>
      <c r="AY820" s="27" t="s">
        <v>217</v>
      </c>
      <c r="AZ820" s="27" t="s">
        <v>196</v>
      </c>
      <c r="BA820" s="27" t="s">
        <v>226</v>
      </c>
      <c r="BF820" s="27" t="s">
        <v>227</v>
      </c>
      <c r="BN820" s="27" t="s">
        <v>228</v>
      </c>
      <c r="BO820" s="27" t="s">
        <v>229</v>
      </c>
      <c r="BP820" s="27" t="s">
        <v>230</v>
      </c>
    </row>
    <row r="821" spans="1:68" s="27" customFormat="1" x14ac:dyDescent="0.25">
      <c r="A821" s="27" t="s">
        <v>171</v>
      </c>
      <c r="B821" s="27" t="s">
        <v>172</v>
      </c>
      <c r="C821" s="27" t="s">
        <v>198</v>
      </c>
      <c r="D821" s="27" t="s">
        <v>34</v>
      </c>
      <c r="E821" s="27">
        <v>6</v>
      </c>
      <c r="F821" s="27" t="s">
        <v>223</v>
      </c>
      <c r="G821" s="27">
        <v>1.5</v>
      </c>
      <c r="I821" s="27">
        <v>1.625</v>
      </c>
      <c r="L821" s="27">
        <v>4.4999999999999997E-3</v>
      </c>
      <c r="O821" s="27">
        <v>4.9000000000000002E-2</v>
      </c>
      <c r="U821" s="27">
        <v>5.0000000000000001E-3</v>
      </c>
      <c r="X821" s="26">
        <f t="shared" ref="X821:X849" si="377">I821-2*O821</f>
        <v>1.5269999999999999</v>
      </c>
      <c r="AC821" s="31">
        <v>2E-3</v>
      </c>
      <c r="AD821" s="27">
        <f t="shared" ref="AD821:AD849" si="378">O821/I821</f>
        <v>3.0153846153846156E-2</v>
      </c>
      <c r="AE821" s="27">
        <f t="shared" si="376"/>
        <v>0.01</v>
      </c>
      <c r="AF821" s="27">
        <f t="shared" ref="AF821:AF849" si="379">AE821*I821</f>
        <v>1.6250000000000001E-2</v>
      </c>
      <c r="AI821" s="27">
        <v>0.94</v>
      </c>
      <c r="AS821" s="27" t="s">
        <v>224</v>
      </c>
      <c r="AT821" s="27" t="s">
        <v>237</v>
      </c>
      <c r="AY821" s="27" t="s">
        <v>217</v>
      </c>
      <c r="AZ821" s="27" t="s">
        <v>196</v>
      </c>
      <c r="BA821" s="27" t="s">
        <v>226</v>
      </c>
      <c r="BF821" s="27" t="s">
        <v>227</v>
      </c>
      <c r="BN821" s="27" t="s">
        <v>228</v>
      </c>
      <c r="BO821" s="27" t="s">
        <v>229</v>
      </c>
      <c r="BP821" s="27" t="s">
        <v>230</v>
      </c>
    </row>
    <row r="822" spans="1:68" s="27" customFormat="1" x14ac:dyDescent="0.25">
      <c r="A822" s="27" t="s">
        <v>171</v>
      </c>
      <c r="B822" s="27" t="s">
        <v>172</v>
      </c>
      <c r="C822" s="27" t="s">
        <v>198</v>
      </c>
      <c r="D822" s="27" t="s">
        <v>34</v>
      </c>
      <c r="E822" s="27">
        <v>6</v>
      </c>
      <c r="F822" s="27" t="s">
        <v>223</v>
      </c>
      <c r="G822" s="27">
        <v>2</v>
      </c>
      <c r="I822" s="27">
        <v>2.125</v>
      </c>
      <c r="L822" s="27">
        <v>5.0000000000000001E-3</v>
      </c>
      <c r="O822" s="27">
        <v>5.8000000000000003E-2</v>
      </c>
      <c r="U822" s="27">
        <v>6.0000000000000001E-3</v>
      </c>
      <c r="X822" s="26">
        <f t="shared" si="377"/>
        <v>2.0089999999999999</v>
      </c>
      <c r="AC822" s="31">
        <v>2E-3</v>
      </c>
      <c r="AD822" s="27">
        <f t="shared" si="378"/>
        <v>2.7294117647058826E-2</v>
      </c>
      <c r="AE822" s="27">
        <f t="shared" si="376"/>
        <v>1.4999999999999999E-2</v>
      </c>
      <c r="AF822" s="27">
        <f t="shared" si="379"/>
        <v>3.1875000000000001E-2</v>
      </c>
      <c r="AI822" s="27">
        <v>1.46</v>
      </c>
      <c r="AS822" s="27" t="s">
        <v>224</v>
      </c>
      <c r="AT822" s="27" t="s">
        <v>237</v>
      </c>
      <c r="AY822" s="27" t="s">
        <v>217</v>
      </c>
      <c r="AZ822" s="27" t="s">
        <v>196</v>
      </c>
      <c r="BA822" s="27" t="s">
        <v>226</v>
      </c>
      <c r="BF822" s="27" t="s">
        <v>227</v>
      </c>
      <c r="BN822" s="27" t="s">
        <v>228</v>
      </c>
      <c r="BO822" s="27" t="s">
        <v>229</v>
      </c>
      <c r="BP822" s="27" t="s">
        <v>230</v>
      </c>
    </row>
    <row r="823" spans="1:68" s="27" customFormat="1" x14ac:dyDescent="0.25">
      <c r="A823" s="27" t="s">
        <v>171</v>
      </c>
      <c r="B823" s="27" t="s">
        <v>172</v>
      </c>
      <c r="C823" s="27" t="s">
        <v>198</v>
      </c>
      <c r="D823" s="27" t="s">
        <v>34</v>
      </c>
      <c r="E823" s="27">
        <v>6</v>
      </c>
      <c r="F823" s="27" t="s">
        <v>223</v>
      </c>
      <c r="G823" s="27">
        <v>2.5</v>
      </c>
      <c r="I823" s="27">
        <v>2.625</v>
      </c>
      <c r="L823" s="27">
        <v>5.0000000000000001E-3</v>
      </c>
      <c r="O823" s="27">
        <v>6.5000000000000002E-2</v>
      </c>
      <c r="U823" s="27">
        <v>6.0000000000000001E-3</v>
      </c>
      <c r="X823" s="26">
        <f t="shared" si="377"/>
        <v>2.4950000000000001</v>
      </c>
      <c r="AC823" s="31">
        <v>2E-3</v>
      </c>
      <c r="AD823" s="27">
        <f t="shared" si="378"/>
        <v>2.4761904761904763E-2</v>
      </c>
      <c r="AE823" s="27">
        <f t="shared" si="376"/>
        <v>1.4999999999999999E-2</v>
      </c>
      <c r="AF823" s="27">
        <f t="shared" si="379"/>
        <v>3.9375E-2</v>
      </c>
      <c r="AI823" s="27">
        <v>2.0299999999999998</v>
      </c>
      <c r="AS823" s="27" t="s">
        <v>224</v>
      </c>
      <c r="AT823" s="27" t="s">
        <v>237</v>
      </c>
      <c r="AY823" s="27" t="s">
        <v>217</v>
      </c>
      <c r="AZ823" s="27" t="s">
        <v>196</v>
      </c>
      <c r="BA823" s="27" t="s">
        <v>226</v>
      </c>
      <c r="BF823" s="27" t="s">
        <v>227</v>
      </c>
      <c r="BN823" s="27" t="s">
        <v>228</v>
      </c>
      <c r="BO823" s="27" t="s">
        <v>229</v>
      </c>
      <c r="BP823" s="27" t="s">
        <v>230</v>
      </c>
    </row>
    <row r="824" spans="1:68" s="27" customFormat="1" x14ac:dyDescent="0.25">
      <c r="A824" s="27" t="s">
        <v>171</v>
      </c>
      <c r="B824" s="27" t="s">
        <v>172</v>
      </c>
      <c r="C824" s="27" t="s">
        <v>198</v>
      </c>
      <c r="D824" s="27" t="s">
        <v>34</v>
      </c>
      <c r="E824" s="27">
        <v>6</v>
      </c>
      <c r="F824" s="27" t="s">
        <v>223</v>
      </c>
      <c r="G824" s="27">
        <v>3</v>
      </c>
      <c r="I824" s="27">
        <v>3.125</v>
      </c>
      <c r="L824" s="27">
        <v>5.0000000000000001E-3</v>
      </c>
      <c r="O824" s="27">
        <v>7.1999999999999995E-2</v>
      </c>
      <c r="U824" s="27">
        <v>7.0000000000000001E-3</v>
      </c>
      <c r="X824" s="26">
        <f t="shared" si="377"/>
        <v>2.9809999999999999</v>
      </c>
      <c r="AC824" s="31">
        <v>2E-3</v>
      </c>
      <c r="AD824" s="27">
        <f t="shared" si="378"/>
        <v>2.3039999999999998E-2</v>
      </c>
      <c r="AE824" s="27">
        <f t="shared" si="376"/>
        <v>1.4999999999999999E-2</v>
      </c>
      <c r="AF824" s="27">
        <f t="shared" si="379"/>
        <v>4.6875E-2</v>
      </c>
      <c r="AI824" s="27">
        <v>2.68</v>
      </c>
      <c r="AS824" s="27" t="s">
        <v>224</v>
      </c>
      <c r="AT824" s="27" t="s">
        <v>237</v>
      </c>
      <c r="AY824" s="27" t="s">
        <v>217</v>
      </c>
      <c r="AZ824" s="27" t="s">
        <v>196</v>
      </c>
      <c r="BA824" s="27" t="s">
        <v>226</v>
      </c>
      <c r="BF824" s="27" t="s">
        <v>227</v>
      </c>
      <c r="BN824" s="27" t="s">
        <v>228</v>
      </c>
      <c r="BO824" s="27" t="s">
        <v>229</v>
      </c>
      <c r="BP824" s="27" t="s">
        <v>230</v>
      </c>
    </row>
    <row r="825" spans="1:68" s="27" customFormat="1" x14ac:dyDescent="0.25">
      <c r="A825" s="27" t="s">
        <v>171</v>
      </c>
      <c r="B825" s="27" t="s">
        <v>172</v>
      </c>
      <c r="C825" s="27" t="s">
        <v>198</v>
      </c>
      <c r="D825" s="27" t="s">
        <v>34</v>
      </c>
      <c r="E825" s="27">
        <v>6</v>
      </c>
      <c r="F825" s="27" t="s">
        <v>223</v>
      </c>
      <c r="G825" s="27">
        <v>3.5</v>
      </c>
      <c r="I825" s="27">
        <v>6.625</v>
      </c>
      <c r="L825" s="27">
        <v>5.0000000000000001E-3</v>
      </c>
      <c r="O825" s="27">
        <v>8.3000000000000004E-2</v>
      </c>
      <c r="U825" s="27">
        <v>8.0000000000000002E-3</v>
      </c>
      <c r="X825" s="26">
        <f t="shared" si="377"/>
        <v>6.4589999999999996</v>
      </c>
      <c r="AC825" s="31">
        <v>2E-3</v>
      </c>
      <c r="AD825" s="27">
        <f t="shared" si="378"/>
        <v>1.2528301886792454E-2</v>
      </c>
      <c r="AE825" s="27">
        <f t="shared" si="376"/>
        <v>1.4999999999999999E-2</v>
      </c>
      <c r="AF825" s="27">
        <f t="shared" si="379"/>
        <v>9.9374999999999991E-2</v>
      </c>
      <c r="AI825" s="27">
        <v>3.58</v>
      </c>
      <c r="AS825" s="27" t="s">
        <v>224</v>
      </c>
      <c r="AT825" s="27" t="s">
        <v>237</v>
      </c>
      <c r="AY825" s="27" t="s">
        <v>217</v>
      </c>
      <c r="AZ825" s="27" t="s">
        <v>196</v>
      </c>
      <c r="BA825" s="27" t="s">
        <v>226</v>
      </c>
      <c r="BF825" s="27" t="s">
        <v>227</v>
      </c>
      <c r="BN825" s="27" t="s">
        <v>228</v>
      </c>
      <c r="BO825" s="27" t="s">
        <v>229</v>
      </c>
      <c r="BP825" s="27" t="s">
        <v>230</v>
      </c>
    </row>
    <row r="826" spans="1:68" s="27" customFormat="1" x14ac:dyDescent="0.25">
      <c r="A826" s="27" t="s">
        <v>171</v>
      </c>
      <c r="B826" s="27" t="s">
        <v>172</v>
      </c>
      <c r="C826" s="27" t="s">
        <v>198</v>
      </c>
      <c r="D826" s="27" t="s">
        <v>34</v>
      </c>
      <c r="E826" s="27">
        <v>6</v>
      </c>
      <c r="F826" s="27" t="s">
        <v>223</v>
      </c>
      <c r="G826" s="27">
        <v>4</v>
      </c>
      <c r="I826" s="27">
        <v>4.125</v>
      </c>
      <c r="L826" s="27">
        <v>5.0000000000000001E-3</v>
      </c>
      <c r="O826" s="27">
        <v>9.5000000000000001E-2</v>
      </c>
      <c r="U826" s="27">
        <v>0.01</v>
      </c>
      <c r="X826" s="26">
        <f t="shared" si="377"/>
        <v>3.9350000000000001</v>
      </c>
      <c r="AC826" s="31">
        <v>2E-3</v>
      </c>
      <c r="AD826" s="27">
        <f t="shared" si="378"/>
        <v>2.3030303030303029E-2</v>
      </c>
      <c r="AE826" s="27">
        <f t="shared" si="376"/>
        <v>1.4999999999999999E-2</v>
      </c>
      <c r="AF826" s="27">
        <f t="shared" si="379"/>
        <v>6.1874999999999999E-2</v>
      </c>
      <c r="AI826" s="27">
        <v>4.66</v>
      </c>
      <c r="AS826" s="27" t="s">
        <v>224</v>
      </c>
      <c r="AT826" s="27" t="s">
        <v>237</v>
      </c>
      <c r="AY826" s="27" t="s">
        <v>217</v>
      </c>
      <c r="AZ826" s="27" t="s">
        <v>196</v>
      </c>
      <c r="BA826" s="27" t="s">
        <v>226</v>
      </c>
      <c r="BF826" s="27" t="s">
        <v>227</v>
      </c>
      <c r="BN826" s="27" t="s">
        <v>228</v>
      </c>
      <c r="BO826" s="27" t="s">
        <v>229</v>
      </c>
      <c r="BP826" s="27" t="s">
        <v>230</v>
      </c>
    </row>
    <row r="827" spans="1:68" s="27" customFormat="1" x14ac:dyDescent="0.25">
      <c r="A827" s="27" t="s">
        <v>171</v>
      </c>
      <c r="B827" s="27" t="s">
        <v>172</v>
      </c>
      <c r="C827" s="27" t="s">
        <v>198</v>
      </c>
      <c r="D827" s="27" t="s">
        <v>34</v>
      </c>
      <c r="E827" s="27">
        <v>6</v>
      </c>
      <c r="F827" s="27" t="s">
        <v>223</v>
      </c>
      <c r="G827" s="27">
        <v>5</v>
      </c>
      <c r="I827" s="27">
        <v>5.125</v>
      </c>
      <c r="L827" s="27">
        <v>5.0000000000000001E-3</v>
      </c>
      <c r="O827" s="27">
        <v>0.109</v>
      </c>
      <c r="U827" s="27">
        <v>1.0999999999999999E-2</v>
      </c>
      <c r="X827" s="26">
        <f t="shared" si="377"/>
        <v>4.907</v>
      </c>
      <c r="AC827" s="31">
        <v>2E-3</v>
      </c>
      <c r="AD827" s="27">
        <f t="shared" si="378"/>
        <v>2.1268292682926831E-2</v>
      </c>
      <c r="AE827" s="27">
        <f t="shared" si="376"/>
        <v>1.4999999999999999E-2</v>
      </c>
      <c r="AF827" s="27">
        <f t="shared" si="379"/>
        <v>7.6874999999999999E-2</v>
      </c>
      <c r="AI827" s="27">
        <v>6.66</v>
      </c>
      <c r="AS827" s="27" t="s">
        <v>224</v>
      </c>
      <c r="AT827" s="27" t="s">
        <v>237</v>
      </c>
      <c r="AY827" s="27" t="s">
        <v>217</v>
      </c>
      <c r="AZ827" s="27" t="s">
        <v>196</v>
      </c>
      <c r="BA827" s="27" t="s">
        <v>226</v>
      </c>
      <c r="BF827" s="27" t="s">
        <v>227</v>
      </c>
      <c r="BN827" s="27" t="s">
        <v>228</v>
      </c>
      <c r="BO827" s="27" t="s">
        <v>229</v>
      </c>
      <c r="BP827" s="27" t="s">
        <v>230</v>
      </c>
    </row>
    <row r="828" spans="1:68" s="27" customFormat="1" x14ac:dyDescent="0.25">
      <c r="A828" s="27" t="s">
        <v>171</v>
      </c>
      <c r="B828" s="27" t="s">
        <v>172</v>
      </c>
      <c r="C828" s="27" t="s">
        <v>198</v>
      </c>
      <c r="D828" s="27" t="s">
        <v>34</v>
      </c>
      <c r="E828" s="27">
        <v>6</v>
      </c>
      <c r="F828" s="27" t="s">
        <v>223</v>
      </c>
      <c r="G828" s="27">
        <v>6</v>
      </c>
      <c r="I828" s="27">
        <v>6.125</v>
      </c>
      <c r="L828" s="27">
        <v>5.0000000000000001E-3</v>
      </c>
      <c r="O828" s="27">
        <v>0.122</v>
      </c>
      <c r="U828" s="27">
        <v>1.2E-2</v>
      </c>
      <c r="X828" s="26">
        <f t="shared" si="377"/>
        <v>5.8810000000000002</v>
      </c>
      <c r="AC828" s="31">
        <v>2E-3</v>
      </c>
      <c r="AD828" s="27">
        <f t="shared" si="378"/>
        <v>1.9918367346938776E-2</v>
      </c>
      <c r="AE828" s="27">
        <f t="shared" si="376"/>
        <v>1.4999999999999999E-2</v>
      </c>
      <c r="AF828" s="27">
        <f t="shared" si="379"/>
        <v>9.1874999999999998E-2</v>
      </c>
      <c r="AI828" s="27">
        <v>8.92</v>
      </c>
      <c r="AS828" s="27" t="s">
        <v>224</v>
      </c>
      <c r="AT828" s="27" t="s">
        <v>237</v>
      </c>
      <c r="AY828" s="27" t="s">
        <v>217</v>
      </c>
      <c r="AZ828" s="27" t="s">
        <v>196</v>
      </c>
      <c r="BA828" s="27" t="s">
        <v>226</v>
      </c>
      <c r="BF828" s="27" t="s">
        <v>227</v>
      </c>
      <c r="BN828" s="27" t="s">
        <v>228</v>
      </c>
      <c r="BO828" s="27" t="s">
        <v>229</v>
      </c>
      <c r="BP828" s="27" t="s">
        <v>230</v>
      </c>
    </row>
    <row r="829" spans="1:68" s="27" customFormat="1" x14ac:dyDescent="0.25">
      <c r="A829" s="27" t="s">
        <v>171</v>
      </c>
      <c r="B829" s="27" t="s">
        <v>172</v>
      </c>
      <c r="C829" s="27" t="s">
        <v>198</v>
      </c>
      <c r="D829" s="27" t="s">
        <v>34</v>
      </c>
      <c r="E829" s="27">
        <v>6</v>
      </c>
      <c r="F829" s="27" t="s">
        <v>223</v>
      </c>
      <c r="G829" s="27">
        <v>8</v>
      </c>
      <c r="I829" s="27">
        <v>8.125</v>
      </c>
      <c r="L829" s="27">
        <v>6.0000000000000001E-3</v>
      </c>
      <c r="O829" s="27">
        <v>0.17</v>
      </c>
      <c r="U829" s="27">
        <v>1.7000000000000001E-2</v>
      </c>
      <c r="X829" s="26">
        <f t="shared" si="377"/>
        <v>7.7850000000000001</v>
      </c>
      <c r="AC829" s="31">
        <v>2E-3</v>
      </c>
      <c r="AD829" s="27">
        <f t="shared" si="378"/>
        <v>2.0923076923076926E-2</v>
      </c>
      <c r="AE829" s="27">
        <f t="shared" si="376"/>
        <v>1.4999999999999999E-2</v>
      </c>
      <c r="AF829" s="27">
        <f t="shared" si="379"/>
        <v>0.121875</v>
      </c>
      <c r="AI829" s="27">
        <v>16.5</v>
      </c>
      <c r="AS829" s="27" t="s">
        <v>224</v>
      </c>
      <c r="AT829" s="27" t="s">
        <v>237</v>
      </c>
      <c r="AY829" s="27" t="s">
        <v>217</v>
      </c>
      <c r="AZ829" s="27" t="s">
        <v>196</v>
      </c>
      <c r="BA829" s="27" t="s">
        <v>226</v>
      </c>
      <c r="BF829" s="27" t="s">
        <v>227</v>
      </c>
      <c r="BN829" s="27" t="s">
        <v>228</v>
      </c>
      <c r="BO829" s="27" t="s">
        <v>229</v>
      </c>
      <c r="BP829" s="27" t="s">
        <v>230</v>
      </c>
    </row>
    <row r="830" spans="1:68" s="27" customFormat="1" x14ac:dyDescent="0.25">
      <c r="A830" s="27" t="s">
        <v>171</v>
      </c>
      <c r="B830" s="27" t="s">
        <v>172</v>
      </c>
      <c r="C830" s="27" t="s">
        <v>198</v>
      </c>
      <c r="D830" s="27" t="s">
        <v>34</v>
      </c>
      <c r="E830" s="27">
        <v>6</v>
      </c>
      <c r="F830" s="27" t="s">
        <v>223</v>
      </c>
      <c r="G830" s="27">
        <v>10</v>
      </c>
      <c r="I830" s="27">
        <v>10.125</v>
      </c>
      <c r="L830" s="27">
        <v>8.0000000000000002E-3</v>
      </c>
      <c r="O830" s="27">
        <v>0.21199999999999999</v>
      </c>
      <c r="U830" s="27">
        <v>2.1000000000000001E-2</v>
      </c>
      <c r="X830" s="26">
        <f t="shared" si="377"/>
        <v>9.7010000000000005</v>
      </c>
      <c r="AC830" s="31">
        <v>2E-3</v>
      </c>
      <c r="AD830" s="27">
        <f t="shared" si="378"/>
        <v>2.0938271604938271E-2</v>
      </c>
      <c r="AE830" s="27">
        <f t="shared" si="376"/>
        <v>1.4999999999999999E-2</v>
      </c>
      <c r="AF830" s="27">
        <f t="shared" si="379"/>
        <v>0.15187499999999998</v>
      </c>
      <c r="AI830" s="27">
        <v>25.6</v>
      </c>
      <c r="AS830" s="27" t="s">
        <v>224</v>
      </c>
      <c r="AT830" s="27" t="s">
        <v>237</v>
      </c>
      <c r="AY830" s="27" t="s">
        <v>217</v>
      </c>
      <c r="AZ830" s="27" t="s">
        <v>196</v>
      </c>
      <c r="BA830" s="27" t="s">
        <v>226</v>
      </c>
      <c r="BF830" s="27" t="s">
        <v>227</v>
      </c>
      <c r="BN830" s="27" t="s">
        <v>228</v>
      </c>
      <c r="BO830" s="27" t="s">
        <v>229</v>
      </c>
      <c r="BP830" s="27" t="s">
        <v>230</v>
      </c>
    </row>
    <row r="831" spans="1:68" s="27" customFormat="1" x14ac:dyDescent="0.25">
      <c r="A831" s="27" t="s">
        <v>171</v>
      </c>
      <c r="B831" s="27" t="s">
        <v>172</v>
      </c>
      <c r="C831" s="27" t="s">
        <v>198</v>
      </c>
      <c r="D831" s="27" t="s">
        <v>34</v>
      </c>
      <c r="E831" s="27">
        <v>6</v>
      </c>
      <c r="F831" s="27" t="s">
        <v>223</v>
      </c>
      <c r="G831" s="27">
        <v>12</v>
      </c>
      <c r="I831" s="27">
        <v>12.125</v>
      </c>
      <c r="L831" s="27">
        <v>8.0000000000000002E-3</v>
      </c>
      <c r="O831" s="27">
        <v>0.254</v>
      </c>
      <c r="U831" s="27">
        <v>2.5000000000000001E-2</v>
      </c>
      <c r="X831" s="26">
        <f t="shared" si="377"/>
        <v>11.617000000000001</v>
      </c>
      <c r="AC831" s="31">
        <v>2E-3</v>
      </c>
      <c r="AD831" s="27">
        <f t="shared" si="378"/>
        <v>2.0948453608247423E-2</v>
      </c>
      <c r="AE831" s="27">
        <f t="shared" si="376"/>
        <v>1.4999999999999999E-2</v>
      </c>
      <c r="AF831" s="27">
        <f t="shared" si="379"/>
        <v>0.18187499999999998</v>
      </c>
      <c r="AI831" s="27">
        <v>36.700000000000003</v>
      </c>
      <c r="AS831" s="27" t="s">
        <v>224</v>
      </c>
      <c r="AT831" s="27" t="s">
        <v>237</v>
      </c>
      <c r="AY831" s="27" t="s">
        <v>217</v>
      </c>
      <c r="AZ831" s="27" t="s">
        <v>196</v>
      </c>
      <c r="BA831" s="27" t="s">
        <v>226</v>
      </c>
      <c r="BF831" s="27" t="s">
        <v>227</v>
      </c>
      <c r="BN831" s="27" t="s">
        <v>228</v>
      </c>
      <c r="BO831" s="27" t="s">
        <v>229</v>
      </c>
      <c r="BP831" s="27" t="s">
        <v>230</v>
      </c>
    </row>
    <row r="832" spans="1:68" s="27" customFormat="1" x14ac:dyDescent="0.25">
      <c r="A832" s="27" t="s">
        <v>171</v>
      </c>
      <c r="B832" s="27" t="s">
        <v>172</v>
      </c>
      <c r="C832" s="27" t="s">
        <v>198</v>
      </c>
      <c r="D832" s="27" t="s">
        <v>34</v>
      </c>
      <c r="E832" s="27">
        <v>6</v>
      </c>
      <c r="F832" s="27" t="s">
        <v>223</v>
      </c>
      <c r="G832" s="27">
        <v>0.25</v>
      </c>
      <c r="I832" s="27">
        <v>0.375</v>
      </c>
      <c r="L832" s="27">
        <v>1E-3</v>
      </c>
      <c r="O832" s="27" t="s">
        <v>236</v>
      </c>
      <c r="U832" s="27" t="s">
        <v>236</v>
      </c>
      <c r="X832" s="26" t="e">
        <f t="shared" si="377"/>
        <v>#VALUE!</v>
      </c>
      <c r="AC832" s="31">
        <v>2E-3</v>
      </c>
      <c r="AD832" s="27" t="e">
        <f t="shared" si="378"/>
        <v>#VALUE!</v>
      </c>
      <c r="AE832" s="27" t="e">
        <f t="shared" si="376"/>
        <v>#VALUE!</v>
      </c>
      <c r="AF832" s="27" t="e">
        <f t="shared" si="379"/>
        <v>#VALUE!</v>
      </c>
      <c r="AI832" s="27" t="s">
        <v>236</v>
      </c>
      <c r="AS832" s="27" t="s">
        <v>231</v>
      </c>
      <c r="AT832" s="27" t="s">
        <v>237</v>
      </c>
      <c r="AY832" s="27" t="s">
        <v>217</v>
      </c>
      <c r="AZ832" s="27" t="s">
        <v>196</v>
      </c>
      <c r="BA832" s="27" t="s">
        <v>226</v>
      </c>
      <c r="BF832" s="27" t="s">
        <v>227</v>
      </c>
      <c r="BN832" s="27" t="s">
        <v>228</v>
      </c>
      <c r="BO832" s="27" t="s">
        <v>229</v>
      </c>
      <c r="BP832" s="27" t="s">
        <v>230</v>
      </c>
    </row>
    <row r="833" spans="1:68" s="27" customFormat="1" x14ac:dyDescent="0.25">
      <c r="A833" s="27" t="s">
        <v>171</v>
      </c>
      <c r="B833" s="27" t="s">
        <v>172</v>
      </c>
      <c r="C833" s="27" t="s">
        <v>198</v>
      </c>
      <c r="D833" s="27" t="s">
        <v>34</v>
      </c>
      <c r="E833" s="27">
        <v>6</v>
      </c>
      <c r="F833" s="27" t="s">
        <v>223</v>
      </c>
      <c r="G833" s="27">
        <v>0.375</v>
      </c>
      <c r="I833" s="27">
        <v>0.5</v>
      </c>
      <c r="L833" s="27">
        <v>1E-3</v>
      </c>
      <c r="O833" s="27">
        <v>2.5000000000000001E-2</v>
      </c>
      <c r="U833" s="27">
        <v>2E-3</v>
      </c>
      <c r="X833" s="26">
        <f t="shared" si="377"/>
        <v>0.45</v>
      </c>
      <c r="AC833" s="31">
        <v>2E-3</v>
      </c>
      <c r="AD833" s="27">
        <f t="shared" si="378"/>
        <v>0.05</v>
      </c>
      <c r="AE833" s="27">
        <f t="shared" si="376"/>
        <v>0.01</v>
      </c>
      <c r="AF833" s="27">
        <f t="shared" si="379"/>
        <v>5.0000000000000001E-3</v>
      </c>
      <c r="AI833" s="27">
        <v>0.14499999999999999</v>
      </c>
      <c r="AS833" s="27" t="s">
        <v>231</v>
      </c>
      <c r="AT833" s="27" t="s">
        <v>237</v>
      </c>
      <c r="AY833" s="27" t="s">
        <v>217</v>
      </c>
      <c r="AZ833" s="27" t="s">
        <v>196</v>
      </c>
      <c r="BA833" s="27" t="s">
        <v>226</v>
      </c>
      <c r="BF833" s="27" t="s">
        <v>227</v>
      </c>
      <c r="BN833" s="27" t="s">
        <v>228</v>
      </c>
      <c r="BO833" s="27" t="s">
        <v>229</v>
      </c>
      <c r="BP833" s="27" t="s">
        <v>230</v>
      </c>
    </row>
    <row r="834" spans="1:68" s="27" customFormat="1" x14ac:dyDescent="0.25">
      <c r="A834" s="27" t="s">
        <v>171</v>
      </c>
      <c r="B834" s="27" t="s">
        <v>172</v>
      </c>
      <c r="C834" s="27" t="s">
        <v>198</v>
      </c>
      <c r="D834" s="27" t="s">
        <v>34</v>
      </c>
      <c r="E834" s="27">
        <v>6</v>
      </c>
      <c r="F834" s="27" t="s">
        <v>223</v>
      </c>
      <c r="G834" s="27">
        <v>0.5</v>
      </c>
      <c r="I834" s="27">
        <v>0.625</v>
      </c>
      <c r="L834" s="27">
        <v>1E-3</v>
      </c>
      <c r="O834" s="27">
        <v>2.8000000000000001E-2</v>
      </c>
      <c r="U834" s="27">
        <v>3.0000000000000001E-3</v>
      </c>
      <c r="X834" s="26">
        <f t="shared" si="377"/>
        <v>0.56899999999999995</v>
      </c>
      <c r="AC834" s="31">
        <v>2E-3</v>
      </c>
      <c r="AD834" s="27">
        <f t="shared" si="378"/>
        <v>4.48E-2</v>
      </c>
      <c r="AE834" s="27">
        <f t="shared" si="376"/>
        <v>0.01</v>
      </c>
      <c r="AF834" s="27">
        <f t="shared" si="379"/>
        <v>6.2500000000000003E-3</v>
      </c>
      <c r="AI834" s="27">
        <v>0.20399999999999999</v>
      </c>
      <c r="AS834" s="27" t="s">
        <v>231</v>
      </c>
      <c r="AT834" s="27" t="s">
        <v>237</v>
      </c>
      <c r="AY834" s="27" t="s">
        <v>217</v>
      </c>
      <c r="AZ834" s="27" t="s">
        <v>196</v>
      </c>
      <c r="BA834" s="27" t="s">
        <v>226</v>
      </c>
      <c r="BF834" s="27" t="s">
        <v>227</v>
      </c>
      <c r="BN834" s="27" t="s">
        <v>228</v>
      </c>
      <c r="BO834" s="27" t="s">
        <v>229</v>
      </c>
      <c r="BP834" s="27" t="s">
        <v>230</v>
      </c>
    </row>
    <row r="835" spans="1:68" s="27" customFormat="1" x14ac:dyDescent="0.25">
      <c r="A835" s="27" t="s">
        <v>171</v>
      </c>
      <c r="B835" s="27" t="s">
        <v>172</v>
      </c>
      <c r="C835" s="27" t="s">
        <v>198</v>
      </c>
      <c r="D835" s="27" t="s">
        <v>34</v>
      </c>
      <c r="E835" s="27">
        <v>6</v>
      </c>
      <c r="F835" s="27" t="s">
        <v>223</v>
      </c>
      <c r="G835" s="27">
        <v>0.625</v>
      </c>
      <c r="I835" s="27">
        <v>0.75</v>
      </c>
      <c r="L835" s="27">
        <v>1E-3</v>
      </c>
      <c r="O835" s="27" t="s">
        <v>236</v>
      </c>
      <c r="U835" s="27" t="s">
        <v>236</v>
      </c>
      <c r="X835" s="26" t="e">
        <f t="shared" si="377"/>
        <v>#VALUE!</v>
      </c>
      <c r="AC835" s="31">
        <v>2E-3</v>
      </c>
      <c r="AD835" s="27" t="e">
        <f t="shared" si="378"/>
        <v>#VALUE!</v>
      </c>
      <c r="AE835" s="27" t="e">
        <f t="shared" si="376"/>
        <v>#VALUE!</v>
      </c>
      <c r="AF835" s="27" t="e">
        <f t="shared" si="379"/>
        <v>#VALUE!</v>
      </c>
      <c r="AI835" s="27" t="s">
        <v>236</v>
      </c>
      <c r="AS835" s="27" t="s">
        <v>231</v>
      </c>
      <c r="AT835" s="27" t="s">
        <v>237</v>
      </c>
      <c r="AY835" s="27" t="s">
        <v>217</v>
      </c>
      <c r="AZ835" s="27" t="s">
        <v>196</v>
      </c>
      <c r="BA835" s="27" t="s">
        <v>226</v>
      </c>
      <c r="BF835" s="27" t="s">
        <v>227</v>
      </c>
      <c r="BN835" s="27" t="s">
        <v>228</v>
      </c>
      <c r="BO835" s="27" t="s">
        <v>229</v>
      </c>
      <c r="BP835" s="27" t="s">
        <v>230</v>
      </c>
    </row>
    <row r="836" spans="1:68" s="27" customFormat="1" x14ac:dyDescent="0.25">
      <c r="A836" s="27" t="s">
        <v>171</v>
      </c>
      <c r="B836" s="27" t="s">
        <v>172</v>
      </c>
      <c r="C836" s="27" t="s">
        <v>198</v>
      </c>
      <c r="D836" s="27" t="s">
        <v>34</v>
      </c>
      <c r="E836" s="27">
        <v>6</v>
      </c>
      <c r="F836" s="27" t="s">
        <v>223</v>
      </c>
      <c r="G836" s="27">
        <v>0.75</v>
      </c>
      <c r="I836" s="27">
        <v>0.875</v>
      </c>
      <c r="L836" s="27">
        <v>1E-3</v>
      </c>
      <c r="O836" s="27">
        <v>3.2000000000000001E-2</v>
      </c>
      <c r="U836" s="27">
        <v>3.0000000000000001E-3</v>
      </c>
      <c r="X836" s="26">
        <f t="shared" si="377"/>
        <v>0.81099999999999994</v>
      </c>
      <c r="AC836" s="31">
        <v>2E-3</v>
      </c>
      <c r="AD836" s="27">
        <f t="shared" si="378"/>
        <v>3.6571428571428574E-2</v>
      </c>
      <c r="AE836" s="27">
        <f t="shared" si="376"/>
        <v>0.01</v>
      </c>
      <c r="AF836" s="27">
        <f t="shared" si="379"/>
        <v>8.7500000000000008E-3</v>
      </c>
      <c r="AI836" s="27">
        <v>0.32800000000000001</v>
      </c>
      <c r="AS836" s="27" t="s">
        <v>231</v>
      </c>
      <c r="AT836" s="27" t="s">
        <v>237</v>
      </c>
      <c r="AY836" s="27" t="s">
        <v>217</v>
      </c>
      <c r="AZ836" s="27" t="s">
        <v>196</v>
      </c>
      <c r="BA836" s="27" t="s">
        <v>226</v>
      </c>
      <c r="BF836" s="27" t="s">
        <v>227</v>
      </c>
      <c r="BN836" s="27" t="s">
        <v>228</v>
      </c>
      <c r="BO836" s="27" t="s">
        <v>229</v>
      </c>
      <c r="BP836" s="27" t="s">
        <v>230</v>
      </c>
    </row>
    <row r="837" spans="1:68" s="27" customFormat="1" x14ac:dyDescent="0.25">
      <c r="A837" s="27" t="s">
        <v>171</v>
      </c>
      <c r="B837" s="27" t="s">
        <v>172</v>
      </c>
      <c r="C837" s="27" t="s">
        <v>198</v>
      </c>
      <c r="D837" s="27" t="s">
        <v>34</v>
      </c>
      <c r="E837" s="27">
        <v>6</v>
      </c>
      <c r="F837" s="27" t="s">
        <v>223</v>
      </c>
      <c r="G837" s="27">
        <v>1</v>
      </c>
      <c r="I837" s="27">
        <v>1.125</v>
      </c>
      <c r="L837" s="27">
        <v>1.5E-3</v>
      </c>
      <c r="O837" s="27">
        <v>3.5000000000000003E-2</v>
      </c>
      <c r="U837" s="27">
        <v>4.0000000000000001E-3</v>
      </c>
      <c r="X837" s="26">
        <f t="shared" si="377"/>
        <v>1.0549999999999999</v>
      </c>
      <c r="AC837" s="31">
        <v>2E-3</v>
      </c>
      <c r="AD837" s="27">
        <f t="shared" si="378"/>
        <v>3.1111111111111114E-2</v>
      </c>
      <c r="AE837" s="27">
        <f t="shared" si="376"/>
        <v>0.01</v>
      </c>
      <c r="AF837" s="27">
        <f t="shared" si="379"/>
        <v>1.125E-2</v>
      </c>
      <c r="AI837" s="27">
        <v>0.46500000000000002</v>
      </c>
      <c r="AS837" s="27" t="s">
        <v>231</v>
      </c>
      <c r="AT837" s="27" t="s">
        <v>237</v>
      </c>
      <c r="AY837" s="27" t="s">
        <v>217</v>
      </c>
      <c r="AZ837" s="27" t="s">
        <v>196</v>
      </c>
      <c r="BA837" s="27" t="s">
        <v>226</v>
      </c>
      <c r="BF837" s="27" t="s">
        <v>227</v>
      </c>
      <c r="BN837" s="27" t="s">
        <v>228</v>
      </c>
      <c r="BO837" s="27" t="s">
        <v>229</v>
      </c>
      <c r="BP837" s="27" t="s">
        <v>230</v>
      </c>
    </row>
    <row r="838" spans="1:68" s="27" customFormat="1" x14ac:dyDescent="0.25">
      <c r="A838" s="27" t="s">
        <v>171</v>
      </c>
      <c r="B838" s="27" t="s">
        <v>172</v>
      </c>
      <c r="C838" s="27" t="s">
        <v>198</v>
      </c>
      <c r="D838" s="27" t="s">
        <v>34</v>
      </c>
      <c r="E838" s="27">
        <v>6</v>
      </c>
      <c r="F838" s="27" t="s">
        <v>223</v>
      </c>
      <c r="G838" s="27">
        <v>1.25</v>
      </c>
      <c r="I838" s="27">
        <v>1.375</v>
      </c>
      <c r="L838" s="27">
        <v>1.5E-3</v>
      </c>
      <c r="O838" s="27">
        <v>4.2000000000000003E-2</v>
      </c>
      <c r="U838" s="27">
        <v>4.0000000000000001E-3</v>
      </c>
      <c r="X838" s="26">
        <f t="shared" si="377"/>
        <v>1.2909999999999999</v>
      </c>
      <c r="AC838" s="31">
        <v>2E-3</v>
      </c>
      <c r="AD838" s="27">
        <f t="shared" si="378"/>
        <v>3.0545454545454546E-2</v>
      </c>
      <c r="AE838" s="27">
        <f t="shared" si="376"/>
        <v>0.01</v>
      </c>
      <c r="AF838" s="27">
        <f t="shared" si="379"/>
        <v>1.375E-2</v>
      </c>
      <c r="AI838" s="27">
        <v>0.68200000000000005</v>
      </c>
      <c r="AS838" s="27" t="s">
        <v>231</v>
      </c>
      <c r="AT838" s="27" t="s">
        <v>237</v>
      </c>
      <c r="AY838" s="27" t="s">
        <v>217</v>
      </c>
      <c r="AZ838" s="27" t="s">
        <v>196</v>
      </c>
      <c r="BA838" s="27" t="s">
        <v>226</v>
      </c>
      <c r="BF838" s="27" t="s">
        <v>227</v>
      </c>
      <c r="BN838" s="27" t="s">
        <v>228</v>
      </c>
      <c r="BO838" s="27" t="s">
        <v>229</v>
      </c>
      <c r="BP838" s="27" t="s">
        <v>230</v>
      </c>
    </row>
    <row r="839" spans="1:68" s="27" customFormat="1" x14ac:dyDescent="0.25">
      <c r="A839" s="27" t="s">
        <v>171</v>
      </c>
      <c r="B839" s="27" t="s">
        <v>172</v>
      </c>
      <c r="C839" s="27" t="s">
        <v>198</v>
      </c>
      <c r="D839" s="27" t="s">
        <v>34</v>
      </c>
      <c r="E839" s="27">
        <v>6</v>
      </c>
      <c r="F839" s="27" t="s">
        <v>223</v>
      </c>
      <c r="G839" s="27">
        <v>1.5</v>
      </c>
      <c r="I839" s="27">
        <v>1.625</v>
      </c>
      <c r="L839" s="27">
        <v>2E-3</v>
      </c>
      <c r="O839" s="27">
        <v>4.9000000000000002E-2</v>
      </c>
      <c r="U839" s="27">
        <v>5.0000000000000001E-3</v>
      </c>
      <c r="X839" s="26">
        <f t="shared" si="377"/>
        <v>1.5269999999999999</v>
      </c>
      <c r="AC839" s="31">
        <v>2E-3</v>
      </c>
      <c r="AD839" s="27">
        <f t="shared" si="378"/>
        <v>3.0153846153846156E-2</v>
      </c>
      <c r="AE839" s="27">
        <f t="shared" si="376"/>
        <v>0.01</v>
      </c>
      <c r="AF839" s="27">
        <f t="shared" si="379"/>
        <v>1.6250000000000001E-2</v>
      </c>
      <c r="AI839" s="27">
        <v>0.94</v>
      </c>
      <c r="AS839" s="27" t="s">
        <v>231</v>
      </c>
      <c r="AT839" s="27" t="s">
        <v>237</v>
      </c>
      <c r="AY839" s="27" t="s">
        <v>217</v>
      </c>
      <c r="AZ839" s="27" t="s">
        <v>196</v>
      </c>
      <c r="BA839" s="27" t="s">
        <v>226</v>
      </c>
      <c r="BF839" s="27" t="s">
        <v>227</v>
      </c>
      <c r="BN839" s="27" t="s">
        <v>228</v>
      </c>
      <c r="BO839" s="27" t="s">
        <v>229</v>
      </c>
      <c r="BP839" s="27" t="s">
        <v>230</v>
      </c>
    </row>
    <row r="840" spans="1:68" s="27" customFormat="1" x14ac:dyDescent="0.25">
      <c r="A840" s="27" t="s">
        <v>171</v>
      </c>
      <c r="B840" s="27" t="s">
        <v>172</v>
      </c>
      <c r="C840" s="27" t="s">
        <v>198</v>
      </c>
      <c r="D840" s="27" t="s">
        <v>34</v>
      </c>
      <c r="E840" s="27">
        <v>6</v>
      </c>
      <c r="F840" s="27" t="s">
        <v>223</v>
      </c>
      <c r="G840" s="27">
        <v>2</v>
      </c>
      <c r="I840" s="27">
        <v>2.125</v>
      </c>
      <c r="L840" s="27">
        <v>2E-3</v>
      </c>
      <c r="O840" s="27">
        <v>5.8000000000000003E-2</v>
      </c>
      <c r="U840" s="27">
        <v>6.0000000000000001E-3</v>
      </c>
      <c r="X840" s="26">
        <f t="shared" si="377"/>
        <v>2.0089999999999999</v>
      </c>
      <c r="AC840" s="31">
        <v>2E-3</v>
      </c>
      <c r="AD840" s="27">
        <f t="shared" si="378"/>
        <v>2.7294117647058826E-2</v>
      </c>
      <c r="AE840" s="27">
        <f t="shared" si="376"/>
        <v>1.4999999999999999E-2</v>
      </c>
      <c r="AF840" s="27">
        <f t="shared" si="379"/>
        <v>3.1875000000000001E-2</v>
      </c>
      <c r="AI840" s="27">
        <v>1.46</v>
      </c>
      <c r="AS840" s="27" t="s">
        <v>231</v>
      </c>
      <c r="AT840" s="27" t="s">
        <v>237</v>
      </c>
      <c r="AY840" s="27" t="s">
        <v>217</v>
      </c>
      <c r="AZ840" s="27" t="s">
        <v>196</v>
      </c>
      <c r="BA840" s="27" t="s">
        <v>226</v>
      </c>
      <c r="BF840" s="27" t="s">
        <v>227</v>
      </c>
      <c r="BN840" s="27" t="s">
        <v>228</v>
      </c>
      <c r="BO840" s="27" t="s">
        <v>229</v>
      </c>
      <c r="BP840" s="27" t="s">
        <v>230</v>
      </c>
    </row>
    <row r="841" spans="1:68" s="27" customFormat="1" x14ac:dyDescent="0.25">
      <c r="A841" s="27" t="s">
        <v>171</v>
      </c>
      <c r="B841" s="27" t="s">
        <v>172</v>
      </c>
      <c r="C841" s="27" t="s">
        <v>198</v>
      </c>
      <c r="D841" s="27" t="s">
        <v>34</v>
      </c>
      <c r="E841" s="27">
        <v>6</v>
      </c>
      <c r="F841" s="27" t="s">
        <v>223</v>
      </c>
      <c r="G841" s="27">
        <v>2.5</v>
      </c>
      <c r="I841" s="27">
        <v>2.625</v>
      </c>
      <c r="L841" s="27">
        <v>2E-3</v>
      </c>
      <c r="O841" s="27">
        <v>6.5000000000000002E-2</v>
      </c>
      <c r="U841" s="27">
        <v>6.0000000000000001E-3</v>
      </c>
      <c r="X841" s="26">
        <f t="shared" si="377"/>
        <v>2.4950000000000001</v>
      </c>
      <c r="AC841" s="31">
        <v>2E-3</v>
      </c>
      <c r="AD841" s="27">
        <f t="shared" si="378"/>
        <v>2.4761904761904763E-2</v>
      </c>
      <c r="AE841" s="27">
        <f t="shared" si="376"/>
        <v>1.4999999999999999E-2</v>
      </c>
      <c r="AF841" s="27">
        <f t="shared" si="379"/>
        <v>3.9375E-2</v>
      </c>
      <c r="AI841" s="27">
        <v>2.0299999999999998</v>
      </c>
      <c r="AS841" s="27" t="s">
        <v>231</v>
      </c>
      <c r="AT841" s="27" t="s">
        <v>237</v>
      </c>
      <c r="AY841" s="27" t="s">
        <v>217</v>
      </c>
      <c r="AZ841" s="27" t="s">
        <v>196</v>
      </c>
      <c r="BA841" s="27" t="s">
        <v>226</v>
      </c>
      <c r="BF841" s="27" t="s">
        <v>227</v>
      </c>
      <c r="BN841" s="27" t="s">
        <v>228</v>
      </c>
      <c r="BO841" s="27" t="s">
        <v>229</v>
      </c>
      <c r="BP841" s="27" t="s">
        <v>230</v>
      </c>
    </row>
    <row r="842" spans="1:68" s="27" customFormat="1" x14ac:dyDescent="0.25">
      <c r="A842" s="27" t="s">
        <v>171</v>
      </c>
      <c r="B842" s="27" t="s">
        <v>172</v>
      </c>
      <c r="C842" s="27" t="s">
        <v>198</v>
      </c>
      <c r="D842" s="27" t="s">
        <v>34</v>
      </c>
      <c r="E842" s="27">
        <v>6</v>
      </c>
      <c r="F842" s="27" t="s">
        <v>223</v>
      </c>
      <c r="G842" s="27">
        <v>3</v>
      </c>
      <c r="I842" s="27">
        <v>3.125</v>
      </c>
      <c r="L842" s="27">
        <v>2E-3</v>
      </c>
      <c r="O842" s="27">
        <v>7.1999999999999995E-2</v>
      </c>
      <c r="U842" s="27">
        <v>7.0000000000000001E-3</v>
      </c>
      <c r="X842" s="26">
        <f t="shared" si="377"/>
        <v>2.9809999999999999</v>
      </c>
      <c r="AC842" s="31">
        <v>2E-3</v>
      </c>
      <c r="AD842" s="27">
        <f t="shared" si="378"/>
        <v>2.3039999999999998E-2</v>
      </c>
      <c r="AE842" s="27">
        <f t="shared" si="376"/>
        <v>1.4999999999999999E-2</v>
      </c>
      <c r="AF842" s="27">
        <f t="shared" si="379"/>
        <v>4.6875E-2</v>
      </c>
      <c r="AI842" s="27">
        <v>2.68</v>
      </c>
      <c r="AS842" s="27" t="s">
        <v>231</v>
      </c>
      <c r="AT842" s="27" t="s">
        <v>237</v>
      </c>
      <c r="AY842" s="27" t="s">
        <v>217</v>
      </c>
      <c r="AZ842" s="27" t="s">
        <v>196</v>
      </c>
      <c r="BA842" s="27" t="s">
        <v>226</v>
      </c>
      <c r="BF842" s="27" t="s">
        <v>227</v>
      </c>
      <c r="BN842" s="27" t="s">
        <v>228</v>
      </c>
      <c r="BO842" s="27" t="s">
        <v>229</v>
      </c>
      <c r="BP842" s="27" t="s">
        <v>230</v>
      </c>
    </row>
    <row r="843" spans="1:68" s="27" customFormat="1" x14ac:dyDescent="0.25">
      <c r="A843" s="27" t="s">
        <v>171</v>
      </c>
      <c r="B843" s="27" t="s">
        <v>172</v>
      </c>
      <c r="C843" s="27" t="s">
        <v>198</v>
      </c>
      <c r="D843" s="27" t="s">
        <v>34</v>
      </c>
      <c r="E843" s="27">
        <v>6</v>
      </c>
      <c r="F843" s="27" t="s">
        <v>223</v>
      </c>
      <c r="G843" s="27">
        <v>3.5</v>
      </c>
      <c r="I843" s="27">
        <v>6.625</v>
      </c>
      <c r="L843" s="27">
        <v>2E-3</v>
      </c>
      <c r="O843" s="27">
        <v>8.3000000000000004E-2</v>
      </c>
      <c r="U843" s="27">
        <v>8.0000000000000002E-3</v>
      </c>
      <c r="X843" s="26">
        <f t="shared" si="377"/>
        <v>6.4589999999999996</v>
      </c>
      <c r="AC843" s="31">
        <v>2E-3</v>
      </c>
      <c r="AD843" s="27">
        <f t="shared" si="378"/>
        <v>1.2528301886792454E-2</v>
      </c>
      <c r="AE843" s="27">
        <f t="shared" si="376"/>
        <v>1.4999999999999999E-2</v>
      </c>
      <c r="AF843" s="27">
        <f t="shared" si="379"/>
        <v>9.9374999999999991E-2</v>
      </c>
      <c r="AI843" s="27">
        <v>3.58</v>
      </c>
      <c r="AS843" s="27" t="s">
        <v>231</v>
      </c>
      <c r="AT843" s="27" t="s">
        <v>237</v>
      </c>
      <c r="AY843" s="27" t="s">
        <v>217</v>
      </c>
      <c r="AZ843" s="27" t="s">
        <v>196</v>
      </c>
      <c r="BA843" s="27" t="s">
        <v>226</v>
      </c>
      <c r="BF843" s="27" t="s">
        <v>227</v>
      </c>
      <c r="BN843" s="27" t="s">
        <v>228</v>
      </c>
      <c r="BO843" s="27" t="s">
        <v>229</v>
      </c>
      <c r="BP843" s="27" t="s">
        <v>230</v>
      </c>
    </row>
    <row r="844" spans="1:68" s="27" customFormat="1" x14ac:dyDescent="0.25">
      <c r="A844" s="27" t="s">
        <v>171</v>
      </c>
      <c r="B844" s="27" t="s">
        <v>172</v>
      </c>
      <c r="C844" s="27" t="s">
        <v>198</v>
      </c>
      <c r="D844" s="27" t="s">
        <v>34</v>
      </c>
      <c r="E844" s="27">
        <v>6</v>
      </c>
      <c r="F844" s="27" t="s">
        <v>223</v>
      </c>
      <c r="G844" s="27">
        <v>4</v>
      </c>
      <c r="I844" s="27">
        <v>4.125</v>
      </c>
      <c r="L844" s="27">
        <v>2E-3</v>
      </c>
      <c r="O844" s="27">
        <v>9.5000000000000001E-2</v>
      </c>
      <c r="U844" s="27">
        <v>0.01</v>
      </c>
      <c r="X844" s="26">
        <f t="shared" si="377"/>
        <v>3.9350000000000001</v>
      </c>
      <c r="AC844" s="31">
        <v>2E-3</v>
      </c>
      <c r="AD844" s="27">
        <f t="shared" si="378"/>
        <v>2.3030303030303029E-2</v>
      </c>
      <c r="AE844" s="27">
        <f t="shared" si="376"/>
        <v>1.4999999999999999E-2</v>
      </c>
      <c r="AF844" s="27">
        <f t="shared" si="379"/>
        <v>6.1874999999999999E-2</v>
      </c>
      <c r="AI844" s="27">
        <v>4.66</v>
      </c>
      <c r="AS844" s="27" t="s">
        <v>231</v>
      </c>
      <c r="AT844" s="27" t="s">
        <v>237</v>
      </c>
      <c r="AY844" s="27" t="s">
        <v>217</v>
      </c>
      <c r="AZ844" s="27" t="s">
        <v>196</v>
      </c>
      <c r="BA844" s="27" t="s">
        <v>226</v>
      </c>
      <c r="BF844" s="27" t="s">
        <v>227</v>
      </c>
      <c r="BN844" s="27" t="s">
        <v>228</v>
      </c>
      <c r="BO844" s="27" t="s">
        <v>229</v>
      </c>
      <c r="BP844" s="27" t="s">
        <v>230</v>
      </c>
    </row>
    <row r="845" spans="1:68" s="27" customFormat="1" x14ac:dyDescent="0.25">
      <c r="A845" s="27" t="s">
        <v>171</v>
      </c>
      <c r="B845" s="27" t="s">
        <v>172</v>
      </c>
      <c r="C845" s="27" t="s">
        <v>198</v>
      </c>
      <c r="D845" s="27" t="s">
        <v>34</v>
      </c>
      <c r="E845" s="27">
        <v>6</v>
      </c>
      <c r="F845" s="27" t="s">
        <v>223</v>
      </c>
      <c r="G845" s="27">
        <v>5</v>
      </c>
      <c r="I845" s="27">
        <v>5.125</v>
      </c>
      <c r="L845" s="27">
        <v>2E-3</v>
      </c>
      <c r="O845" s="27">
        <v>0.109</v>
      </c>
      <c r="U845" s="27">
        <v>1.0999999999999999E-2</v>
      </c>
      <c r="X845" s="26">
        <f t="shared" si="377"/>
        <v>4.907</v>
      </c>
      <c r="AC845" s="31">
        <v>2E-3</v>
      </c>
      <c r="AD845" s="27">
        <f t="shared" si="378"/>
        <v>2.1268292682926831E-2</v>
      </c>
      <c r="AE845" s="27">
        <f t="shared" si="376"/>
        <v>1.4999999999999999E-2</v>
      </c>
      <c r="AF845" s="27">
        <f t="shared" si="379"/>
        <v>7.6874999999999999E-2</v>
      </c>
      <c r="AI845" s="27">
        <v>6.66</v>
      </c>
      <c r="AS845" s="27" t="s">
        <v>231</v>
      </c>
      <c r="AT845" s="27" t="s">
        <v>237</v>
      </c>
      <c r="AY845" s="27" t="s">
        <v>217</v>
      </c>
      <c r="AZ845" s="27" t="s">
        <v>196</v>
      </c>
      <c r="BA845" s="27" t="s">
        <v>226</v>
      </c>
      <c r="BF845" s="27" t="s">
        <v>227</v>
      </c>
      <c r="BN845" s="27" t="s">
        <v>228</v>
      </c>
      <c r="BO845" s="27" t="s">
        <v>229</v>
      </c>
      <c r="BP845" s="27" t="s">
        <v>230</v>
      </c>
    </row>
    <row r="846" spans="1:68" s="27" customFormat="1" x14ac:dyDescent="0.25">
      <c r="A846" s="27" t="s">
        <v>171</v>
      </c>
      <c r="B846" s="27" t="s">
        <v>172</v>
      </c>
      <c r="C846" s="27" t="s">
        <v>198</v>
      </c>
      <c r="D846" s="27" t="s">
        <v>34</v>
      </c>
      <c r="E846" s="27">
        <v>6</v>
      </c>
      <c r="F846" s="27" t="s">
        <v>223</v>
      </c>
      <c r="G846" s="27">
        <v>6</v>
      </c>
      <c r="I846" s="27">
        <v>6.125</v>
      </c>
      <c r="L846" s="27">
        <v>2E-3</v>
      </c>
      <c r="O846" s="27">
        <v>0.122</v>
      </c>
      <c r="U846" s="27">
        <v>1.2E-2</v>
      </c>
      <c r="X846" s="26">
        <f t="shared" si="377"/>
        <v>5.8810000000000002</v>
      </c>
      <c r="AC846" s="31">
        <v>2E-3</v>
      </c>
      <c r="AD846" s="27">
        <f t="shared" si="378"/>
        <v>1.9918367346938776E-2</v>
      </c>
      <c r="AE846" s="27">
        <f t="shared" si="376"/>
        <v>1.4999999999999999E-2</v>
      </c>
      <c r="AF846" s="27">
        <f t="shared" si="379"/>
        <v>9.1874999999999998E-2</v>
      </c>
      <c r="AI846" s="27">
        <v>8.92</v>
      </c>
      <c r="AS846" s="27" t="s">
        <v>231</v>
      </c>
      <c r="AT846" s="27" t="s">
        <v>237</v>
      </c>
      <c r="AY846" s="27" t="s">
        <v>217</v>
      </c>
      <c r="AZ846" s="27" t="s">
        <v>196</v>
      </c>
      <c r="BA846" s="27" t="s">
        <v>226</v>
      </c>
      <c r="BF846" s="27" t="s">
        <v>227</v>
      </c>
      <c r="BN846" s="27" t="s">
        <v>228</v>
      </c>
      <c r="BO846" s="27" t="s">
        <v>229</v>
      </c>
      <c r="BP846" s="27" t="s">
        <v>230</v>
      </c>
    </row>
    <row r="847" spans="1:68" s="27" customFormat="1" x14ac:dyDescent="0.25">
      <c r="A847" s="27" t="s">
        <v>171</v>
      </c>
      <c r="B847" s="27" t="s">
        <v>172</v>
      </c>
      <c r="C847" s="27" t="s">
        <v>198</v>
      </c>
      <c r="D847" s="27" t="s">
        <v>34</v>
      </c>
      <c r="E847" s="27">
        <v>6</v>
      </c>
      <c r="F847" s="27" t="s">
        <v>223</v>
      </c>
      <c r="G847" s="27">
        <v>8</v>
      </c>
      <c r="I847" s="27">
        <v>8.125</v>
      </c>
      <c r="L847" s="34" t="s">
        <v>232</v>
      </c>
      <c r="O847" s="27">
        <v>0.17</v>
      </c>
      <c r="U847" s="27">
        <v>1.7000000000000001E-2</v>
      </c>
      <c r="X847" s="26">
        <f t="shared" si="377"/>
        <v>7.7850000000000001</v>
      </c>
      <c r="AC847" s="31">
        <v>2E-3</v>
      </c>
      <c r="AD847" s="27">
        <f t="shared" si="378"/>
        <v>2.0923076923076926E-2</v>
      </c>
      <c r="AE847" s="27">
        <f t="shared" si="376"/>
        <v>1.4999999999999999E-2</v>
      </c>
      <c r="AF847" s="27">
        <f t="shared" si="379"/>
        <v>0.121875</v>
      </c>
      <c r="AI847" s="27">
        <v>16.5</v>
      </c>
      <c r="AS847" s="27" t="s">
        <v>231</v>
      </c>
      <c r="AT847" s="27" t="s">
        <v>237</v>
      </c>
      <c r="AY847" s="27" t="s">
        <v>217</v>
      </c>
      <c r="AZ847" s="27" t="s">
        <v>196</v>
      </c>
      <c r="BA847" s="27" t="s">
        <v>226</v>
      </c>
      <c r="BF847" s="27" t="s">
        <v>227</v>
      </c>
      <c r="BN847" s="27" t="s">
        <v>228</v>
      </c>
      <c r="BO847" s="27" t="s">
        <v>229</v>
      </c>
      <c r="BP847" s="27" t="s">
        <v>230</v>
      </c>
    </row>
    <row r="848" spans="1:68" s="27" customFormat="1" x14ac:dyDescent="0.25">
      <c r="A848" s="27" t="s">
        <v>171</v>
      </c>
      <c r="B848" s="27" t="s">
        <v>172</v>
      </c>
      <c r="C848" s="27" t="s">
        <v>198</v>
      </c>
      <c r="D848" s="27" t="s">
        <v>34</v>
      </c>
      <c r="E848" s="27">
        <v>6</v>
      </c>
      <c r="F848" s="27" t="s">
        <v>223</v>
      </c>
      <c r="G848" s="27">
        <v>10</v>
      </c>
      <c r="I848" s="27">
        <v>10.125</v>
      </c>
      <c r="L848" s="34" t="s">
        <v>234</v>
      </c>
      <c r="O848" s="27">
        <v>0.21199999999999999</v>
      </c>
      <c r="U848" s="27">
        <v>2.1000000000000001E-2</v>
      </c>
      <c r="X848" s="26">
        <f t="shared" si="377"/>
        <v>9.7010000000000005</v>
      </c>
      <c r="AC848" s="31">
        <v>2E-3</v>
      </c>
      <c r="AD848" s="27">
        <f t="shared" si="378"/>
        <v>2.0938271604938271E-2</v>
      </c>
      <c r="AE848" s="27">
        <f t="shared" si="376"/>
        <v>1.4999999999999999E-2</v>
      </c>
      <c r="AF848" s="27">
        <f t="shared" si="379"/>
        <v>0.15187499999999998</v>
      </c>
      <c r="AI848" s="27">
        <v>25.6</v>
      </c>
      <c r="AS848" s="27" t="s">
        <v>231</v>
      </c>
      <c r="AT848" s="27" t="s">
        <v>237</v>
      </c>
      <c r="AY848" s="27" t="s">
        <v>217</v>
      </c>
      <c r="AZ848" s="27" t="s">
        <v>196</v>
      </c>
      <c r="BA848" s="27" t="s">
        <v>226</v>
      </c>
      <c r="BF848" s="27" t="s">
        <v>227</v>
      </c>
      <c r="BN848" s="27" t="s">
        <v>228</v>
      </c>
      <c r="BO848" s="27" t="s">
        <v>229</v>
      </c>
      <c r="BP848" s="27" t="s">
        <v>230</v>
      </c>
    </row>
    <row r="849" spans="1:68" s="27" customFormat="1" x14ac:dyDescent="0.25">
      <c r="A849" s="27" t="s">
        <v>171</v>
      </c>
      <c r="B849" s="27" t="s">
        <v>172</v>
      </c>
      <c r="C849" s="27" t="s">
        <v>198</v>
      </c>
      <c r="D849" s="27" t="s">
        <v>34</v>
      </c>
      <c r="E849" s="27">
        <v>6</v>
      </c>
      <c r="F849" s="27" t="s">
        <v>223</v>
      </c>
      <c r="G849" s="27">
        <v>12</v>
      </c>
      <c r="I849" s="27">
        <v>12.125</v>
      </c>
      <c r="L849" s="34" t="s">
        <v>234</v>
      </c>
      <c r="O849" s="27">
        <v>0.254</v>
      </c>
      <c r="U849" s="27">
        <v>2.5000000000000001E-2</v>
      </c>
      <c r="X849" s="26">
        <f t="shared" si="377"/>
        <v>11.617000000000001</v>
      </c>
      <c r="AC849" s="31">
        <v>2E-3</v>
      </c>
      <c r="AD849" s="27">
        <f t="shared" si="378"/>
        <v>2.0948453608247423E-2</v>
      </c>
      <c r="AE849" s="27">
        <f t="shared" si="376"/>
        <v>1.4999999999999999E-2</v>
      </c>
      <c r="AF849" s="27">
        <f t="shared" si="379"/>
        <v>0.18187499999999998</v>
      </c>
      <c r="AI849" s="27">
        <v>36.700000000000003</v>
      </c>
      <c r="AS849" s="27" t="s">
        <v>231</v>
      </c>
      <c r="AT849" s="27" t="s">
        <v>237</v>
      </c>
      <c r="AY849" s="27" t="s">
        <v>217</v>
      </c>
      <c r="AZ849" s="27" t="s">
        <v>196</v>
      </c>
      <c r="BA849" s="27" t="s">
        <v>226</v>
      </c>
      <c r="BF849" s="27" t="s">
        <v>227</v>
      </c>
      <c r="BN849" s="27" t="s">
        <v>228</v>
      </c>
      <c r="BO849" s="27" t="s">
        <v>229</v>
      </c>
      <c r="BP849" s="27" t="s">
        <v>230</v>
      </c>
    </row>
    <row r="850" spans="1:68" s="42" customFormat="1" x14ac:dyDescent="0.25">
      <c r="A850" s="42" t="s">
        <v>171</v>
      </c>
      <c r="B850" s="42" t="s">
        <v>172</v>
      </c>
      <c r="C850" s="42" t="s">
        <v>198</v>
      </c>
      <c r="D850" s="42" t="s">
        <v>34</v>
      </c>
      <c r="E850" s="42">
        <v>8</v>
      </c>
      <c r="F850" s="42" t="s">
        <v>238</v>
      </c>
      <c r="G850" s="42">
        <v>7.1999999999999995E-2</v>
      </c>
      <c r="H850" s="38"/>
      <c r="I850" s="42">
        <v>7.1999999999999995E-2</v>
      </c>
      <c r="O850" s="42">
        <f t="shared" ref="O850:O873" si="380">(I850-X850)/2</f>
        <v>2.3E-2</v>
      </c>
      <c r="X850" s="42">
        <v>2.5999999999999999E-2</v>
      </c>
      <c r="Y850" s="78">
        <f>PI()*X850^2/4</f>
        <v>5.3092915845667494E-4</v>
      </c>
      <c r="AC850" s="54">
        <v>2E-3</v>
      </c>
      <c r="AI850" s="42">
        <v>1.3729999999999999E-2</v>
      </c>
      <c r="AU850" s="42">
        <v>2.0000000000000001E-4</v>
      </c>
      <c r="AY850" s="49" t="s">
        <v>217</v>
      </c>
      <c r="AZ850" s="49" t="s">
        <v>239</v>
      </c>
      <c r="BA850" s="49" t="s">
        <v>240</v>
      </c>
      <c r="BF850" s="42" t="s">
        <v>241</v>
      </c>
      <c r="BJ850" s="42" t="s">
        <v>242</v>
      </c>
    </row>
    <row r="851" spans="1:68" s="42" customFormat="1" x14ac:dyDescent="0.25">
      <c r="A851" s="42" t="s">
        <v>171</v>
      </c>
      <c r="B851" s="42" t="s">
        <v>172</v>
      </c>
      <c r="C851" s="42" t="s">
        <v>198</v>
      </c>
      <c r="D851" s="42" t="s">
        <v>34</v>
      </c>
      <c r="E851" s="42">
        <v>8</v>
      </c>
      <c r="F851" s="42" t="s">
        <v>238</v>
      </c>
      <c r="G851" s="42">
        <v>7.1999999999999995E-2</v>
      </c>
      <c r="H851" s="38"/>
      <c r="I851" s="42">
        <v>7.1999999999999995E-2</v>
      </c>
      <c r="O851" s="42">
        <f t="shared" si="380"/>
        <v>2.1999999999999999E-2</v>
      </c>
      <c r="X851" s="42">
        <v>2.8000000000000001E-2</v>
      </c>
      <c r="Y851" s="78">
        <f t="shared" ref="Y851:Y873" si="381">PI()*X851^2/4</f>
        <v>6.1575216010359955E-4</v>
      </c>
      <c r="AC851" s="54">
        <v>2E-3</v>
      </c>
      <c r="AI851" s="42">
        <v>0.13400000000000001</v>
      </c>
      <c r="AU851" s="42">
        <v>2.1000000000000001E-4</v>
      </c>
      <c r="AY851" s="49" t="s">
        <v>217</v>
      </c>
      <c r="AZ851" s="49" t="s">
        <v>239</v>
      </c>
      <c r="BA851" s="49" t="s">
        <v>240</v>
      </c>
      <c r="BF851" s="42" t="s">
        <v>241</v>
      </c>
      <c r="BJ851" s="42" t="s">
        <v>242</v>
      </c>
    </row>
    <row r="852" spans="1:68" s="42" customFormat="1" x14ac:dyDescent="0.25">
      <c r="A852" s="42" t="s">
        <v>171</v>
      </c>
      <c r="B852" s="42" t="s">
        <v>172</v>
      </c>
      <c r="C852" s="42" t="s">
        <v>198</v>
      </c>
      <c r="D852" s="42" t="s">
        <v>34</v>
      </c>
      <c r="E852" s="42">
        <v>8</v>
      </c>
      <c r="F852" s="42" t="s">
        <v>238</v>
      </c>
      <c r="G852" s="42">
        <v>8.1000000000000003E-2</v>
      </c>
      <c r="H852" s="38"/>
      <c r="I852" s="42">
        <v>8.1000000000000003E-2</v>
      </c>
      <c r="O852" s="42">
        <f t="shared" si="380"/>
        <v>2.5000000000000001E-2</v>
      </c>
      <c r="X852" s="42">
        <v>3.1E-2</v>
      </c>
      <c r="Y852" s="78">
        <f t="shared" si="381"/>
        <v>7.5476763502494771E-4</v>
      </c>
      <c r="AC852" s="54">
        <v>2E-3</v>
      </c>
      <c r="AI852" s="42">
        <v>1.7049999999999999E-2</v>
      </c>
      <c r="AU852" s="42">
        <v>2.3000000000000001E-4</v>
      </c>
      <c r="AY852" s="49" t="s">
        <v>217</v>
      </c>
      <c r="AZ852" s="49" t="s">
        <v>239</v>
      </c>
      <c r="BA852" s="49" t="s">
        <v>240</v>
      </c>
      <c r="BF852" s="42" t="s">
        <v>241</v>
      </c>
      <c r="BJ852" s="42" t="s">
        <v>242</v>
      </c>
    </row>
    <row r="853" spans="1:68" s="42" customFormat="1" x14ac:dyDescent="0.25">
      <c r="A853" s="42" t="s">
        <v>171</v>
      </c>
      <c r="B853" s="42" t="s">
        <v>172</v>
      </c>
      <c r="C853" s="42" t="s">
        <v>198</v>
      </c>
      <c r="D853" s="42" t="s">
        <v>34</v>
      </c>
      <c r="E853" s="42">
        <v>8</v>
      </c>
      <c r="F853" s="42" t="s">
        <v>238</v>
      </c>
      <c r="G853" s="42">
        <v>8.1000000000000003E-2</v>
      </c>
      <c r="H853" s="38"/>
      <c r="I853" s="42">
        <v>8.1000000000000003E-2</v>
      </c>
      <c r="O853" s="42">
        <f t="shared" si="380"/>
        <v>2.4E-2</v>
      </c>
      <c r="X853" s="42">
        <v>3.3000000000000002E-2</v>
      </c>
      <c r="Y853" s="78">
        <f t="shared" si="381"/>
        <v>8.5529859993982123E-4</v>
      </c>
      <c r="AC853" s="54">
        <v>2E-3</v>
      </c>
      <c r="AI853" s="42">
        <v>1.6660000000000001E-2</v>
      </c>
      <c r="AU853" s="42">
        <v>2.5000000000000001E-4</v>
      </c>
      <c r="AY853" s="49" t="s">
        <v>217</v>
      </c>
      <c r="AZ853" s="49" t="s">
        <v>239</v>
      </c>
      <c r="BA853" s="49" t="s">
        <v>240</v>
      </c>
      <c r="BF853" s="42" t="s">
        <v>241</v>
      </c>
      <c r="BJ853" s="42" t="s">
        <v>242</v>
      </c>
    </row>
    <row r="854" spans="1:68" s="42" customFormat="1" x14ac:dyDescent="0.25">
      <c r="A854" s="42" t="s">
        <v>171</v>
      </c>
      <c r="B854" s="42" t="s">
        <v>172</v>
      </c>
      <c r="C854" s="42" t="s">
        <v>198</v>
      </c>
      <c r="D854" s="42" t="s">
        <v>34</v>
      </c>
      <c r="E854" s="42">
        <v>8</v>
      </c>
      <c r="F854" s="42" t="s">
        <v>238</v>
      </c>
      <c r="G854" s="42">
        <v>8.6999999999999994E-2</v>
      </c>
      <c r="H854" s="38"/>
      <c r="I854" s="42">
        <v>8.6999999999999994E-2</v>
      </c>
      <c r="O854" s="42">
        <f t="shared" si="380"/>
        <v>2.5499999999999998E-2</v>
      </c>
      <c r="X854" s="42">
        <v>3.5999999999999997E-2</v>
      </c>
      <c r="Y854" s="78">
        <f t="shared" si="381"/>
        <v>1.0178760197630929E-3</v>
      </c>
      <c r="AC854" s="54">
        <v>2E-3</v>
      </c>
      <c r="AI854" s="42">
        <v>1.9099999999999999E-2</v>
      </c>
      <c r="AU854" s="42">
        <v>2.7E-4</v>
      </c>
      <c r="AY854" s="49" t="s">
        <v>217</v>
      </c>
      <c r="AZ854" s="49" t="s">
        <v>239</v>
      </c>
      <c r="BA854" s="49" t="s">
        <v>240</v>
      </c>
      <c r="BF854" s="42" t="s">
        <v>241</v>
      </c>
      <c r="BJ854" s="42" t="s">
        <v>242</v>
      </c>
    </row>
    <row r="855" spans="1:68" s="42" customFormat="1" x14ac:dyDescent="0.25">
      <c r="A855" s="42" t="s">
        <v>171</v>
      </c>
      <c r="B855" s="42" t="s">
        <v>172</v>
      </c>
      <c r="C855" s="42" t="s">
        <v>198</v>
      </c>
      <c r="D855" s="42" t="s">
        <v>34</v>
      </c>
      <c r="E855" s="42">
        <v>8</v>
      </c>
      <c r="F855" s="42" t="s">
        <v>238</v>
      </c>
      <c r="G855" s="42">
        <v>8.6999999999999994E-2</v>
      </c>
      <c r="H855" s="38"/>
      <c r="I855" s="42">
        <v>8.6999999999999994E-2</v>
      </c>
      <c r="O855" s="42">
        <f t="shared" si="380"/>
        <v>2.3999999999999997E-2</v>
      </c>
      <c r="X855" s="42">
        <v>3.9E-2</v>
      </c>
      <c r="Y855" s="78">
        <f t="shared" si="381"/>
        <v>1.1945906065275189E-3</v>
      </c>
      <c r="AC855" s="54">
        <v>2E-3</v>
      </c>
      <c r="AI855" s="42">
        <v>1.8419999999999999E-2</v>
      </c>
      <c r="AU855" s="42">
        <v>2.9E-4</v>
      </c>
      <c r="AY855" s="49" t="s">
        <v>217</v>
      </c>
      <c r="AZ855" s="49" t="s">
        <v>239</v>
      </c>
      <c r="BA855" s="49" t="s">
        <v>240</v>
      </c>
      <c r="BF855" s="42" t="s">
        <v>241</v>
      </c>
      <c r="BJ855" s="42" t="s">
        <v>242</v>
      </c>
    </row>
    <row r="856" spans="1:68" s="42" customFormat="1" x14ac:dyDescent="0.25">
      <c r="A856" s="42" t="s">
        <v>171</v>
      </c>
      <c r="B856" s="42" t="s">
        <v>172</v>
      </c>
      <c r="C856" s="42" t="s">
        <v>198</v>
      </c>
      <c r="D856" s="42" t="s">
        <v>34</v>
      </c>
      <c r="E856" s="42">
        <v>8</v>
      </c>
      <c r="F856" s="42" t="s">
        <v>238</v>
      </c>
      <c r="G856" s="42">
        <v>9.2999999999999999E-2</v>
      </c>
      <c r="H856" s="38"/>
      <c r="I856" s="42">
        <v>9.2999999999999999E-2</v>
      </c>
      <c r="O856" s="42">
        <f t="shared" si="380"/>
        <v>2.5499999999999998E-2</v>
      </c>
      <c r="X856" s="42">
        <v>4.2000000000000003E-2</v>
      </c>
      <c r="Y856" s="78">
        <f t="shared" si="381"/>
        <v>1.385442360233099E-3</v>
      </c>
      <c r="AC856" s="54">
        <v>2E-3</v>
      </c>
      <c r="AI856" s="42">
        <v>2.0959999999999999E-2</v>
      </c>
      <c r="AU856" s="42">
        <v>3.2000000000000003E-4</v>
      </c>
      <c r="AY856" s="49" t="s">
        <v>217</v>
      </c>
      <c r="AZ856" s="49" t="s">
        <v>239</v>
      </c>
      <c r="BA856" s="49" t="s">
        <v>240</v>
      </c>
      <c r="BF856" s="42" t="s">
        <v>241</v>
      </c>
      <c r="BJ856" s="42" t="s">
        <v>242</v>
      </c>
    </row>
    <row r="857" spans="1:68" s="42" customFormat="1" x14ac:dyDescent="0.25">
      <c r="A857" s="42" t="s">
        <v>171</v>
      </c>
      <c r="B857" s="42" t="s">
        <v>172</v>
      </c>
      <c r="C857" s="42" t="s">
        <v>198</v>
      </c>
      <c r="D857" s="42" t="s">
        <v>34</v>
      </c>
      <c r="E857" s="42">
        <v>8</v>
      </c>
      <c r="F857" s="42" t="s">
        <v>238</v>
      </c>
      <c r="G857" s="42">
        <v>9.7000000000000003E-2</v>
      </c>
      <c r="H857" s="38"/>
      <c r="I857" s="42">
        <v>9.7000000000000003E-2</v>
      </c>
      <c r="O857" s="42">
        <v>2.5000000000000001E-2</v>
      </c>
      <c r="X857" s="42">
        <v>4.5999999999999999E-2</v>
      </c>
      <c r="Y857" s="78">
        <f t="shared" si="381"/>
        <v>1.6619025137490004E-3</v>
      </c>
      <c r="AC857" s="54">
        <v>2E-3</v>
      </c>
      <c r="AI857" s="42">
        <v>2.2210000000000001E-2</v>
      </c>
      <c r="AU857" s="42">
        <v>3.5E-4</v>
      </c>
      <c r="AY857" s="49" t="s">
        <v>217</v>
      </c>
      <c r="AZ857" s="49" t="s">
        <v>239</v>
      </c>
      <c r="BA857" s="49" t="s">
        <v>240</v>
      </c>
      <c r="BF857" s="42" t="s">
        <v>241</v>
      </c>
      <c r="BJ857" s="42" t="s">
        <v>242</v>
      </c>
    </row>
    <row r="858" spans="1:68" s="42" customFormat="1" x14ac:dyDescent="0.25">
      <c r="A858" s="42" t="s">
        <v>171</v>
      </c>
      <c r="B858" s="42" t="s">
        <v>172</v>
      </c>
      <c r="C858" s="42" t="s">
        <v>198</v>
      </c>
      <c r="D858" s="42" t="s">
        <v>34</v>
      </c>
      <c r="E858" s="42">
        <v>8</v>
      </c>
      <c r="F858" s="42" t="s">
        <v>238</v>
      </c>
      <c r="G858" s="42">
        <v>9.9000000000000005E-2</v>
      </c>
      <c r="H858" s="38"/>
      <c r="I858" s="42">
        <v>9.9000000000000005E-2</v>
      </c>
      <c r="O858" s="42">
        <f t="shared" si="380"/>
        <v>2.5000000000000001E-2</v>
      </c>
      <c r="X858" s="42">
        <v>4.9000000000000002E-2</v>
      </c>
      <c r="Y858" s="78">
        <f t="shared" si="381"/>
        <v>1.8857409903172736E-3</v>
      </c>
      <c r="AC858" s="54">
        <v>2E-3</v>
      </c>
      <c r="AI858" s="42">
        <v>2.2530000000000001E-2</v>
      </c>
      <c r="AU858" s="42">
        <v>3.6999999999999999E-4</v>
      </c>
      <c r="AY858" s="49" t="s">
        <v>217</v>
      </c>
      <c r="AZ858" s="49" t="s">
        <v>239</v>
      </c>
      <c r="BA858" s="49" t="s">
        <v>240</v>
      </c>
      <c r="BF858" s="42" t="s">
        <v>241</v>
      </c>
      <c r="BJ858" s="42" t="s">
        <v>242</v>
      </c>
    </row>
    <row r="859" spans="1:68" s="42" customFormat="1" x14ac:dyDescent="0.25">
      <c r="A859" s="42" t="s">
        <v>171</v>
      </c>
      <c r="B859" s="42" t="s">
        <v>172</v>
      </c>
      <c r="C859" s="42" t="s">
        <v>198</v>
      </c>
      <c r="D859" s="42" t="s">
        <v>34</v>
      </c>
      <c r="E859" s="42">
        <v>8</v>
      </c>
      <c r="F859" s="42" t="s">
        <v>238</v>
      </c>
      <c r="G859" s="42">
        <v>0.106</v>
      </c>
      <c r="H859" s="38"/>
      <c r="I859" s="42">
        <v>0.106</v>
      </c>
      <c r="O859" s="42">
        <f t="shared" si="380"/>
        <v>2.5999999999999999E-2</v>
      </c>
      <c r="X859" s="42">
        <v>5.3999999999999999E-2</v>
      </c>
      <c r="Y859" s="78">
        <f t="shared" si="381"/>
        <v>2.290221044466959E-3</v>
      </c>
      <c r="AC859" s="54">
        <v>2E-3</v>
      </c>
      <c r="AI859" s="42">
        <v>2.5329999999999998E-2</v>
      </c>
      <c r="AU859" s="42">
        <v>4.0999999999999999E-4</v>
      </c>
      <c r="AY859" s="49" t="s">
        <v>217</v>
      </c>
      <c r="AZ859" s="49" t="s">
        <v>239</v>
      </c>
      <c r="BA859" s="49" t="s">
        <v>240</v>
      </c>
      <c r="BF859" s="42" t="s">
        <v>241</v>
      </c>
      <c r="BJ859" s="42" t="s">
        <v>242</v>
      </c>
    </row>
    <row r="860" spans="1:68" s="42" customFormat="1" x14ac:dyDescent="0.25">
      <c r="A860" s="42" t="s">
        <v>171</v>
      </c>
      <c r="B860" s="42" t="s">
        <v>172</v>
      </c>
      <c r="C860" s="42" t="s">
        <v>198</v>
      </c>
      <c r="D860" s="42" t="s">
        <v>34</v>
      </c>
      <c r="E860" s="42">
        <v>8</v>
      </c>
      <c r="F860" s="42" t="s">
        <v>238</v>
      </c>
      <c r="G860" s="42">
        <v>0.112</v>
      </c>
      <c r="H860" s="38"/>
      <c r="I860" s="42">
        <v>0.112</v>
      </c>
      <c r="O860" s="42">
        <f t="shared" si="380"/>
        <v>2.6500000000000003E-2</v>
      </c>
      <c r="X860" s="42">
        <v>5.8999999999999997E-2</v>
      </c>
      <c r="Y860" s="78">
        <f t="shared" si="381"/>
        <v>2.7339710067865171E-3</v>
      </c>
      <c r="AC860" s="54">
        <v>2E-3</v>
      </c>
      <c r="AI860" s="42">
        <v>2.76E-2</v>
      </c>
      <c r="AU860" s="42">
        <v>4.4000000000000002E-4</v>
      </c>
      <c r="AY860" s="49" t="s">
        <v>217</v>
      </c>
      <c r="AZ860" s="49" t="s">
        <v>239</v>
      </c>
      <c r="BA860" s="49" t="s">
        <v>240</v>
      </c>
      <c r="BF860" s="42" t="s">
        <v>241</v>
      </c>
      <c r="BJ860" s="42" t="s">
        <v>242</v>
      </c>
    </row>
    <row r="861" spans="1:68" s="42" customFormat="1" x14ac:dyDescent="0.25">
      <c r="A861" s="42" t="s">
        <v>171</v>
      </c>
      <c r="B861" s="42" t="s">
        <v>172</v>
      </c>
      <c r="C861" s="42" t="s">
        <v>198</v>
      </c>
      <c r="D861" s="42" t="s">
        <v>34</v>
      </c>
      <c r="E861" s="42">
        <v>8</v>
      </c>
      <c r="F861" s="42" t="s">
        <v>238</v>
      </c>
      <c r="G861" s="42">
        <v>0.125</v>
      </c>
      <c r="H861" s="38"/>
      <c r="I861" s="42">
        <v>0.125</v>
      </c>
      <c r="O861" s="42">
        <f t="shared" si="380"/>
        <v>3.0499999999999999E-2</v>
      </c>
      <c r="X861" s="42">
        <v>6.4000000000000001E-2</v>
      </c>
      <c r="Y861" s="78">
        <f t="shared" si="381"/>
        <v>3.2169908772759479E-3</v>
      </c>
      <c r="AC861" s="54">
        <v>2E-3</v>
      </c>
      <c r="AI861" s="42">
        <v>3.5110000000000002E-2</v>
      </c>
      <c r="AU861" s="42">
        <v>4.8000000000000001E-4</v>
      </c>
      <c r="AY861" s="49" t="s">
        <v>217</v>
      </c>
      <c r="AZ861" s="49" t="s">
        <v>239</v>
      </c>
      <c r="BA861" s="49" t="s">
        <v>240</v>
      </c>
      <c r="BF861" s="42" t="s">
        <v>241</v>
      </c>
      <c r="BJ861" s="42" t="s">
        <v>242</v>
      </c>
    </row>
    <row r="862" spans="1:68" s="42" customFormat="1" x14ac:dyDescent="0.25">
      <c r="A862" s="42" t="s">
        <v>171</v>
      </c>
      <c r="B862" s="42" t="s">
        <v>172</v>
      </c>
      <c r="C862" s="42" t="s">
        <v>198</v>
      </c>
      <c r="D862" s="42" t="s">
        <v>34</v>
      </c>
      <c r="E862" s="42">
        <v>8</v>
      </c>
      <c r="F862" s="42" t="s">
        <v>238</v>
      </c>
      <c r="G862" s="42">
        <v>0.125</v>
      </c>
      <c r="H862" s="38"/>
      <c r="I862" s="42">
        <v>0.125</v>
      </c>
      <c r="O862" s="42">
        <f t="shared" si="380"/>
        <v>2.7499999999999997E-2</v>
      </c>
      <c r="X862" s="42">
        <v>7.0000000000000007E-2</v>
      </c>
      <c r="Y862" s="78">
        <f t="shared" si="381"/>
        <v>3.8484510006474969E-3</v>
      </c>
      <c r="AC862" s="54">
        <v>2E-3</v>
      </c>
      <c r="AI862" s="42">
        <v>3.2660000000000002E-2</v>
      </c>
      <c r="AU862" s="42">
        <v>5.2999999999999998E-4</v>
      </c>
      <c r="AY862" s="49" t="s">
        <v>217</v>
      </c>
      <c r="AZ862" s="49" t="s">
        <v>239</v>
      </c>
      <c r="BA862" s="49" t="s">
        <v>240</v>
      </c>
      <c r="BF862" s="42" t="s">
        <v>241</v>
      </c>
      <c r="BJ862" s="42" t="s">
        <v>242</v>
      </c>
    </row>
    <row r="863" spans="1:68" s="42" customFormat="1" x14ac:dyDescent="0.25">
      <c r="A863" s="42" t="s">
        <v>171</v>
      </c>
      <c r="B863" s="42" t="s">
        <v>172</v>
      </c>
      <c r="C863" s="42" t="s">
        <v>198</v>
      </c>
      <c r="D863" s="42" t="s">
        <v>34</v>
      </c>
      <c r="E863" s="42">
        <v>8</v>
      </c>
      <c r="F863" s="42" t="s">
        <v>238</v>
      </c>
      <c r="G863" s="42">
        <v>0.125</v>
      </c>
      <c r="H863" s="38"/>
      <c r="I863" s="42">
        <v>0.125</v>
      </c>
      <c r="O863" s="42">
        <f t="shared" si="380"/>
        <v>2.5000000000000001E-2</v>
      </c>
      <c r="X863" s="42">
        <v>7.4999999999999997E-2</v>
      </c>
      <c r="Y863" s="78">
        <f t="shared" si="381"/>
        <v>4.4178646691106467E-3</v>
      </c>
      <c r="AC863" s="54">
        <v>2E-3</v>
      </c>
      <c r="AI863" s="42">
        <v>3.0450000000000001E-2</v>
      </c>
      <c r="AU863" s="42">
        <v>5.6999999999999998E-4</v>
      </c>
      <c r="AY863" s="49" t="s">
        <v>217</v>
      </c>
      <c r="AZ863" s="49" t="s">
        <v>239</v>
      </c>
      <c r="BA863" s="49" t="s">
        <v>240</v>
      </c>
      <c r="BF863" s="42" t="s">
        <v>241</v>
      </c>
      <c r="BJ863" s="42" t="s">
        <v>242</v>
      </c>
    </row>
    <row r="864" spans="1:68" s="42" customFormat="1" x14ac:dyDescent="0.25">
      <c r="A864" s="42" t="s">
        <v>171</v>
      </c>
      <c r="B864" s="42" t="s">
        <v>172</v>
      </c>
      <c r="C864" s="42" t="s">
        <v>198</v>
      </c>
      <c r="D864" s="42" t="s">
        <v>34</v>
      </c>
      <c r="E864" s="42">
        <v>8</v>
      </c>
      <c r="F864" s="42" t="s">
        <v>238</v>
      </c>
      <c r="G864" s="42">
        <v>0.14499999999999999</v>
      </c>
      <c r="H864" s="38"/>
      <c r="I864" s="42">
        <v>0.14499999999999999</v>
      </c>
      <c r="O864" s="42">
        <f t="shared" si="380"/>
        <v>3.2499999999999994E-2</v>
      </c>
      <c r="X864" s="42">
        <v>0.08</v>
      </c>
      <c r="Y864" s="78">
        <f t="shared" si="381"/>
        <v>5.0265482457436689E-3</v>
      </c>
      <c r="AC864" s="54">
        <v>2E-3</v>
      </c>
      <c r="AI864" s="42">
        <v>4.453E-2</v>
      </c>
      <c r="AU864" s="42">
        <v>5.9999999999999995E-4</v>
      </c>
      <c r="AY864" s="49" t="s">
        <v>217</v>
      </c>
      <c r="AZ864" s="49" t="s">
        <v>239</v>
      </c>
      <c r="BA864" s="49" t="s">
        <v>240</v>
      </c>
      <c r="BF864" s="42" t="s">
        <v>241</v>
      </c>
      <c r="BJ864" s="42" t="s">
        <v>242</v>
      </c>
    </row>
    <row r="865" spans="1:66" s="42" customFormat="1" x14ac:dyDescent="0.25">
      <c r="A865" s="42" t="s">
        <v>171</v>
      </c>
      <c r="B865" s="42" t="s">
        <v>172</v>
      </c>
      <c r="C865" s="42" t="s">
        <v>198</v>
      </c>
      <c r="D865" s="42" t="s">
        <v>34</v>
      </c>
      <c r="E865" s="42">
        <v>8</v>
      </c>
      <c r="F865" s="42" t="s">
        <v>238</v>
      </c>
      <c r="G865" s="42">
        <v>0.14499999999999999</v>
      </c>
      <c r="H865" s="38"/>
      <c r="I865" s="42">
        <v>0.14499999999999999</v>
      </c>
      <c r="O865" s="42">
        <f t="shared" si="380"/>
        <v>2.9999999999999992E-2</v>
      </c>
      <c r="X865" s="42">
        <v>8.5000000000000006E-2</v>
      </c>
      <c r="Y865" s="78">
        <f t="shared" si="381"/>
        <v>5.6745017305465653E-3</v>
      </c>
      <c r="AC865" s="54">
        <v>2E-3</v>
      </c>
      <c r="AI865" s="42">
        <v>4.2020000000000002E-2</v>
      </c>
      <c r="AU865" s="42">
        <v>6.4000000000000005E-4</v>
      </c>
      <c r="AY865" s="49" t="s">
        <v>217</v>
      </c>
      <c r="AZ865" s="49" t="s">
        <v>239</v>
      </c>
      <c r="BA865" s="49" t="s">
        <v>240</v>
      </c>
      <c r="BF865" s="42" t="s">
        <v>241</v>
      </c>
      <c r="BJ865" s="42" t="s">
        <v>242</v>
      </c>
    </row>
    <row r="866" spans="1:66" s="42" customFormat="1" x14ac:dyDescent="0.25">
      <c r="A866" s="42" t="s">
        <v>171</v>
      </c>
      <c r="B866" s="42" t="s">
        <v>172</v>
      </c>
      <c r="C866" s="42" t="s">
        <v>198</v>
      </c>
      <c r="D866" s="42" t="s">
        <v>34</v>
      </c>
      <c r="E866" s="42">
        <v>8</v>
      </c>
      <c r="F866" s="42" t="s">
        <v>238</v>
      </c>
      <c r="G866" s="42">
        <v>0.14499999999999999</v>
      </c>
      <c r="H866" s="38"/>
      <c r="I866" s="42">
        <v>0.14499999999999999</v>
      </c>
      <c r="O866" s="42">
        <f t="shared" si="380"/>
        <v>2.7499999999999997E-2</v>
      </c>
      <c r="X866" s="42">
        <v>0.09</v>
      </c>
      <c r="Y866" s="78">
        <f t="shared" si="381"/>
        <v>6.3617251235193305E-3</v>
      </c>
      <c r="AC866" s="54">
        <v>2E-3</v>
      </c>
      <c r="AI866" s="42">
        <v>3.9359999999999999E-2</v>
      </c>
      <c r="AU866" s="42">
        <v>6.8000000000000005E-4</v>
      </c>
      <c r="AY866" s="49" t="s">
        <v>217</v>
      </c>
      <c r="AZ866" s="49" t="s">
        <v>239</v>
      </c>
      <c r="BA866" s="49" t="s">
        <v>240</v>
      </c>
      <c r="BF866" s="42" t="s">
        <v>241</v>
      </c>
      <c r="BJ866" s="42" t="s">
        <v>242</v>
      </c>
    </row>
    <row r="867" spans="1:66" s="42" customFormat="1" x14ac:dyDescent="0.25">
      <c r="A867" s="42" t="s">
        <v>171</v>
      </c>
      <c r="B867" s="42" t="s">
        <v>172</v>
      </c>
      <c r="C867" s="42" t="s">
        <v>198</v>
      </c>
      <c r="D867" s="42" t="s">
        <v>34</v>
      </c>
      <c r="E867" s="42">
        <v>8</v>
      </c>
      <c r="F867" s="42" t="s">
        <v>238</v>
      </c>
      <c r="G867" s="42">
        <v>0.16</v>
      </c>
      <c r="H867" s="38"/>
      <c r="I867" s="42">
        <v>0.16</v>
      </c>
      <c r="O867" s="42">
        <f t="shared" si="380"/>
        <v>0.03</v>
      </c>
      <c r="X867" s="42">
        <v>0.1</v>
      </c>
      <c r="Y867" s="78">
        <f t="shared" si="381"/>
        <v>7.8539816339744835E-3</v>
      </c>
      <c r="AC867" s="54">
        <v>2E-3</v>
      </c>
      <c r="AI867" s="42">
        <v>4.7500000000000001E-2</v>
      </c>
      <c r="AU867" s="42">
        <v>7.5000000000000002E-4</v>
      </c>
      <c r="AY867" s="49" t="s">
        <v>217</v>
      </c>
      <c r="AZ867" s="49" t="s">
        <v>239</v>
      </c>
      <c r="BA867" s="49" t="s">
        <v>240</v>
      </c>
      <c r="BF867" s="42" t="s">
        <v>241</v>
      </c>
      <c r="BJ867" s="42" t="s">
        <v>242</v>
      </c>
    </row>
    <row r="868" spans="1:66" s="42" customFormat="1" x14ac:dyDescent="0.25">
      <c r="A868" s="42" t="s">
        <v>171</v>
      </c>
      <c r="B868" s="42" t="s">
        <v>172</v>
      </c>
      <c r="C868" s="42" t="s">
        <v>198</v>
      </c>
      <c r="D868" s="42" t="s">
        <v>34</v>
      </c>
      <c r="E868" s="42">
        <v>8</v>
      </c>
      <c r="F868" s="42" t="s">
        <v>238</v>
      </c>
      <c r="G868" s="42">
        <v>0.16</v>
      </c>
      <c r="H868" s="38"/>
      <c r="I868" s="42">
        <v>0.16</v>
      </c>
      <c r="O868" s="42">
        <f t="shared" si="380"/>
        <v>2.5000000000000001E-2</v>
      </c>
      <c r="X868" s="42">
        <v>0.11</v>
      </c>
      <c r="Y868" s="78">
        <f t="shared" si="381"/>
        <v>9.5033177771091243E-3</v>
      </c>
      <c r="AC868" s="54">
        <v>2E-3</v>
      </c>
      <c r="AI868" s="42">
        <v>4.1110000000000001E-2</v>
      </c>
      <c r="AU868" s="42">
        <v>8.3000000000000001E-4</v>
      </c>
      <c r="AY868" s="49" t="s">
        <v>217</v>
      </c>
      <c r="AZ868" s="49" t="s">
        <v>239</v>
      </c>
      <c r="BA868" s="49" t="s">
        <v>240</v>
      </c>
      <c r="BF868" s="42" t="s">
        <v>241</v>
      </c>
      <c r="BJ868" s="42" t="s">
        <v>242</v>
      </c>
    </row>
    <row r="869" spans="1:66" s="42" customFormat="1" x14ac:dyDescent="0.25">
      <c r="A869" s="42" t="s">
        <v>171</v>
      </c>
      <c r="B869" s="42" t="s">
        <v>172</v>
      </c>
      <c r="C869" s="42" t="s">
        <v>198</v>
      </c>
      <c r="D869" s="42" t="s">
        <v>34</v>
      </c>
      <c r="E869" s="42">
        <v>8</v>
      </c>
      <c r="F869" s="42" t="s">
        <v>238</v>
      </c>
      <c r="G869" s="42">
        <v>0.188</v>
      </c>
      <c r="H869" s="38"/>
      <c r="I869" s="42">
        <v>0.188</v>
      </c>
      <c r="O869" s="42">
        <f t="shared" si="380"/>
        <v>3.4000000000000002E-2</v>
      </c>
      <c r="X869" s="42">
        <v>0.12</v>
      </c>
      <c r="Y869" s="78">
        <f t="shared" si="381"/>
        <v>1.1309733552923255E-2</v>
      </c>
      <c r="AC869" s="54">
        <v>2E-3</v>
      </c>
      <c r="AI869" s="42">
        <v>6.3769999999999993E-2</v>
      </c>
      <c r="AU869" s="42">
        <v>8.9999999999999998E-4</v>
      </c>
      <c r="AY869" s="49" t="s">
        <v>217</v>
      </c>
      <c r="AZ869" s="49" t="s">
        <v>239</v>
      </c>
      <c r="BA869" s="49" t="s">
        <v>240</v>
      </c>
      <c r="BF869" s="42" t="s">
        <v>241</v>
      </c>
      <c r="BJ869" s="42" t="s">
        <v>242</v>
      </c>
    </row>
    <row r="870" spans="1:66" s="42" customFormat="1" x14ac:dyDescent="0.25">
      <c r="A870" s="42" t="s">
        <v>171</v>
      </c>
      <c r="B870" s="42" t="s">
        <v>172</v>
      </c>
      <c r="C870" s="42" t="s">
        <v>198</v>
      </c>
      <c r="D870" s="42" t="s">
        <v>34</v>
      </c>
      <c r="E870" s="42">
        <v>8</v>
      </c>
      <c r="F870" s="42" t="s">
        <v>238</v>
      </c>
      <c r="G870" s="42">
        <v>0.188</v>
      </c>
      <c r="H870" s="38"/>
      <c r="I870" s="42">
        <v>0.188</v>
      </c>
      <c r="O870" s="42">
        <f t="shared" si="380"/>
        <v>2.8999999999999998E-2</v>
      </c>
      <c r="X870" s="42">
        <v>0.13</v>
      </c>
      <c r="Y870" s="78">
        <f t="shared" si="381"/>
        <v>1.3273228961416878E-2</v>
      </c>
      <c r="AC870" s="54">
        <v>2E-3</v>
      </c>
      <c r="AI870" s="42">
        <v>5.6160000000000002E-2</v>
      </c>
      <c r="AU870" s="42">
        <v>9.7999999999999997E-4</v>
      </c>
      <c r="AY870" s="49" t="s">
        <v>217</v>
      </c>
      <c r="AZ870" s="49" t="s">
        <v>239</v>
      </c>
      <c r="BA870" s="49" t="s">
        <v>240</v>
      </c>
      <c r="BF870" s="42" t="s">
        <v>241</v>
      </c>
      <c r="BJ870" s="42" t="s">
        <v>242</v>
      </c>
    </row>
    <row r="871" spans="1:66" s="42" customFormat="1" x14ac:dyDescent="0.25">
      <c r="A871" s="42" t="s">
        <v>171</v>
      </c>
      <c r="B871" s="42" t="s">
        <v>172</v>
      </c>
      <c r="C871" s="42" t="s">
        <v>198</v>
      </c>
      <c r="D871" s="42" t="s">
        <v>34</v>
      </c>
      <c r="E871" s="42">
        <v>8</v>
      </c>
      <c r="F871" s="42" t="s">
        <v>238</v>
      </c>
      <c r="G871" s="42">
        <v>0.2</v>
      </c>
      <c r="H871" s="38"/>
      <c r="I871" s="42">
        <v>0.2</v>
      </c>
      <c r="O871" s="42">
        <f t="shared" si="380"/>
        <v>2.7500000000000011E-2</v>
      </c>
      <c r="X871" s="42">
        <v>0.14499999999999999</v>
      </c>
      <c r="Y871" s="78">
        <f t="shared" si="381"/>
        <v>1.6512996385431349E-2</v>
      </c>
      <c r="AC871" s="54">
        <v>2E-3</v>
      </c>
      <c r="AI871" s="42">
        <v>5.7790000000000001E-2</v>
      </c>
      <c r="AU871" s="42">
        <v>1.09E-3</v>
      </c>
      <c r="AY871" s="49" t="s">
        <v>217</v>
      </c>
      <c r="AZ871" s="49" t="s">
        <v>239</v>
      </c>
      <c r="BA871" s="49" t="s">
        <v>240</v>
      </c>
      <c r="BF871" s="42" t="s">
        <v>241</v>
      </c>
      <c r="BJ871" s="42" t="s">
        <v>242</v>
      </c>
    </row>
    <row r="872" spans="1:66" s="42" customFormat="1" x14ac:dyDescent="0.25">
      <c r="A872" s="42" t="s">
        <v>171</v>
      </c>
      <c r="B872" s="42" t="s">
        <v>172</v>
      </c>
      <c r="C872" s="42" t="s">
        <v>198</v>
      </c>
      <c r="D872" s="42" t="s">
        <v>34</v>
      </c>
      <c r="E872" s="42">
        <v>8</v>
      </c>
      <c r="F872" s="42" t="s">
        <v>238</v>
      </c>
      <c r="G872" s="42">
        <v>0.22</v>
      </c>
      <c r="H872" s="38"/>
      <c r="I872" s="42">
        <v>0.22</v>
      </c>
      <c r="O872" s="42">
        <f t="shared" si="380"/>
        <v>0.03</v>
      </c>
      <c r="X872" s="42">
        <v>0.16</v>
      </c>
      <c r="Y872" s="78">
        <f t="shared" si="381"/>
        <v>2.0106192982974676E-2</v>
      </c>
      <c r="AC872" s="54">
        <v>2E-3</v>
      </c>
      <c r="AI872" s="42">
        <v>6.9430000000000006E-2</v>
      </c>
      <c r="AU872" s="42">
        <v>1.2099999999999999E-3</v>
      </c>
      <c r="AY872" s="49" t="s">
        <v>217</v>
      </c>
      <c r="AZ872" s="49" t="s">
        <v>239</v>
      </c>
      <c r="BA872" s="49" t="s">
        <v>240</v>
      </c>
      <c r="BF872" s="42" t="s">
        <v>241</v>
      </c>
      <c r="BJ872" s="42" t="s">
        <v>242</v>
      </c>
    </row>
    <row r="873" spans="1:66" s="42" customFormat="1" x14ac:dyDescent="0.25">
      <c r="A873" s="42" t="s">
        <v>171</v>
      </c>
      <c r="B873" s="42" t="s">
        <v>172</v>
      </c>
      <c r="C873" s="42" t="s">
        <v>198</v>
      </c>
      <c r="D873" s="42" t="s">
        <v>34</v>
      </c>
      <c r="E873" s="42">
        <v>8</v>
      </c>
      <c r="F873" s="42" t="s">
        <v>238</v>
      </c>
      <c r="G873" s="42">
        <v>0.24</v>
      </c>
      <c r="H873" s="38"/>
      <c r="I873" s="42">
        <v>0.24</v>
      </c>
      <c r="O873" s="42">
        <f t="shared" si="380"/>
        <v>3.2500000000000001E-2</v>
      </c>
      <c r="X873" s="42">
        <v>0.17499999999999999</v>
      </c>
      <c r="Y873" s="78">
        <f t="shared" si="381"/>
        <v>2.4052818754046849E-2</v>
      </c>
      <c r="AC873" s="54">
        <v>2E-3</v>
      </c>
      <c r="AI873" s="42">
        <v>8.1070000000000003E-2</v>
      </c>
      <c r="AU873" s="42">
        <v>1.32E-3</v>
      </c>
      <c r="AY873" s="49" t="s">
        <v>217</v>
      </c>
      <c r="AZ873" s="49" t="s">
        <v>239</v>
      </c>
      <c r="BA873" s="49" t="s">
        <v>240</v>
      </c>
      <c r="BF873" s="42" t="s">
        <v>241</v>
      </c>
      <c r="BJ873" s="42" t="s">
        <v>242</v>
      </c>
    </row>
    <row r="874" spans="1:66" s="27" customFormat="1" x14ac:dyDescent="0.25">
      <c r="A874" s="27" t="s">
        <v>171</v>
      </c>
      <c r="B874" s="27" t="s">
        <v>172</v>
      </c>
      <c r="C874" s="27" t="s">
        <v>198</v>
      </c>
      <c r="D874" s="27" t="s">
        <v>34</v>
      </c>
      <c r="E874" s="27">
        <v>9</v>
      </c>
      <c r="F874" s="27" t="s">
        <v>243</v>
      </c>
      <c r="G874" s="27">
        <v>0.125</v>
      </c>
      <c r="I874" s="27">
        <v>0.40500000000000003</v>
      </c>
      <c r="O874" s="27">
        <v>5.8000000000000003E-2</v>
      </c>
      <c r="P874" s="27" t="s">
        <v>245</v>
      </c>
      <c r="X874" s="26">
        <f t="shared" ref="X874:X905" si="382">I874-2*O874</f>
        <v>0.28900000000000003</v>
      </c>
      <c r="AC874" s="31">
        <v>2E-3</v>
      </c>
      <c r="AY874" s="27" t="s">
        <v>210</v>
      </c>
      <c r="AZ874" s="27" t="s">
        <v>246</v>
      </c>
      <c r="BA874" s="27" t="s">
        <v>247</v>
      </c>
      <c r="BF874" s="27" t="s">
        <v>244</v>
      </c>
      <c r="BJ874" s="27" t="s">
        <v>248</v>
      </c>
      <c r="BN874" s="27" t="s">
        <v>249</v>
      </c>
    </row>
    <row r="875" spans="1:66" s="27" customFormat="1" x14ac:dyDescent="0.25">
      <c r="A875" s="27" t="s">
        <v>171</v>
      </c>
      <c r="B875" s="27" t="s">
        <v>172</v>
      </c>
      <c r="C875" s="27" t="s">
        <v>198</v>
      </c>
      <c r="D875" s="27" t="s">
        <v>34</v>
      </c>
      <c r="E875" s="27">
        <v>9</v>
      </c>
      <c r="F875" s="27" t="s">
        <v>243</v>
      </c>
      <c r="G875" s="27">
        <v>0.125</v>
      </c>
      <c r="I875" s="27">
        <v>0.40500000000000003</v>
      </c>
      <c r="O875" s="27">
        <v>6.2E-2</v>
      </c>
      <c r="P875" s="27" t="s">
        <v>250</v>
      </c>
      <c r="X875" s="26">
        <f t="shared" si="382"/>
        <v>0.28100000000000003</v>
      </c>
      <c r="AC875" s="31">
        <v>2E-3</v>
      </c>
      <c r="AY875" s="27" t="s">
        <v>210</v>
      </c>
      <c r="AZ875" s="27" t="s">
        <v>246</v>
      </c>
      <c r="BA875" s="27" t="s">
        <v>247</v>
      </c>
      <c r="BF875" s="27" t="s">
        <v>244</v>
      </c>
      <c r="BJ875" s="27" t="s">
        <v>248</v>
      </c>
      <c r="BN875" s="27" t="s">
        <v>249</v>
      </c>
    </row>
    <row r="876" spans="1:66" s="27" customFormat="1" x14ac:dyDescent="0.25">
      <c r="A876" s="27" t="s">
        <v>171</v>
      </c>
      <c r="B876" s="27" t="s">
        <v>172</v>
      </c>
      <c r="C876" s="27" t="s">
        <v>198</v>
      </c>
      <c r="D876" s="27" t="s">
        <v>34</v>
      </c>
      <c r="E876" s="27">
        <v>9</v>
      </c>
      <c r="F876" s="27" t="s">
        <v>243</v>
      </c>
      <c r="G876" s="27">
        <v>0.125</v>
      </c>
      <c r="I876" s="27">
        <v>0.40500000000000003</v>
      </c>
      <c r="O876" s="27">
        <v>0.1</v>
      </c>
      <c r="P876" s="27" t="s">
        <v>251</v>
      </c>
      <c r="X876" s="26">
        <f t="shared" si="382"/>
        <v>0.20500000000000002</v>
      </c>
      <c r="AC876" s="31">
        <v>2E-3</v>
      </c>
      <c r="AY876" s="27" t="s">
        <v>210</v>
      </c>
      <c r="AZ876" s="27" t="s">
        <v>246</v>
      </c>
      <c r="BA876" s="27" t="s">
        <v>247</v>
      </c>
      <c r="BF876" s="27" t="s">
        <v>244</v>
      </c>
      <c r="BJ876" s="27" t="s">
        <v>248</v>
      </c>
      <c r="BN876" s="27" t="s">
        <v>249</v>
      </c>
    </row>
    <row r="877" spans="1:66" s="27" customFormat="1" x14ac:dyDescent="0.25">
      <c r="A877" s="27" t="s">
        <v>171</v>
      </c>
      <c r="B877" s="27" t="s">
        <v>172</v>
      </c>
      <c r="C877" s="27" t="s">
        <v>198</v>
      </c>
      <c r="D877" s="27" t="s">
        <v>34</v>
      </c>
      <c r="E877" s="27">
        <v>9</v>
      </c>
      <c r="F877" s="27" t="s">
        <v>243</v>
      </c>
      <c r="G877" s="27">
        <v>0.25</v>
      </c>
      <c r="I877" s="27">
        <v>0.54</v>
      </c>
      <c r="O877" s="27">
        <v>6.5000000000000002E-2</v>
      </c>
      <c r="P877" s="27" t="s">
        <v>245</v>
      </c>
      <c r="X877" s="26">
        <f t="shared" si="382"/>
        <v>0.41000000000000003</v>
      </c>
      <c r="AC877" s="31">
        <v>2E-3</v>
      </c>
      <c r="AY877" s="27" t="s">
        <v>210</v>
      </c>
      <c r="AZ877" s="27" t="s">
        <v>246</v>
      </c>
      <c r="BA877" s="27" t="s">
        <v>247</v>
      </c>
      <c r="BF877" s="27" t="s">
        <v>244</v>
      </c>
      <c r="BJ877" s="27" t="s">
        <v>248</v>
      </c>
      <c r="BN877" s="27" t="s">
        <v>249</v>
      </c>
    </row>
    <row r="878" spans="1:66" s="27" customFormat="1" x14ac:dyDescent="0.25">
      <c r="A878" s="27" t="s">
        <v>171</v>
      </c>
      <c r="B878" s="27" t="s">
        <v>172</v>
      </c>
      <c r="C878" s="27" t="s">
        <v>198</v>
      </c>
      <c r="D878" s="27" t="s">
        <v>34</v>
      </c>
      <c r="E878" s="27">
        <v>9</v>
      </c>
      <c r="F878" s="27" t="s">
        <v>243</v>
      </c>
      <c r="G878" s="27">
        <v>0.25</v>
      </c>
      <c r="I878" s="27">
        <v>0.54</v>
      </c>
      <c r="O878" s="27">
        <v>7.1999999999999995E-2</v>
      </c>
      <c r="P878" s="27" t="s">
        <v>252</v>
      </c>
      <c r="X878" s="26">
        <f t="shared" si="382"/>
        <v>0.39600000000000002</v>
      </c>
      <c r="AC878" s="31">
        <v>2E-3</v>
      </c>
      <c r="AY878" s="27" t="s">
        <v>210</v>
      </c>
      <c r="AZ878" s="27" t="s">
        <v>246</v>
      </c>
      <c r="BA878" s="27" t="s">
        <v>247</v>
      </c>
      <c r="BF878" s="27" t="s">
        <v>244</v>
      </c>
      <c r="BJ878" s="27" t="s">
        <v>248</v>
      </c>
      <c r="BN878" s="27" t="s">
        <v>249</v>
      </c>
    </row>
    <row r="879" spans="1:66" s="27" customFormat="1" x14ac:dyDescent="0.25">
      <c r="A879" s="27" t="s">
        <v>171</v>
      </c>
      <c r="B879" s="27" t="s">
        <v>172</v>
      </c>
      <c r="C879" s="27" t="s">
        <v>198</v>
      </c>
      <c r="D879" s="27" t="s">
        <v>34</v>
      </c>
      <c r="E879" s="27">
        <v>9</v>
      </c>
      <c r="F879" s="27" t="s">
        <v>243</v>
      </c>
      <c r="G879" s="27">
        <v>0.25</v>
      </c>
      <c r="I879" s="27">
        <v>0.54</v>
      </c>
      <c r="O879" s="27">
        <v>8.2000000000000003E-2</v>
      </c>
      <c r="P879" s="27" t="s">
        <v>250</v>
      </c>
      <c r="X879" s="26">
        <f t="shared" si="382"/>
        <v>0.376</v>
      </c>
      <c r="AC879" s="31">
        <v>2E-3</v>
      </c>
      <c r="AY879" s="27" t="s">
        <v>210</v>
      </c>
      <c r="AZ879" s="27" t="s">
        <v>246</v>
      </c>
      <c r="BA879" s="27" t="s">
        <v>247</v>
      </c>
      <c r="BF879" s="27" t="s">
        <v>244</v>
      </c>
      <c r="BJ879" s="27" t="s">
        <v>248</v>
      </c>
      <c r="BN879" s="27" t="s">
        <v>249</v>
      </c>
    </row>
    <row r="880" spans="1:66" s="27" customFormat="1" x14ac:dyDescent="0.25">
      <c r="A880" s="27" t="s">
        <v>171</v>
      </c>
      <c r="B880" s="27" t="s">
        <v>172</v>
      </c>
      <c r="C880" s="27" t="s">
        <v>198</v>
      </c>
      <c r="D880" s="27" t="s">
        <v>34</v>
      </c>
      <c r="E880" s="27">
        <v>9</v>
      </c>
      <c r="F880" s="27" t="s">
        <v>243</v>
      </c>
      <c r="G880" s="27">
        <v>0.25</v>
      </c>
      <c r="I880" s="27">
        <v>0.54</v>
      </c>
      <c r="O880" s="27">
        <v>0.123</v>
      </c>
      <c r="P880" s="27" t="s">
        <v>251</v>
      </c>
      <c r="X880" s="26">
        <f t="shared" si="382"/>
        <v>0.29400000000000004</v>
      </c>
      <c r="AC880" s="31">
        <v>2E-3</v>
      </c>
      <c r="AY880" s="27" t="s">
        <v>210</v>
      </c>
      <c r="AZ880" s="27" t="s">
        <v>246</v>
      </c>
      <c r="BA880" s="27" t="s">
        <v>247</v>
      </c>
      <c r="BF880" s="27" t="s">
        <v>244</v>
      </c>
      <c r="BJ880" s="27" t="s">
        <v>248</v>
      </c>
      <c r="BN880" s="27" t="s">
        <v>249</v>
      </c>
    </row>
    <row r="881" spans="1:66" s="27" customFormat="1" x14ac:dyDescent="0.25">
      <c r="A881" s="27" t="s">
        <v>171</v>
      </c>
      <c r="B881" s="27" t="s">
        <v>172</v>
      </c>
      <c r="C881" s="27" t="s">
        <v>198</v>
      </c>
      <c r="D881" s="27" t="s">
        <v>34</v>
      </c>
      <c r="E881" s="27">
        <v>9</v>
      </c>
      <c r="F881" s="27" t="s">
        <v>243</v>
      </c>
      <c r="G881" s="27">
        <v>0.375</v>
      </c>
      <c r="I881" s="27">
        <v>0.67500000000000004</v>
      </c>
      <c r="O881" s="27">
        <v>6.5000000000000002E-2</v>
      </c>
      <c r="P881" s="27" t="s">
        <v>245</v>
      </c>
      <c r="X881" s="26">
        <f t="shared" si="382"/>
        <v>0.54500000000000004</v>
      </c>
      <c r="AC881" s="31">
        <v>2E-3</v>
      </c>
      <c r="AY881" s="27" t="s">
        <v>210</v>
      </c>
      <c r="AZ881" s="27" t="s">
        <v>246</v>
      </c>
      <c r="BA881" s="27" t="s">
        <v>247</v>
      </c>
      <c r="BF881" s="27" t="s">
        <v>244</v>
      </c>
      <c r="BJ881" s="27" t="s">
        <v>248</v>
      </c>
      <c r="BN881" s="27" t="s">
        <v>249</v>
      </c>
    </row>
    <row r="882" spans="1:66" s="27" customFormat="1" x14ac:dyDescent="0.25">
      <c r="A882" s="27" t="s">
        <v>171</v>
      </c>
      <c r="B882" s="27" t="s">
        <v>172</v>
      </c>
      <c r="C882" s="27" t="s">
        <v>198</v>
      </c>
      <c r="D882" s="27" t="s">
        <v>34</v>
      </c>
      <c r="E882" s="27">
        <v>9</v>
      </c>
      <c r="F882" s="27" t="s">
        <v>243</v>
      </c>
      <c r="G882" s="27">
        <v>0.375</v>
      </c>
      <c r="I882" s="27">
        <v>0.67500000000000004</v>
      </c>
      <c r="O882" s="27">
        <v>7.1999999999999995E-2</v>
      </c>
      <c r="P882" s="27" t="s">
        <v>252</v>
      </c>
      <c r="X882" s="26">
        <f t="shared" si="382"/>
        <v>0.53100000000000003</v>
      </c>
      <c r="AC882" s="31">
        <v>2E-3</v>
      </c>
      <c r="AY882" s="27" t="s">
        <v>210</v>
      </c>
      <c r="AZ882" s="27" t="s">
        <v>246</v>
      </c>
      <c r="BA882" s="27" t="s">
        <v>247</v>
      </c>
      <c r="BF882" s="27" t="s">
        <v>244</v>
      </c>
      <c r="BJ882" s="27" t="s">
        <v>248</v>
      </c>
      <c r="BN882" s="27" t="s">
        <v>249</v>
      </c>
    </row>
    <row r="883" spans="1:66" s="27" customFormat="1" x14ac:dyDescent="0.25">
      <c r="A883" s="27" t="s">
        <v>171</v>
      </c>
      <c r="B883" s="27" t="s">
        <v>172</v>
      </c>
      <c r="C883" s="27" t="s">
        <v>198</v>
      </c>
      <c r="D883" s="27" t="s">
        <v>34</v>
      </c>
      <c r="E883" s="27">
        <v>9</v>
      </c>
      <c r="F883" s="27" t="s">
        <v>243</v>
      </c>
      <c r="G883" s="27">
        <v>0.375</v>
      </c>
      <c r="I883" s="27">
        <v>0.67500000000000004</v>
      </c>
      <c r="O883" s="27">
        <v>9.5000000000000001E-2</v>
      </c>
      <c r="P883" s="27" t="s">
        <v>253</v>
      </c>
      <c r="X883" s="26">
        <f t="shared" si="382"/>
        <v>0.48500000000000004</v>
      </c>
      <c r="AC883" s="31">
        <v>2E-3</v>
      </c>
      <c r="AY883" s="27" t="s">
        <v>210</v>
      </c>
      <c r="AZ883" s="27" t="s">
        <v>246</v>
      </c>
      <c r="BA883" s="27" t="s">
        <v>247</v>
      </c>
      <c r="BF883" s="27" t="s">
        <v>244</v>
      </c>
      <c r="BJ883" s="27" t="s">
        <v>248</v>
      </c>
      <c r="BN883" s="27" t="s">
        <v>249</v>
      </c>
    </row>
    <row r="884" spans="1:66" s="27" customFormat="1" x14ac:dyDescent="0.25">
      <c r="A884" s="27" t="s">
        <v>171</v>
      </c>
      <c r="B884" s="27" t="s">
        <v>172</v>
      </c>
      <c r="C884" s="27" t="s">
        <v>198</v>
      </c>
      <c r="D884" s="27" t="s">
        <v>34</v>
      </c>
      <c r="E884" s="27">
        <v>9</v>
      </c>
      <c r="F884" s="27" t="s">
        <v>243</v>
      </c>
      <c r="G884" s="27">
        <v>0.375</v>
      </c>
      <c r="I884" s="27">
        <v>0.67500000000000004</v>
      </c>
      <c r="O884" s="27">
        <v>0.14799999999999999</v>
      </c>
      <c r="P884" s="27" t="s">
        <v>254</v>
      </c>
      <c r="X884" s="26">
        <f t="shared" si="382"/>
        <v>0.37900000000000006</v>
      </c>
      <c r="AC884" s="31">
        <v>2E-3</v>
      </c>
      <c r="AY884" s="27" t="s">
        <v>210</v>
      </c>
      <c r="AZ884" s="27" t="s">
        <v>246</v>
      </c>
      <c r="BA884" s="27" t="s">
        <v>247</v>
      </c>
      <c r="BF884" s="27" t="s">
        <v>244</v>
      </c>
      <c r="BJ884" s="27" t="s">
        <v>248</v>
      </c>
      <c r="BN884" s="27" t="s">
        <v>249</v>
      </c>
    </row>
    <row r="885" spans="1:66" s="27" customFormat="1" x14ac:dyDescent="0.25">
      <c r="A885" s="27" t="s">
        <v>171</v>
      </c>
      <c r="B885" s="27" t="s">
        <v>172</v>
      </c>
      <c r="C885" s="27" t="s">
        <v>198</v>
      </c>
      <c r="D885" s="27" t="s">
        <v>34</v>
      </c>
      <c r="E885" s="27">
        <v>9</v>
      </c>
      <c r="F885" s="27" t="s">
        <v>243</v>
      </c>
      <c r="G885" s="27">
        <v>0.375</v>
      </c>
      <c r="I885" s="27">
        <v>0.67500000000000004</v>
      </c>
      <c r="O885" s="27">
        <v>0.09</v>
      </c>
      <c r="P885" s="27" t="s">
        <v>250</v>
      </c>
      <c r="X885" s="26">
        <f t="shared" si="382"/>
        <v>0.49500000000000005</v>
      </c>
      <c r="AC885" s="31">
        <v>2E-3</v>
      </c>
      <c r="AY885" s="27" t="s">
        <v>210</v>
      </c>
      <c r="AZ885" s="27" t="s">
        <v>246</v>
      </c>
      <c r="BA885" s="27" t="s">
        <v>247</v>
      </c>
      <c r="BF885" s="27" t="s">
        <v>244</v>
      </c>
      <c r="BJ885" s="27" t="s">
        <v>248</v>
      </c>
      <c r="BN885" s="27" t="s">
        <v>249</v>
      </c>
    </row>
    <row r="886" spans="1:66" s="27" customFormat="1" x14ac:dyDescent="0.25">
      <c r="A886" s="27" t="s">
        <v>171</v>
      </c>
      <c r="B886" s="27" t="s">
        <v>172</v>
      </c>
      <c r="C886" s="27" t="s">
        <v>198</v>
      </c>
      <c r="D886" s="27" t="s">
        <v>34</v>
      </c>
      <c r="E886" s="27">
        <v>9</v>
      </c>
      <c r="F886" s="27" t="s">
        <v>243</v>
      </c>
      <c r="G886" s="27">
        <v>0.375</v>
      </c>
      <c r="I886" s="27">
        <v>0.67500000000000004</v>
      </c>
      <c r="O886" s="27">
        <v>0.127</v>
      </c>
      <c r="P886" s="27" t="s">
        <v>251</v>
      </c>
      <c r="X886" s="26">
        <f t="shared" si="382"/>
        <v>0.42100000000000004</v>
      </c>
      <c r="AC886" s="31">
        <v>2E-3</v>
      </c>
      <c r="AY886" s="27" t="s">
        <v>210</v>
      </c>
      <c r="AZ886" s="27" t="s">
        <v>246</v>
      </c>
      <c r="BA886" s="27" t="s">
        <v>247</v>
      </c>
      <c r="BF886" s="27" t="s">
        <v>244</v>
      </c>
      <c r="BJ886" s="27" t="s">
        <v>248</v>
      </c>
      <c r="BN886" s="27" t="s">
        <v>249</v>
      </c>
    </row>
    <row r="887" spans="1:66" s="27" customFormat="1" x14ac:dyDescent="0.25">
      <c r="A887" s="27" t="s">
        <v>171</v>
      </c>
      <c r="B887" s="27" t="s">
        <v>172</v>
      </c>
      <c r="C887" s="27" t="s">
        <v>198</v>
      </c>
      <c r="D887" s="27" t="s">
        <v>34</v>
      </c>
      <c r="E887" s="27">
        <v>9</v>
      </c>
      <c r="F887" s="27" t="s">
        <v>243</v>
      </c>
      <c r="G887" s="27">
        <v>0.5</v>
      </c>
      <c r="I887" s="27">
        <v>0.84</v>
      </c>
      <c r="O887" s="27">
        <v>6.5000000000000002E-2</v>
      </c>
      <c r="P887" s="27" t="s">
        <v>245</v>
      </c>
      <c r="X887" s="26">
        <f t="shared" si="382"/>
        <v>0.71</v>
      </c>
      <c r="AC887" s="31">
        <v>2E-3</v>
      </c>
      <c r="AY887" s="27" t="s">
        <v>210</v>
      </c>
      <c r="AZ887" s="27" t="s">
        <v>246</v>
      </c>
      <c r="BA887" s="27" t="s">
        <v>247</v>
      </c>
      <c r="BF887" s="27" t="s">
        <v>244</v>
      </c>
      <c r="BJ887" s="27" t="s">
        <v>248</v>
      </c>
      <c r="BN887" s="27" t="s">
        <v>249</v>
      </c>
    </row>
    <row r="888" spans="1:66" s="27" customFormat="1" x14ac:dyDescent="0.25">
      <c r="A888" s="27" t="s">
        <v>171</v>
      </c>
      <c r="B888" s="27" t="s">
        <v>172</v>
      </c>
      <c r="C888" s="27" t="s">
        <v>198</v>
      </c>
      <c r="D888" s="27" t="s">
        <v>34</v>
      </c>
      <c r="E888" s="27">
        <v>9</v>
      </c>
      <c r="F888" s="27" t="s">
        <v>243</v>
      </c>
      <c r="G888" s="27">
        <v>0.5</v>
      </c>
      <c r="I888" s="27">
        <v>0.84</v>
      </c>
      <c r="O888" s="27">
        <v>7.1999999999999995E-2</v>
      </c>
      <c r="P888" s="27" t="s">
        <v>252</v>
      </c>
      <c r="X888" s="26">
        <f t="shared" si="382"/>
        <v>0.69599999999999995</v>
      </c>
      <c r="AC888" s="31">
        <v>2E-3</v>
      </c>
      <c r="AY888" s="27" t="s">
        <v>210</v>
      </c>
      <c r="AZ888" s="27" t="s">
        <v>246</v>
      </c>
      <c r="BA888" s="27" t="s">
        <v>247</v>
      </c>
      <c r="BF888" s="27" t="s">
        <v>244</v>
      </c>
      <c r="BJ888" s="27" t="s">
        <v>248</v>
      </c>
      <c r="BN888" s="27" t="s">
        <v>249</v>
      </c>
    </row>
    <row r="889" spans="1:66" s="27" customFormat="1" x14ac:dyDescent="0.25">
      <c r="A889" s="27" t="s">
        <v>171</v>
      </c>
      <c r="B889" s="27" t="s">
        <v>172</v>
      </c>
      <c r="C889" s="27" t="s">
        <v>198</v>
      </c>
      <c r="D889" s="27" t="s">
        <v>34</v>
      </c>
      <c r="E889" s="27">
        <v>9</v>
      </c>
      <c r="F889" s="27" t="s">
        <v>243</v>
      </c>
      <c r="G889" s="27">
        <v>0.5</v>
      </c>
      <c r="I889" s="27">
        <v>0.84</v>
      </c>
      <c r="O889" s="27">
        <v>0.12</v>
      </c>
      <c r="P889" s="27" t="s">
        <v>253</v>
      </c>
      <c r="X889" s="26">
        <f t="shared" si="382"/>
        <v>0.6</v>
      </c>
      <c r="AC889" s="31">
        <v>2E-3</v>
      </c>
      <c r="AY889" s="27" t="s">
        <v>210</v>
      </c>
      <c r="AZ889" s="27" t="s">
        <v>246</v>
      </c>
      <c r="BA889" s="27" t="s">
        <v>247</v>
      </c>
      <c r="BF889" s="27" t="s">
        <v>244</v>
      </c>
      <c r="BJ889" s="27" t="s">
        <v>248</v>
      </c>
      <c r="BN889" s="27" t="s">
        <v>249</v>
      </c>
    </row>
    <row r="890" spans="1:66" s="27" customFormat="1" x14ac:dyDescent="0.25">
      <c r="A890" s="27" t="s">
        <v>171</v>
      </c>
      <c r="B890" s="27" t="s">
        <v>172</v>
      </c>
      <c r="C890" s="27" t="s">
        <v>198</v>
      </c>
      <c r="D890" s="27" t="s">
        <v>34</v>
      </c>
      <c r="E890" s="27">
        <v>9</v>
      </c>
      <c r="F890" s="27" t="s">
        <v>243</v>
      </c>
      <c r="G890" s="27">
        <v>0.5</v>
      </c>
      <c r="I890" s="27">
        <v>0.84</v>
      </c>
      <c r="O890" s="27">
        <v>0.20300000000000001</v>
      </c>
      <c r="P890" s="27" t="s">
        <v>254</v>
      </c>
      <c r="X890" s="26">
        <f t="shared" si="382"/>
        <v>0.43399999999999994</v>
      </c>
      <c r="AC890" s="31">
        <v>2E-3</v>
      </c>
      <c r="AY890" s="27" t="s">
        <v>210</v>
      </c>
      <c r="AZ890" s="27" t="s">
        <v>246</v>
      </c>
      <c r="BA890" s="27" t="s">
        <v>247</v>
      </c>
      <c r="BF890" s="27" t="s">
        <v>244</v>
      </c>
      <c r="BJ890" s="27" t="s">
        <v>248</v>
      </c>
      <c r="BN890" s="27" t="s">
        <v>249</v>
      </c>
    </row>
    <row r="891" spans="1:66" s="27" customFormat="1" x14ac:dyDescent="0.25">
      <c r="A891" s="27" t="s">
        <v>171</v>
      </c>
      <c r="B891" s="27" t="s">
        <v>172</v>
      </c>
      <c r="C891" s="27" t="s">
        <v>198</v>
      </c>
      <c r="D891" s="27" t="s">
        <v>34</v>
      </c>
      <c r="E891" s="27">
        <v>9</v>
      </c>
      <c r="F891" s="27" t="s">
        <v>243</v>
      </c>
      <c r="G891" s="27">
        <v>0.5</v>
      </c>
      <c r="I891" s="27">
        <v>0.84</v>
      </c>
      <c r="O891" s="27">
        <v>0.107</v>
      </c>
      <c r="P891" s="27" t="s">
        <v>250</v>
      </c>
      <c r="X891" s="26">
        <f t="shared" si="382"/>
        <v>0.626</v>
      </c>
      <c r="AC891" s="31">
        <v>2E-3</v>
      </c>
      <c r="AY891" s="27" t="s">
        <v>210</v>
      </c>
      <c r="AZ891" s="27" t="s">
        <v>246</v>
      </c>
      <c r="BA891" s="27" t="s">
        <v>247</v>
      </c>
      <c r="BF891" s="27" t="s">
        <v>244</v>
      </c>
      <c r="BJ891" s="27" t="s">
        <v>248</v>
      </c>
      <c r="BN891" s="27" t="s">
        <v>249</v>
      </c>
    </row>
    <row r="892" spans="1:66" s="27" customFormat="1" x14ac:dyDescent="0.25">
      <c r="A892" s="27" t="s">
        <v>171</v>
      </c>
      <c r="B892" s="27" t="s">
        <v>172</v>
      </c>
      <c r="C892" s="27" t="s">
        <v>198</v>
      </c>
      <c r="D892" s="27" t="s">
        <v>34</v>
      </c>
      <c r="E892" s="27">
        <v>9</v>
      </c>
      <c r="F892" s="27" t="s">
        <v>243</v>
      </c>
      <c r="G892" s="27">
        <v>0.5</v>
      </c>
      <c r="I892" s="27">
        <v>0.84</v>
      </c>
      <c r="O892" s="27">
        <v>0.14899999999999999</v>
      </c>
      <c r="P892" s="27" t="s">
        <v>251</v>
      </c>
      <c r="X892" s="26">
        <f t="shared" si="382"/>
        <v>0.54200000000000004</v>
      </c>
      <c r="AC892" s="31">
        <v>2E-3</v>
      </c>
      <c r="AY892" s="27" t="s">
        <v>210</v>
      </c>
      <c r="AZ892" s="27" t="s">
        <v>246</v>
      </c>
      <c r="BA892" s="27" t="s">
        <v>247</v>
      </c>
      <c r="BF892" s="27" t="s">
        <v>244</v>
      </c>
      <c r="BJ892" s="27" t="s">
        <v>248</v>
      </c>
      <c r="BN892" s="27" t="s">
        <v>249</v>
      </c>
    </row>
    <row r="893" spans="1:66" s="27" customFormat="1" x14ac:dyDescent="0.25">
      <c r="A893" s="27" t="s">
        <v>171</v>
      </c>
      <c r="B893" s="27" t="s">
        <v>172</v>
      </c>
      <c r="C893" s="27" t="s">
        <v>198</v>
      </c>
      <c r="D893" s="27" t="s">
        <v>34</v>
      </c>
      <c r="E893" s="27">
        <v>9</v>
      </c>
      <c r="F893" s="27" t="s">
        <v>243</v>
      </c>
      <c r="G893" s="27">
        <v>0.75</v>
      </c>
      <c r="I893" s="27">
        <v>1.05</v>
      </c>
      <c r="O893" s="27">
        <v>6.5000000000000002E-2</v>
      </c>
      <c r="P893" s="27" t="s">
        <v>245</v>
      </c>
      <c r="X893" s="26">
        <f t="shared" si="382"/>
        <v>0.92</v>
      </c>
      <c r="AC893" s="31">
        <v>2E-3</v>
      </c>
      <c r="AY893" s="27" t="s">
        <v>210</v>
      </c>
      <c r="AZ893" s="27" t="s">
        <v>246</v>
      </c>
      <c r="BA893" s="27" t="s">
        <v>247</v>
      </c>
      <c r="BF893" s="27" t="s">
        <v>244</v>
      </c>
      <c r="BJ893" s="27" t="s">
        <v>248</v>
      </c>
      <c r="BN893" s="27" t="s">
        <v>249</v>
      </c>
    </row>
    <row r="894" spans="1:66" s="27" customFormat="1" x14ac:dyDescent="0.25">
      <c r="A894" s="27" t="s">
        <v>171</v>
      </c>
      <c r="B894" s="27" t="s">
        <v>172</v>
      </c>
      <c r="C894" s="27" t="s">
        <v>198</v>
      </c>
      <c r="D894" s="27" t="s">
        <v>34</v>
      </c>
      <c r="E894" s="27">
        <v>9</v>
      </c>
      <c r="F894" s="27" t="s">
        <v>243</v>
      </c>
      <c r="G894" s="27">
        <v>0.75</v>
      </c>
      <c r="I894" s="27">
        <v>1.05</v>
      </c>
      <c r="O894" s="27">
        <v>8.3000000000000004E-2</v>
      </c>
      <c r="P894" s="27" t="s">
        <v>252</v>
      </c>
      <c r="X894" s="26">
        <f t="shared" si="382"/>
        <v>0.88400000000000001</v>
      </c>
      <c r="AC894" s="31">
        <v>2E-3</v>
      </c>
      <c r="AY894" s="27" t="s">
        <v>210</v>
      </c>
      <c r="AZ894" s="27" t="s">
        <v>246</v>
      </c>
      <c r="BA894" s="27" t="s">
        <v>247</v>
      </c>
      <c r="BF894" s="27" t="s">
        <v>244</v>
      </c>
      <c r="BJ894" s="27" t="s">
        <v>248</v>
      </c>
      <c r="BN894" s="27" t="s">
        <v>249</v>
      </c>
    </row>
    <row r="895" spans="1:66" s="27" customFormat="1" x14ac:dyDescent="0.25">
      <c r="A895" s="27" t="s">
        <v>171</v>
      </c>
      <c r="B895" s="27" t="s">
        <v>172</v>
      </c>
      <c r="C895" s="27" t="s">
        <v>198</v>
      </c>
      <c r="D895" s="27" t="s">
        <v>34</v>
      </c>
      <c r="E895" s="27">
        <v>9</v>
      </c>
      <c r="F895" s="27" t="s">
        <v>243</v>
      </c>
      <c r="G895" s="27">
        <v>0.75</v>
      </c>
      <c r="I895" s="27">
        <v>1.05</v>
      </c>
      <c r="O895" s="27">
        <v>0.14799999999999999</v>
      </c>
      <c r="P895" s="27" t="s">
        <v>253</v>
      </c>
      <c r="X895" s="26">
        <f t="shared" si="382"/>
        <v>0.754</v>
      </c>
      <c r="AC895" s="31">
        <v>2E-3</v>
      </c>
      <c r="AY895" s="27" t="s">
        <v>210</v>
      </c>
      <c r="AZ895" s="27" t="s">
        <v>246</v>
      </c>
      <c r="BA895" s="27" t="s">
        <v>247</v>
      </c>
      <c r="BF895" s="27" t="s">
        <v>244</v>
      </c>
      <c r="BJ895" s="27" t="s">
        <v>248</v>
      </c>
      <c r="BN895" s="27" t="s">
        <v>249</v>
      </c>
    </row>
    <row r="896" spans="1:66" s="27" customFormat="1" x14ac:dyDescent="0.25">
      <c r="A896" s="27" t="s">
        <v>171</v>
      </c>
      <c r="B896" s="27" t="s">
        <v>172</v>
      </c>
      <c r="C896" s="27" t="s">
        <v>198</v>
      </c>
      <c r="D896" s="27" t="s">
        <v>34</v>
      </c>
      <c r="E896" s="27">
        <v>9</v>
      </c>
      <c r="F896" s="27" t="s">
        <v>243</v>
      </c>
      <c r="G896" s="27">
        <v>0.75</v>
      </c>
      <c r="I896" s="27">
        <v>1.05</v>
      </c>
      <c r="O896" s="27">
        <v>0.23799999999999999</v>
      </c>
      <c r="P896" s="27" t="s">
        <v>254</v>
      </c>
      <c r="X896" s="26">
        <f t="shared" si="382"/>
        <v>0.57400000000000007</v>
      </c>
      <c r="AC896" s="31">
        <v>2E-3</v>
      </c>
      <c r="AY896" s="27" t="s">
        <v>210</v>
      </c>
      <c r="AZ896" s="27" t="s">
        <v>246</v>
      </c>
      <c r="BA896" s="27" t="s">
        <v>247</v>
      </c>
      <c r="BF896" s="27" t="s">
        <v>244</v>
      </c>
      <c r="BJ896" s="27" t="s">
        <v>248</v>
      </c>
      <c r="BN896" s="27" t="s">
        <v>249</v>
      </c>
    </row>
    <row r="897" spans="1:66" s="27" customFormat="1" x14ac:dyDescent="0.25">
      <c r="A897" s="27" t="s">
        <v>171</v>
      </c>
      <c r="B897" s="27" t="s">
        <v>172</v>
      </c>
      <c r="C897" s="27" t="s">
        <v>198</v>
      </c>
      <c r="D897" s="27" t="s">
        <v>34</v>
      </c>
      <c r="E897" s="27">
        <v>9</v>
      </c>
      <c r="F897" s="27" t="s">
        <v>243</v>
      </c>
      <c r="G897" s="27">
        <v>0.75</v>
      </c>
      <c r="I897" s="27">
        <v>1.05</v>
      </c>
      <c r="O897" s="27">
        <v>0.114</v>
      </c>
      <c r="P897" s="27" t="s">
        <v>250</v>
      </c>
      <c r="X897" s="26">
        <f t="shared" si="382"/>
        <v>0.82200000000000006</v>
      </c>
      <c r="AC897" s="31">
        <v>2E-3</v>
      </c>
      <c r="AY897" s="27" t="s">
        <v>210</v>
      </c>
      <c r="AZ897" s="27" t="s">
        <v>246</v>
      </c>
      <c r="BA897" s="27" t="s">
        <v>247</v>
      </c>
      <c r="BF897" s="27" t="s">
        <v>244</v>
      </c>
      <c r="BJ897" s="27" t="s">
        <v>248</v>
      </c>
      <c r="BN897" s="27" t="s">
        <v>249</v>
      </c>
    </row>
    <row r="898" spans="1:66" s="27" customFormat="1" x14ac:dyDescent="0.25">
      <c r="A898" s="27" t="s">
        <v>171</v>
      </c>
      <c r="B898" s="27" t="s">
        <v>172</v>
      </c>
      <c r="C898" s="27" t="s">
        <v>198</v>
      </c>
      <c r="D898" s="27" t="s">
        <v>34</v>
      </c>
      <c r="E898" s="27">
        <v>9</v>
      </c>
      <c r="F898" s="27" t="s">
        <v>243</v>
      </c>
      <c r="G898" s="27">
        <v>0.75</v>
      </c>
      <c r="I898" s="27">
        <v>1.05</v>
      </c>
      <c r="O898" s="27">
        <v>0.157</v>
      </c>
      <c r="P898" s="27" t="s">
        <v>251</v>
      </c>
      <c r="X898" s="26">
        <f t="shared" si="382"/>
        <v>0.73599999999999999</v>
      </c>
      <c r="AC898" s="31">
        <v>2E-3</v>
      </c>
      <c r="AY898" s="27" t="s">
        <v>210</v>
      </c>
      <c r="AZ898" s="27" t="s">
        <v>246</v>
      </c>
      <c r="BA898" s="27" t="s">
        <v>247</v>
      </c>
      <c r="BF898" s="27" t="s">
        <v>244</v>
      </c>
      <c r="BJ898" s="27" t="s">
        <v>248</v>
      </c>
      <c r="BN898" s="27" t="s">
        <v>249</v>
      </c>
    </row>
    <row r="899" spans="1:66" s="27" customFormat="1" x14ac:dyDescent="0.25">
      <c r="A899" s="27" t="s">
        <v>171</v>
      </c>
      <c r="B899" s="27" t="s">
        <v>172</v>
      </c>
      <c r="C899" s="27" t="s">
        <v>198</v>
      </c>
      <c r="D899" s="27" t="s">
        <v>34</v>
      </c>
      <c r="E899" s="27">
        <v>9</v>
      </c>
      <c r="F899" s="27" t="s">
        <v>243</v>
      </c>
      <c r="G899" s="27">
        <v>1</v>
      </c>
      <c r="I899" s="27">
        <v>1.3149999999999999</v>
      </c>
      <c r="O899" s="27">
        <v>6.5000000000000002E-2</v>
      </c>
      <c r="P899" s="27" t="s">
        <v>245</v>
      </c>
      <c r="X899" s="26">
        <f t="shared" si="382"/>
        <v>1.1850000000000001</v>
      </c>
      <c r="AC899" s="31">
        <v>2E-3</v>
      </c>
      <c r="AY899" s="27" t="s">
        <v>210</v>
      </c>
      <c r="AZ899" s="27" t="s">
        <v>246</v>
      </c>
      <c r="BA899" s="27" t="s">
        <v>247</v>
      </c>
      <c r="BF899" s="27" t="s">
        <v>244</v>
      </c>
      <c r="BJ899" s="27" t="s">
        <v>248</v>
      </c>
      <c r="BN899" s="27" t="s">
        <v>249</v>
      </c>
    </row>
    <row r="900" spans="1:66" s="27" customFormat="1" x14ac:dyDescent="0.25">
      <c r="A900" s="27" t="s">
        <v>171</v>
      </c>
      <c r="B900" s="27" t="s">
        <v>172</v>
      </c>
      <c r="C900" s="27" t="s">
        <v>198</v>
      </c>
      <c r="D900" s="27" t="s">
        <v>34</v>
      </c>
      <c r="E900" s="27">
        <v>9</v>
      </c>
      <c r="F900" s="27" t="s">
        <v>243</v>
      </c>
      <c r="G900" s="27">
        <v>1</v>
      </c>
      <c r="I900" s="27">
        <v>1.3149999999999999</v>
      </c>
      <c r="O900" s="27">
        <v>9.5000000000000001E-2</v>
      </c>
      <c r="P900" s="27" t="s">
        <v>252</v>
      </c>
      <c r="X900" s="26">
        <f t="shared" si="382"/>
        <v>1.125</v>
      </c>
      <c r="AC900" s="31">
        <v>2E-3</v>
      </c>
      <c r="AY900" s="27" t="s">
        <v>210</v>
      </c>
      <c r="AZ900" s="27" t="s">
        <v>246</v>
      </c>
      <c r="BA900" s="27" t="s">
        <v>247</v>
      </c>
      <c r="BF900" s="27" t="s">
        <v>244</v>
      </c>
      <c r="BJ900" s="27" t="s">
        <v>248</v>
      </c>
      <c r="BN900" s="27" t="s">
        <v>249</v>
      </c>
    </row>
    <row r="901" spans="1:66" s="27" customFormat="1" x14ac:dyDescent="0.25">
      <c r="A901" s="27" t="s">
        <v>171</v>
      </c>
      <c r="B901" s="27" t="s">
        <v>172</v>
      </c>
      <c r="C901" s="27" t="s">
        <v>198</v>
      </c>
      <c r="D901" s="27" t="s">
        <v>34</v>
      </c>
      <c r="E901" s="27">
        <v>9</v>
      </c>
      <c r="F901" s="27" t="s">
        <v>243</v>
      </c>
      <c r="G901" s="27">
        <v>1</v>
      </c>
      <c r="I901" s="27">
        <v>1.3149999999999999</v>
      </c>
      <c r="O901" s="27">
        <v>0.20300000000000001</v>
      </c>
      <c r="P901" s="27" t="s">
        <v>253</v>
      </c>
      <c r="X901" s="26">
        <f t="shared" si="382"/>
        <v>0.90899999999999992</v>
      </c>
      <c r="AC901" s="31">
        <v>2E-3</v>
      </c>
      <c r="AY901" s="27" t="s">
        <v>210</v>
      </c>
      <c r="AZ901" s="27" t="s">
        <v>246</v>
      </c>
      <c r="BA901" s="27" t="s">
        <v>247</v>
      </c>
      <c r="BF901" s="27" t="s">
        <v>244</v>
      </c>
      <c r="BJ901" s="27" t="s">
        <v>248</v>
      </c>
      <c r="BN901" s="27" t="s">
        <v>249</v>
      </c>
    </row>
    <row r="902" spans="1:66" s="27" customFormat="1" x14ac:dyDescent="0.25">
      <c r="A902" s="27" t="s">
        <v>171</v>
      </c>
      <c r="B902" s="27" t="s">
        <v>172</v>
      </c>
      <c r="C902" s="27" t="s">
        <v>198</v>
      </c>
      <c r="D902" s="27" t="s">
        <v>34</v>
      </c>
      <c r="E902" s="27">
        <v>9</v>
      </c>
      <c r="F902" s="27" t="s">
        <v>243</v>
      </c>
      <c r="G902" s="27">
        <v>1</v>
      </c>
      <c r="I902" s="27">
        <v>1.3149999999999999</v>
      </c>
      <c r="O902" s="27">
        <v>0.34</v>
      </c>
      <c r="P902" s="27" t="s">
        <v>254</v>
      </c>
      <c r="X902" s="26">
        <f t="shared" si="382"/>
        <v>0.6349999999999999</v>
      </c>
      <c r="AC902" s="31">
        <v>2E-3</v>
      </c>
      <c r="AY902" s="27" t="s">
        <v>210</v>
      </c>
      <c r="AZ902" s="27" t="s">
        <v>246</v>
      </c>
      <c r="BA902" s="27" t="s">
        <v>247</v>
      </c>
      <c r="BF902" s="27" t="s">
        <v>244</v>
      </c>
      <c r="BJ902" s="27" t="s">
        <v>248</v>
      </c>
      <c r="BN902" s="27" t="s">
        <v>249</v>
      </c>
    </row>
    <row r="903" spans="1:66" s="27" customFormat="1" x14ac:dyDescent="0.25">
      <c r="A903" s="27" t="s">
        <v>171</v>
      </c>
      <c r="B903" s="27" t="s">
        <v>172</v>
      </c>
      <c r="C903" s="27" t="s">
        <v>198</v>
      </c>
      <c r="D903" s="27" t="s">
        <v>34</v>
      </c>
      <c r="E903" s="27">
        <v>9</v>
      </c>
      <c r="F903" s="27" t="s">
        <v>243</v>
      </c>
      <c r="G903" s="27">
        <v>1</v>
      </c>
      <c r="I903" s="27">
        <v>1.3149999999999999</v>
      </c>
      <c r="O903" s="27">
        <v>0.126</v>
      </c>
      <c r="P903" s="27" t="s">
        <v>250</v>
      </c>
      <c r="X903" s="26">
        <f t="shared" si="382"/>
        <v>1.0629999999999999</v>
      </c>
      <c r="AC903" s="31">
        <v>2E-3</v>
      </c>
      <c r="AY903" s="27" t="s">
        <v>210</v>
      </c>
      <c r="AZ903" s="27" t="s">
        <v>246</v>
      </c>
      <c r="BA903" s="27" t="s">
        <v>247</v>
      </c>
      <c r="BF903" s="27" t="s">
        <v>244</v>
      </c>
      <c r="BJ903" s="27" t="s">
        <v>248</v>
      </c>
      <c r="BN903" s="27" t="s">
        <v>249</v>
      </c>
    </row>
    <row r="904" spans="1:66" s="27" customFormat="1" x14ac:dyDescent="0.25">
      <c r="A904" s="27" t="s">
        <v>171</v>
      </c>
      <c r="B904" s="27" t="s">
        <v>172</v>
      </c>
      <c r="C904" s="27" t="s">
        <v>198</v>
      </c>
      <c r="D904" s="27" t="s">
        <v>34</v>
      </c>
      <c r="E904" s="27">
        <v>9</v>
      </c>
      <c r="F904" s="27" t="s">
        <v>243</v>
      </c>
      <c r="G904" s="27">
        <v>1</v>
      </c>
      <c r="I904" s="27">
        <v>1.3149999999999999</v>
      </c>
      <c r="O904" s="27">
        <v>0.182</v>
      </c>
      <c r="P904" s="27" t="s">
        <v>251</v>
      </c>
      <c r="X904" s="26">
        <f t="shared" si="382"/>
        <v>0.95099999999999996</v>
      </c>
      <c r="AC904" s="31">
        <v>2E-3</v>
      </c>
      <c r="AY904" s="27" t="s">
        <v>210</v>
      </c>
      <c r="AZ904" s="27" t="s">
        <v>246</v>
      </c>
      <c r="BA904" s="27" t="s">
        <v>247</v>
      </c>
      <c r="BF904" s="27" t="s">
        <v>244</v>
      </c>
      <c r="BJ904" s="27" t="s">
        <v>248</v>
      </c>
      <c r="BN904" s="27" t="s">
        <v>249</v>
      </c>
    </row>
    <row r="905" spans="1:66" s="27" customFormat="1" x14ac:dyDescent="0.25">
      <c r="A905" s="27" t="s">
        <v>171</v>
      </c>
      <c r="B905" s="27" t="s">
        <v>172</v>
      </c>
      <c r="C905" s="27" t="s">
        <v>198</v>
      </c>
      <c r="D905" s="27" t="s">
        <v>34</v>
      </c>
      <c r="E905" s="27">
        <v>9</v>
      </c>
      <c r="F905" s="27" t="s">
        <v>243</v>
      </c>
      <c r="G905" s="27">
        <v>1.125</v>
      </c>
      <c r="I905" s="27">
        <v>1.66</v>
      </c>
      <c r="O905" s="27">
        <v>7.1999999999999995E-2</v>
      </c>
      <c r="P905" s="27" t="s">
        <v>245</v>
      </c>
      <c r="X905" s="26">
        <f t="shared" si="382"/>
        <v>1.516</v>
      </c>
      <c r="AC905" s="31">
        <v>2E-3</v>
      </c>
      <c r="AY905" s="27" t="s">
        <v>210</v>
      </c>
      <c r="AZ905" s="27" t="s">
        <v>246</v>
      </c>
      <c r="BA905" s="27" t="s">
        <v>247</v>
      </c>
      <c r="BF905" s="27" t="s">
        <v>244</v>
      </c>
      <c r="BJ905" s="27" t="s">
        <v>248</v>
      </c>
      <c r="BN905" s="27" t="s">
        <v>249</v>
      </c>
    </row>
    <row r="906" spans="1:66" s="27" customFormat="1" x14ac:dyDescent="0.25">
      <c r="A906" s="27" t="s">
        <v>171</v>
      </c>
      <c r="B906" s="27" t="s">
        <v>172</v>
      </c>
      <c r="C906" s="27" t="s">
        <v>198</v>
      </c>
      <c r="D906" s="27" t="s">
        <v>34</v>
      </c>
      <c r="E906" s="27">
        <v>9</v>
      </c>
      <c r="F906" s="27" t="s">
        <v>243</v>
      </c>
      <c r="G906" s="27">
        <v>1.125</v>
      </c>
      <c r="I906" s="27">
        <v>1.66</v>
      </c>
      <c r="O906" s="27">
        <v>9.5000000000000001E-2</v>
      </c>
      <c r="P906" s="27" t="s">
        <v>252</v>
      </c>
      <c r="X906" s="26">
        <f t="shared" ref="X906:X937" si="383">I906-2*O906</f>
        <v>1.47</v>
      </c>
      <c r="AC906" s="31">
        <v>2E-3</v>
      </c>
      <c r="AY906" s="27" t="s">
        <v>210</v>
      </c>
      <c r="AZ906" s="27" t="s">
        <v>246</v>
      </c>
      <c r="BA906" s="27" t="s">
        <v>247</v>
      </c>
      <c r="BF906" s="27" t="s">
        <v>244</v>
      </c>
      <c r="BJ906" s="27" t="s">
        <v>248</v>
      </c>
      <c r="BN906" s="27" t="s">
        <v>249</v>
      </c>
    </row>
    <row r="907" spans="1:66" s="27" customFormat="1" x14ac:dyDescent="0.25">
      <c r="A907" s="27" t="s">
        <v>171</v>
      </c>
      <c r="B907" s="27" t="s">
        <v>172</v>
      </c>
      <c r="C907" s="27" t="s">
        <v>198</v>
      </c>
      <c r="D907" s="27" t="s">
        <v>34</v>
      </c>
      <c r="E907" s="27">
        <v>9</v>
      </c>
      <c r="F907" s="27" t="s">
        <v>243</v>
      </c>
      <c r="G907" s="27">
        <v>1.125</v>
      </c>
      <c r="I907" s="27">
        <v>1.66</v>
      </c>
      <c r="O907" s="27">
        <v>0.12</v>
      </c>
      <c r="P907" s="27" t="s">
        <v>253</v>
      </c>
      <c r="X907" s="26">
        <f t="shared" si="383"/>
        <v>1.42</v>
      </c>
      <c r="AC907" s="31">
        <v>2E-3</v>
      </c>
      <c r="AY907" s="27" t="s">
        <v>210</v>
      </c>
      <c r="AZ907" s="27" t="s">
        <v>246</v>
      </c>
      <c r="BA907" s="27" t="s">
        <v>247</v>
      </c>
      <c r="BF907" s="27" t="s">
        <v>244</v>
      </c>
      <c r="BJ907" s="27" t="s">
        <v>248</v>
      </c>
      <c r="BN907" s="27" t="s">
        <v>249</v>
      </c>
    </row>
    <row r="908" spans="1:66" s="27" customFormat="1" x14ac:dyDescent="0.25">
      <c r="A908" s="27" t="s">
        <v>171</v>
      </c>
      <c r="B908" s="27" t="s">
        <v>172</v>
      </c>
      <c r="C908" s="27" t="s">
        <v>198</v>
      </c>
      <c r="D908" s="27" t="s">
        <v>34</v>
      </c>
      <c r="E908" s="27">
        <v>9</v>
      </c>
      <c r="F908" s="27" t="s">
        <v>243</v>
      </c>
      <c r="G908" s="27">
        <v>1.125</v>
      </c>
      <c r="I908" s="27">
        <v>1.66</v>
      </c>
      <c r="O908" s="27">
        <v>0.22</v>
      </c>
      <c r="P908" s="27" t="s">
        <v>254</v>
      </c>
      <c r="X908" s="26">
        <f t="shared" si="383"/>
        <v>1.22</v>
      </c>
      <c r="AC908" s="31">
        <v>2E-3</v>
      </c>
      <c r="AY908" s="27" t="s">
        <v>210</v>
      </c>
      <c r="AZ908" s="27" t="s">
        <v>246</v>
      </c>
      <c r="BA908" s="27" t="s">
        <v>247</v>
      </c>
      <c r="BF908" s="27" t="s">
        <v>244</v>
      </c>
      <c r="BJ908" s="27" t="s">
        <v>248</v>
      </c>
      <c r="BN908" s="27" t="s">
        <v>249</v>
      </c>
    </row>
    <row r="909" spans="1:66" s="27" customFormat="1" x14ac:dyDescent="0.25">
      <c r="A909" s="27" t="s">
        <v>171</v>
      </c>
      <c r="B909" s="27" t="s">
        <v>172</v>
      </c>
      <c r="C909" s="27" t="s">
        <v>198</v>
      </c>
      <c r="D909" s="27" t="s">
        <v>34</v>
      </c>
      <c r="E909" s="27">
        <v>9</v>
      </c>
      <c r="F909" s="27" t="s">
        <v>243</v>
      </c>
      <c r="G909" s="27">
        <v>1.125</v>
      </c>
      <c r="I909" s="27">
        <v>1.66</v>
      </c>
      <c r="O909" s="27">
        <v>0.38</v>
      </c>
      <c r="P909" s="27" t="s">
        <v>255</v>
      </c>
      <c r="X909" s="26">
        <f t="shared" si="383"/>
        <v>0.89999999999999991</v>
      </c>
      <c r="AC909" s="31">
        <v>2E-3</v>
      </c>
      <c r="AY909" s="27" t="s">
        <v>210</v>
      </c>
      <c r="AZ909" s="27" t="s">
        <v>246</v>
      </c>
      <c r="BA909" s="27" t="s">
        <v>247</v>
      </c>
      <c r="BF909" s="27" t="s">
        <v>244</v>
      </c>
      <c r="BJ909" s="27" t="s">
        <v>248</v>
      </c>
      <c r="BN909" s="27" t="s">
        <v>249</v>
      </c>
    </row>
    <row r="910" spans="1:66" s="27" customFormat="1" x14ac:dyDescent="0.25">
      <c r="A910" s="27" t="s">
        <v>171</v>
      </c>
      <c r="B910" s="27" t="s">
        <v>172</v>
      </c>
      <c r="C910" s="27" t="s">
        <v>198</v>
      </c>
      <c r="D910" s="27" t="s">
        <v>34</v>
      </c>
      <c r="E910" s="27">
        <v>9</v>
      </c>
      <c r="F910" s="27" t="s">
        <v>243</v>
      </c>
      <c r="G910" s="27">
        <v>1.125</v>
      </c>
      <c r="I910" s="27">
        <v>1.66</v>
      </c>
      <c r="O910" s="27">
        <v>0.14599999999999999</v>
      </c>
      <c r="P910" s="27" t="s">
        <v>250</v>
      </c>
      <c r="X910" s="26">
        <f t="shared" si="383"/>
        <v>1.3679999999999999</v>
      </c>
      <c r="AC910" s="31">
        <v>2E-3</v>
      </c>
      <c r="AY910" s="27" t="s">
        <v>210</v>
      </c>
      <c r="AZ910" s="27" t="s">
        <v>246</v>
      </c>
      <c r="BA910" s="27" t="s">
        <v>247</v>
      </c>
      <c r="BF910" s="27" t="s">
        <v>244</v>
      </c>
      <c r="BJ910" s="27" t="s">
        <v>248</v>
      </c>
      <c r="BN910" s="27" t="s">
        <v>249</v>
      </c>
    </row>
    <row r="911" spans="1:66" s="27" customFormat="1" x14ac:dyDescent="0.25">
      <c r="A911" s="27" t="s">
        <v>171</v>
      </c>
      <c r="B911" s="27" t="s">
        <v>172</v>
      </c>
      <c r="C911" s="27" t="s">
        <v>198</v>
      </c>
      <c r="D911" s="27" t="s">
        <v>34</v>
      </c>
      <c r="E911" s="27">
        <v>9</v>
      </c>
      <c r="F911" s="27" t="s">
        <v>243</v>
      </c>
      <c r="G911" s="27">
        <v>1.125</v>
      </c>
      <c r="I911" s="27">
        <v>1.66</v>
      </c>
      <c r="O911" s="27">
        <v>0.19400000000000001</v>
      </c>
      <c r="P911" s="27" t="s">
        <v>251</v>
      </c>
      <c r="X911" s="26">
        <f t="shared" si="383"/>
        <v>1.2719999999999998</v>
      </c>
      <c r="AC911" s="31">
        <v>2E-3</v>
      </c>
      <c r="AY911" s="27" t="s">
        <v>210</v>
      </c>
      <c r="AZ911" s="27" t="s">
        <v>246</v>
      </c>
      <c r="BA911" s="27" t="s">
        <v>247</v>
      </c>
      <c r="BF911" s="27" t="s">
        <v>244</v>
      </c>
      <c r="BJ911" s="27" t="s">
        <v>248</v>
      </c>
      <c r="BN911" s="27" t="s">
        <v>249</v>
      </c>
    </row>
    <row r="912" spans="1:66" s="27" customFormat="1" x14ac:dyDescent="0.25">
      <c r="A912" s="27" t="s">
        <v>171</v>
      </c>
      <c r="B912" s="27" t="s">
        <v>172</v>
      </c>
      <c r="C912" s="27" t="s">
        <v>198</v>
      </c>
      <c r="D912" s="27" t="s">
        <v>34</v>
      </c>
      <c r="E912" s="27">
        <v>9</v>
      </c>
      <c r="F912" s="27" t="s">
        <v>243</v>
      </c>
      <c r="G912" s="27">
        <v>1.5</v>
      </c>
      <c r="I912" s="27">
        <v>1.9</v>
      </c>
      <c r="O912" s="27">
        <v>7.1999999999999995E-2</v>
      </c>
      <c r="P912" s="27" t="s">
        <v>245</v>
      </c>
      <c r="X912" s="26">
        <f t="shared" si="383"/>
        <v>1.756</v>
      </c>
      <c r="AC912" s="31">
        <v>2E-3</v>
      </c>
      <c r="AY912" s="27" t="s">
        <v>210</v>
      </c>
      <c r="AZ912" s="27" t="s">
        <v>246</v>
      </c>
      <c r="BA912" s="27" t="s">
        <v>247</v>
      </c>
      <c r="BF912" s="27" t="s">
        <v>244</v>
      </c>
      <c r="BJ912" s="27" t="s">
        <v>248</v>
      </c>
      <c r="BN912" s="27" t="s">
        <v>249</v>
      </c>
    </row>
    <row r="913" spans="1:66" s="27" customFormat="1" x14ac:dyDescent="0.25">
      <c r="A913" s="27" t="s">
        <v>171</v>
      </c>
      <c r="B913" s="27" t="s">
        <v>172</v>
      </c>
      <c r="C913" s="27" t="s">
        <v>198</v>
      </c>
      <c r="D913" s="27" t="s">
        <v>34</v>
      </c>
      <c r="E913" s="27">
        <v>9</v>
      </c>
      <c r="F913" s="27" t="s">
        <v>243</v>
      </c>
      <c r="G913" s="27">
        <v>1.5</v>
      </c>
      <c r="I913" s="27">
        <v>1.9</v>
      </c>
      <c r="O913" s="27">
        <v>0.109</v>
      </c>
      <c r="P913" s="27" t="s">
        <v>252</v>
      </c>
      <c r="X913" s="26">
        <f t="shared" si="383"/>
        <v>1.6819999999999999</v>
      </c>
      <c r="AC913" s="31">
        <v>2E-3</v>
      </c>
      <c r="AY913" s="27" t="s">
        <v>210</v>
      </c>
      <c r="AZ913" s="27" t="s">
        <v>246</v>
      </c>
      <c r="BA913" s="27" t="s">
        <v>247</v>
      </c>
      <c r="BF913" s="27" t="s">
        <v>244</v>
      </c>
      <c r="BJ913" s="27" t="s">
        <v>248</v>
      </c>
      <c r="BN913" s="27" t="s">
        <v>249</v>
      </c>
    </row>
    <row r="914" spans="1:66" s="27" customFormat="1" x14ac:dyDescent="0.25">
      <c r="A914" s="27" t="s">
        <v>171</v>
      </c>
      <c r="B914" s="27" t="s">
        <v>172</v>
      </c>
      <c r="C914" s="27" t="s">
        <v>198</v>
      </c>
      <c r="D914" s="27" t="s">
        <v>34</v>
      </c>
      <c r="E914" s="27">
        <v>9</v>
      </c>
      <c r="F914" s="27" t="s">
        <v>243</v>
      </c>
      <c r="G914" s="27">
        <v>1.5</v>
      </c>
      <c r="I914" s="27">
        <v>1.9</v>
      </c>
      <c r="O914" s="27">
        <v>0.13400000000000001</v>
      </c>
      <c r="P914" s="27" t="s">
        <v>253</v>
      </c>
      <c r="X914" s="26">
        <f t="shared" si="383"/>
        <v>1.6319999999999999</v>
      </c>
      <c r="AC914" s="31">
        <v>2E-3</v>
      </c>
      <c r="AY914" s="27" t="s">
        <v>210</v>
      </c>
      <c r="AZ914" s="27" t="s">
        <v>246</v>
      </c>
      <c r="BA914" s="27" t="s">
        <v>247</v>
      </c>
      <c r="BF914" s="27" t="s">
        <v>244</v>
      </c>
      <c r="BJ914" s="27" t="s">
        <v>248</v>
      </c>
      <c r="BN914" s="27" t="s">
        <v>249</v>
      </c>
    </row>
    <row r="915" spans="1:66" s="27" customFormat="1" x14ac:dyDescent="0.25">
      <c r="A915" s="27" t="s">
        <v>171</v>
      </c>
      <c r="B915" s="27" t="s">
        <v>172</v>
      </c>
      <c r="C915" s="27" t="s">
        <v>198</v>
      </c>
      <c r="D915" s="27" t="s">
        <v>34</v>
      </c>
      <c r="E915" s="27">
        <v>9</v>
      </c>
      <c r="F915" s="27" t="s">
        <v>243</v>
      </c>
      <c r="G915" s="27">
        <v>1.5</v>
      </c>
      <c r="I915" s="27">
        <v>1.9</v>
      </c>
      <c r="O915" s="27">
        <v>0.25</v>
      </c>
      <c r="P915" s="27" t="s">
        <v>254</v>
      </c>
      <c r="X915" s="26">
        <f t="shared" si="383"/>
        <v>1.4</v>
      </c>
      <c r="AC915" s="31">
        <v>2E-3</v>
      </c>
      <c r="AY915" s="27" t="s">
        <v>210</v>
      </c>
      <c r="AZ915" s="27" t="s">
        <v>246</v>
      </c>
      <c r="BA915" s="27" t="s">
        <v>247</v>
      </c>
      <c r="BF915" s="27" t="s">
        <v>244</v>
      </c>
      <c r="BJ915" s="27" t="s">
        <v>248</v>
      </c>
      <c r="BN915" s="27" t="s">
        <v>249</v>
      </c>
    </row>
    <row r="916" spans="1:66" s="27" customFormat="1" x14ac:dyDescent="0.25">
      <c r="A916" s="27" t="s">
        <v>171</v>
      </c>
      <c r="B916" s="27" t="s">
        <v>172</v>
      </c>
      <c r="C916" s="27" t="s">
        <v>198</v>
      </c>
      <c r="D916" s="27" t="s">
        <v>34</v>
      </c>
      <c r="E916" s="27">
        <v>9</v>
      </c>
      <c r="F916" s="27" t="s">
        <v>243</v>
      </c>
      <c r="G916" s="27">
        <v>1.5</v>
      </c>
      <c r="I916" s="27">
        <v>1.9</v>
      </c>
      <c r="O916" s="27">
        <v>0.42499999999999999</v>
      </c>
      <c r="P916" s="27" t="s">
        <v>255</v>
      </c>
      <c r="X916" s="26">
        <f t="shared" si="383"/>
        <v>1.0499999999999998</v>
      </c>
      <c r="AC916" s="31">
        <v>2E-3</v>
      </c>
      <c r="AY916" s="27" t="s">
        <v>210</v>
      </c>
      <c r="AZ916" s="27" t="s">
        <v>246</v>
      </c>
      <c r="BA916" s="27" t="s">
        <v>247</v>
      </c>
      <c r="BF916" s="27" t="s">
        <v>244</v>
      </c>
      <c r="BJ916" s="27" t="s">
        <v>248</v>
      </c>
      <c r="BN916" s="27" t="s">
        <v>249</v>
      </c>
    </row>
    <row r="917" spans="1:66" s="27" customFormat="1" x14ac:dyDescent="0.25">
      <c r="A917" s="27" t="s">
        <v>171</v>
      </c>
      <c r="B917" s="27" t="s">
        <v>172</v>
      </c>
      <c r="C917" s="27" t="s">
        <v>198</v>
      </c>
      <c r="D917" s="27" t="s">
        <v>34</v>
      </c>
      <c r="E917" s="27">
        <v>9</v>
      </c>
      <c r="F917" s="27" t="s">
        <v>243</v>
      </c>
      <c r="G917" s="27">
        <v>1.5</v>
      </c>
      <c r="I917" s="27">
        <v>1.9</v>
      </c>
      <c r="O917" s="27">
        <v>0.15</v>
      </c>
      <c r="P917" s="27" t="s">
        <v>250</v>
      </c>
      <c r="X917" s="26">
        <f t="shared" si="383"/>
        <v>1.5999999999999999</v>
      </c>
      <c r="AC917" s="31">
        <v>2E-3</v>
      </c>
      <c r="AY917" s="27" t="s">
        <v>210</v>
      </c>
      <c r="AZ917" s="27" t="s">
        <v>246</v>
      </c>
      <c r="BA917" s="27" t="s">
        <v>247</v>
      </c>
      <c r="BF917" s="27" t="s">
        <v>244</v>
      </c>
      <c r="BJ917" s="27" t="s">
        <v>248</v>
      </c>
      <c r="BN917" s="27" t="s">
        <v>249</v>
      </c>
    </row>
    <row r="918" spans="1:66" s="27" customFormat="1" x14ac:dyDescent="0.25">
      <c r="A918" s="27" t="s">
        <v>171</v>
      </c>
      <c r="B918" s="27" t="s">
        <v>172</v>
      </c>
      <c r="C918" s="27" t="s">
        <v>198</v>
      </c>
      <c r="D918" s="27" t="s">
        <v>34</v>
      </c>
      <c r="E918" s="27">
        <v>9</v>
      </c>
      <c r="F918" s="27" t="s">
        <v>243</v>
      </c>
      <c r="G918" s="27">
        <v>1.5</v>
      </c>
      <c r="I918" s="27">
        <v>1.9</v>
      </c>
      <c r="O918" s="27">
        <v>0.20300000000000001</v>
      </c>
      <c r="P918" s="27" t="s">
        <v>251</v>
      </c>
      <c r="X918" s="26">
        <f t="shared" si="383"/>
        <v>1.4939999999999998</v>
      </c>
      <c r="AC918" s="31">
        <v>2E-3</v>
      </c>
      <c r="AY918" s="27" t="s">
        <v>210</v>
      </c>
      <c r="AZ918" s="27" t="s">
        <v>246</v>
      </c>
      <c r="BA918" s="27" t="s">
        <v>247</v>
      </c>
      <c r="BF918" s="27" t="s">
        <v>244</v>
      </c>
      <c r="BJ918" s="27" t="s">
        <v>248</v>
      </c>
      <c r="BN918" s="27" t="s">
        <v>249</v>
      </c>
    </row>
    <row r="919" spans="1:66" s="27" customFormat="1" x14ac:dyDescent="0.25">
      <c r="A919" s="27" t="s">
        <v>171</v>
      </c>
      <c r="B919" s="27" t="s">
        <v>172</v>
      </c>
      <c r="C919" s="27" t="s">
        <v>198</v>
      </c>
      <c r="D919" s="27" t="s">
        <v>34</v>
      </c>
      <c r="E919" s="27">
        <v>9</v>
      </c>
      <c r="F919" s="27" t="s">
        <v>243</v>
      </c>
      <c r="G919" s="27">
        <v>2</v>
      </c>
      <c r="I919" s="27">
        <v>2.375</v>
      </c>
      <c r="O919" s="27">
        <v>8.3000000000000004E-2</v>
      </c>
      <c r="P919" s="27" t="s">
        <v>245</v>
      </c>
      <c r="X919" s="26">
        <f t="shared" si="383"/>
        <v>2.2090000000000001</v>
      </c>
      <c r="AC919" s="31">
        <v>2E-3</v>
      </c>
      <c r="AY919" s="27" t="s">
        <v>210</v>
      </c>
      <c r="AZ919" s="27" t="s">
        <v>246</v>
      </c>
      <c r="BA919" s="27" t="s">
        <v>247</v>
      </c>
      <c r="BF919" s="27" t="s">
        <v>244</v>
      </c>
      <c r="BJ919" s="27" t="s">
        <v>248</v>
      </c>
      <c r="BN919" s="27" t="s">
        <v>249</v>
      </c>
    </row>
    <row r="920" spans="1:66" s="27" customFormat="1" x14ac:dyDescent="0.25">
      <c r="A920" s="27" t="s">
        <v>171</v>
      </c>
      <c r="B920" s="27" t="s">
        <v>172</v>
      </c>
      <c r="C920" s="27" t="s">
        <v>198</v>
      </c>
      <c r="D920" s="27" t="s">
        <v>34</v>
      </c>
      <c r="E920" s="27">
        <v>9</v>
      </c>
      <c r="F920" s="27" t="s">
        <v>243</v>
      </c>
      <c r="G920" s="27">
        <v>2</v>
      </c>
      <c r="I920" s="27">
        <v>2.375</v>
      </c>
      <c r="O920" s="27">
        <v>0.12</v>
      </c>
      <c r="P920" s="27" t="s">
        <v>252</v>
      </c>
      <c r="X920" s="26">
        <f t="shared" si="383"/>
        <v>2.1349999999999998</v>
      </c>
      <c r="AC920" s="31">
        <v>2E-3</v>
      </c>
      <c r="AY920" s="27" t="s">
        <v>210</v>
      </c>
      <c r="AZ920" s="27" t="s">
        <v>246</v>
      </c>
      <c r="BA920" s="27" t="s">
        <v>247</v>
      </c>
      <c r="BF920" s="27" t="s">
        <v>244</v>
      </c>
      <c r="BJ920" s="27" t="s">
        <v>248</v>
      </c>
      <c r="BN920" s="27" t="s">
        <v>249</v>
      </c>
    </row>
    <row r="921" spans="1:66" s="27" customFormat="1" x14ac:dyDescent="0.25">
      <c r="A921" s="27" t="s">
        <v>171</v>
      </c>
      <c r="B921" s="27" t="s">
        <v>172</v>
      </c>
      <c r="C921" s="27" t="s">
        <v>198</v>
      </c>
      <c r="D921" s="27" t="s">
        <v>34</v>
      </c>
      <c r="E921" s="27">
        <v>9</v>
      </c>
      <c r="F921" s="27" t="s">
        <v>243</v>
      </c>
      <c r="G921" s="27">
        <v>2</v>
      </c>
      <c r="I921" s="27">
        <v>2.375</v>
      </c>
      <c r="O921" s="27">
        <v>0.16500000000000001</v>
      </c>
      <c r="P921" s="27" t="s">
        <v>253</v>
      </c>
      <c r="X921" s="26">
        <f t="shared" si="383"/>
        <v>2.0449999999999999</v>
      </c>
      <c r="AC921" s="31">
        <v>2E-3</v>
      </c>
      <c r="AY921" s="27" t="s">
        <v>210</v>
      </c>
      <c r="AZ921" s="27" t="s">
        <v>246</v>
      </c>
      <c r="BA921" s="27" t="s">
        <v>247</v>
      </c>
      <c r="BF921" s="27" t="s">
        <v>244</v>
      </c>
      <c r="BJ921" s="27" t="s">
        <v>248</v>
      </c>
      <c r="BN921" s="27" t="s">
        <v>249</v>
      </c>
    </row>
    <row r="922" spans="1:66" s="27" customFormat="1" x14ac:dyDescent="0.25">
      <c r="A922" s="27" t="s">
        <v>171</v>
      </c>
      <c r="B922" s="27" t="s">
        <v>172</v>
      </c>
      <c r="C922" s="27" t="s">
        <v>198</v>
      </c>
      <c r="D922" s="27" t="s">
        <v>34</v>
      </c>
      <c r="E922" s="27">
        <v>9</v>
      </c>
      <c r="F922" s="27" t="s">
        <v>243</v>
      </c>
      <c r="G922" s="27">
        <v>2</v>
      </c>
      <c r="I922" s="27">
        <v>2.375</v>
      </c>
      <c r="O922" s="27">
        <v>0.34</v>
      </c>
      <c r="P922" s="27" t="s">
        <v>254</v>
      </c>
      <c r="X922" s="26">
        <f t="shared" si="383"/>
        <v>1.6949999999999998</v>
      </c>
      <c r="AC922" s="31">
        <v>2E-3</v>
      </c>
      <c r="AY922" s="27" t="s">
        <v>210</v>
      </c>
      <c r="AZ922" s="27" t="s">
        <v>246</v>
      </c>
      <c r="BA922" s="27" t="s">
        <v>247</v>
      </c>
      <c r="BF922" s="27" t="s">
        <v>244</v>
      </c>
      <c r="BJ922" s="27" t="s">
        <v>248</v>
      </c>
      <c r="BN922" s="27" t="s">
        <v>249</v>
      </c>
    </row>
    <row r="923" spans="1:66" s="27" customFormat="1" x14ac:dyDescent="0.25">
      <c r="A923" s="27" t="s">
        <v>171</v>
      </c>
      <c r="B923" s="27" t="s">
        <v>172</v>
      </c>
      <c r="C923" s="27" t="s">
        <v>198</v>
      </c>
      <c r="D923" s="27" t="s">
        <v>34</v>
      </c>
      <c r="E923" s="27">
        <v>9</v>
      </c>
      <c r="F923" s="27" t="s">
        <v>243</v>
      </c>
      <c r="G923" s="27">
        <v>2</v>
      </c>
      <c r="I923" s="27">
        <v>2.375</v>
      </c>
      <c r="O923" s="27">
        <v>0.52</v>
      </c>
      <c r="P923" s="27" t="s">
        <v>255</v>
      </c>
      <c r="X923" s="26">
        <f t="shared" si="383"/>
        <v>1.335</v>
      </c>
      <c r="AC923" s="31">
        <v>2E-3</v>
      </c>
      <c r="AY923" s="27" t="s">
        <v>210</v>
      </c>
      <c r="AZ923" s="27" t="s">
        <v>246</v>
      </c>
      <c r="BA923" s="27" t="s">
        <v>247</v>
      </c>
      <c r="BF923" s="27" t="s">
        <v>244</v>
      </c>
      <c r="BJ923" s="27" t="s">
        <v>248</v>
      </c>
      <c r="BN923" s="27" t="s">
        <v>249</v>
      </c>
    </row>
    <row r="924" spans="1:66" s="27" customFormat="1" x14ac:dyDescent="0.25">
      <c r="A924" s="27" t="s">
        <v>171</v>
      </c>
      <c r="B924" s="27" t="s">
        <v>172</v>
      </c>
      <c r="C924" s="27" t="s">
        <v>198</v>
      </c>
      <c r="D924" s="27" t="s">
        <v>34</v>
      </c>
      <c r="E924" s="27">
        <v>9</v>
      </c>
      <c r="F924" s="27" t="s">
        <v>243</v>
      </c>
      <c r="G924" s="27">
        <v>2</v>
      </c>
      <c r="I924" s="27">
        <v>2.375</v>
      </c>
      <c r="O924" s="27">
        <v>0.156</v>
      </c>
      <c r="P924" s="27" t="s">
        <v>250</v>
      </c>
      <c r="X924" s="26">
        <f t="shared" si="383"/>
        <v>2.0630000000000002</v>
      </c>
      <c r="AC924" s="31">
        <v>2E-3</v>
      </c>
      <c r="AY924" s="27" t="s">
        <v>210</v>
      </c>
      <c r="AZ924" s="27" t="s">
        <v>246</v>
      </c>
      <c r="BA924" s="27" t="s">
        <v>247</v>
      </c>
      <c r="BF924" s="27" t="s">
        <v>244</v>
      </c>
      <c r="BJ924" s="27" t="s">
        <v>248</v>
      </c>
      <c r="BN924" s="27" t="s">
        <v>249</v>
      </c>
    </row>
    <row r="925" spans="1:66" s="27" customFormat="1" x14ac:dyDescent="0.25">
      <c r="A925" s="27" t="s">
        <v>171</v>
      </c>
      <c r="B925" s="27" t="s">
        <v>172</v>
      </c>
      <c r="C925" s="27" t="s">
        <v>198</v>
      </c>
      <c r="D925" s="27" t="s">
        <v>34</v>
      </c>
      <c r="E925" s="27">
        <v>9</v>
      </c>
      <c r="F925" s="27" t="s">
        <v>243</v>
      </c>
      <c r="G925" s="27">
        <v>2</v>
      </c>
      <c r="I925" s="27">
        <v>2.375</v>
      </c>
      <c r="O925" s="27">
        <v>0.221</v>
      </c>
      <c r="P925" s="27" t="s">
        <v>251</v>
      </c>
      <c r="X925" s="26">
        <f t="shared" si="383"/>
        <v>1.9330000000000001</v>
      </c>
      <c r="AC925" s="31">
        <v>2E-3</v>
      </c>
      <c r="AY925" s="27" t="s">
        <v>210</v>
      </c>
      <c r="AZ925" s="27" t="s">
        <v>246</v>
      </c>
      <c r="BA925" s="27" t="s">
        <v>247</v>
      </c>
      <c r="BF925" s="27" t="s">
        <v>244</v>
      </c>
      <c r="BJ925" s="27" t="s">
        <v>248</v>
      </c>
      <c r="BN925" s="27" t="s">
        <v>249</v>
      </c>
    </row>
    <row r="926" spans="1:66" s="27" customFormat="1" x14ac:dyDescent="0.25">
      <c r="A926" s="27" t="s">
        <v>171</v>
      </c>
      <c r="B926" s="27" t="s">
        <v>172</v>
      </c>
      <c r="C926" s="27" t="s">
        <v>198</v>
      </c>
      <c r="D926" s="27" t="s">
        <v>34</v>
      </c>
      <c r="E926" s="27">
        <v>9</v>
      </c>
      <c r="F926" s="27" t="s">
        <v>243</v>
      </c>
      <c r="G926" s="27">
        <v>2.5</v>
      </c>
      <c r="I926" s="27">
        <v>2.875</v>
      </c>
      <c r="O926" s="27">
        <v>8.3000000000000004E-2</v>
      </c>
      <c r="P926" s="27" t="s">
        <v>245</v>
      </c>
      <c r="X926" s="26">
        <f t="shared" si="383"/>
        <v>2.7090000000000001</v>
      </c>
      <c r="AC926" s="31">
        <v>2E-3</v>
      </c>
      <c r="AY926" s="27" t="s">
        <v>210</v>
      </c>
      <c r="AZ926" s="27" t="s">
        <v>246</v>
      </c>
      <c r="BA926" s="27" t="s">
        <v>247</v>
      </c>
      <c r="BF926" s="27" t="s">
        <v>244</v>
      </c>
      <c r="BJ926" s="27" t="s">
        <v>248</v>
      </c>
      <c r="BN926" s="27" t="s">
        <v>249</v>
      </c>
    </row>
    <row r="927" spans="1:66" s="27" customFormat="1" x14ac:dyDescent="0.25">
      <c r="A927" s="27" t="s">
        <v>171</v>
      </c>
      <c r="B927" s="27" t="s">
        <v>172</v>
      </c>
      <c r="C927" s="27" t="s">
        <v>198</v>
      </c>
      <c r="D927" s="27" t="s">
        <v>34</v>
      </c>
      <c r="E927" s="27">
        <v>9</v>
      </c>
      <c r="F927" s="27" t="s">
        <v>243</v>
      </c>
      <c r="G927" s="27">
        <v>2.5</v>
      </c>
      <c r="I927" s="27">
        <v>2.875</v>
      </c>
      <c r="O927" s="27">
        <v>0.13400000000000001</v>
      </c>
      <c r="P927" s="27" t="s">
        <v>252</v>
      </c>
      <c r="X927" s="26">
        <f t="shared" si="383"/>
        <v>2.6070000000000002</v>
      </c>
      <c r="AC927" s="31">
        <v>2E-3</v>
      </c>
      <c r="AY927" s="27" t="s">
        <v>210</v>
      </c>
      <c r="AZ927" s="27" t="s">
        <v>246</v>
      </c>
      <c r="BA927" s="27" t="s">
        <v>247</v>
      </c>
      <c r="BF927" s="27" t="s">
        <v>244</v>
      </c>
      <c r="BJ927" s="27" t="s">
        <v>248</v>
      </c>
      <c r="BN927" s="27" t="s">
        <v>249</v>
      </c>
    </row>
    <row r="928" spans="1:66" s="27" customFormat="1" x14ac:dyDescent="0.25">
      <c r="A928" s="27" t="s">
        <v>171</v>
      </c>
      <c r="B928" s="27" t="s">
        <v>172</v>
      </c>
      <c r="C928" s="27" t="s">
        <v>198</v>
      </c>
      <c r="D928" s="27" t="s">
        <v>34</v>
      </c>
      <c r="E928" s="27">
        <v>9</v>
      </c>
      <c r="F928" s="27" t="s">
        <v>243</v>
      </c>
      <c r="G928" s="27">
        <v>2.5</v>
      </c>
      <c r="I928" s="27">
        <v>2.875</v>
      </c>
      <c r="O928" s="27">
        <v>0.20300000000000001</v>
      </c>
      <c r="P928" s="27" t="s">
        <v>253</v>
      </c>
      <c r="X928" s="26">
        <f t="shared" si="383"/>
        <v>2.4689999999999999</v>
      </c>
      <c r="AC928" s="31">
        <v>2E-3</v>
      </c>
      <c r="AY928" s="27" t="s">
        <v>210</v>
      </c>
      <c r="AZ928" s="27" t="s">
        <v>246</v>
      </c>
      <c r="BA928" s="27" t="s">
        <v>247</v>
      </c>
      <c r="BF928" s="27" t="s">
        <v>244</v>
      </c>
      <c r="BJ928" s="27" t="s">
        <v>248</v>
      </c>
      <c r="BN928" s="27" t="s">
        <v>249</v>
      </c>
    </row>
    <row r="929" spans="1:66" s="27" customFormat="1" x14ac:dyDescent="0.25">
      <c r="A929" s="27" t="s">
        <v>171</v>
      </c>
      <c r="B929" s="27" t="s">
        <v>172</v>
      </c>
      <c r="C929" s="27" t="s">
        <v>198</v>
      </c>
      <c r="D929" s="27" t="s">
        <v>34</v>
      </c>
      <c r="E929" s="27">
        <v>9</v>
      </c>
      <c r="F929" s="27" t="s">
        <v>243</v>
      </c>
      <c r="G929" s="27">
        <v>2.5</v>
      </c>
      <c r="I929" s="27">
        <v>2.875</v>
      </c>
      <c r="O929" s="27">
        <v>0.38</v>
      </c>
      <c r="P929" s="27" t="s">
        <v>254</v>
      </c>
      <c r="X929" s="26">
        <f t="shared" si="383"/>
        <v>2.1150000000000002</v>
      </c>
      <c r="AC929" s="31">
        <v>2E-3</v>
      </c>
      <c r="AY929" s="27" t="s">
        <v>210</v>
      </c>
      <c r="AZ929" s="27" t="s">
        <v>246</v>
      </c>
      <c r="BA929" s="27" t="s">
        <v>247</v>
      </c>
      <c r="BF929" s="27" t="s">
        <v>244</v>
      </c>
      <c r="BJ929" s="27" t="s">
        <v>248</v>
      </c>
      <c r="BN929" s="27" t="s">
        <v>249</v>
      </c>
    </row>
    <row r="930" spans="1:66" s="27" customFormat="1" x14ac:dyDescent="0.25">
      <c r="A930" s="27" t="s">
        <v>171</v>
      </c>
      <c r="B930" s="27" t="s">
        <v>172</v>
      </c>
      <c r="C930" s="27" t="s">
        <v>198</v>
      </c>
      <c r="D930" s="27" t="s">
        <v>34</v>
      </c>
      <c r="E930" s="27">
        <v>9</v>
      </c>
      <c r="F930" s="27" t="s">
        <v>243</v>
      </c>
      <c r="G930" s="27">
        <v>2.5</v>
      </c>
      <c r="I930" s="27">
        <v>2.875</v>
      </c>
      <c r="O930" s="27">
        <v>0.187</v>
      </c>
      <c r="P930" s="27" t="s">
        <v>250</v>
      </c>
      <c r="X930" s="26">
        <f t="shared" si="383"/>
        <v>2.5009999999999999</v>
      </c>
      <c r="AC930" s="31">
        <v>2E-3</v>
      </c>
      <c r="AY930" s="27" t="s">
        <v>210</v>
      </c>
      <c r="AZ930" s="27" t="s">
        <v>246</v>
      </c>
      <c r="BA930" s="27" t="s">
        <v>247</v>
      </c>
      <c r="BF930" s="27" t="s">
        <v>244</v>
      </c>
      <c r="BJ930" s="27" t="s">
        <v>248</v>
      </c>
      <c r="BN930" s="27" t="s">
        <v>249</v>
      </c>
    </row>
    <row r="931" spans="1:66" s="27" customFormat="1" x14ac:dyDescent="0.25">
      <c r="A931" s="27" t="s">
        <v>171</v>
      </c>
      <c r="B931" s="27" t="s">
        <v>172</v>
      </c>
      <c r="C931" s="27" t="s">
        <v>198</v>
      </c>
      <c r="D931" s="27" t="s">
        <v>34</v>
      </c>
      <c r="E931" s="27">
        <v>9</v>
      </c>
      <c r="F931" s="27" t="s">
        <v>243</v>
      </c>
      <c r="G931" s="27">
        <v>2.5</v>
      </c>
      <c r="I931" s="27">
        <v>2.875</v>
      </c>
      <c r="O931" s="27">
        <v>0.28000000000000003</v>
      </c>
      <c r="P931" s="27" t="s">
        <v>251</v>
      </c>
      <c r="X931" s="26">
        <f t="shared" si="383"/>
        <v>2.3149999999999999</v>
      </c>
      <c r="AC931" s="31">
        <v>2E-3</v>
      </c>
      <c r="AY931" s="27" t="s">
        <v>210</v>
      </c>
      <c r="AZ931" s="27" t="s">
        <v>246</v>
      </c>
      <c r="BA931" s="27" t="s">
        <v>247</v>
      </c>
      <c r="BF931" s="27" t="s">
        <v>244</v>
      </c>
      <c r="BJ931" s="27" t="s">
        <v>248</v>
      </c>
      <c r="BN931" s="27" t="s">
        <v>249</v>
      </c>
    </row>
    <row r="932" spans="1:66" s="27" customFormat="1" x14ac:dyDescent="0.25">
      <c r="A932" s="27" t="s">
        <v>171</v>
      </c>
      <c r="B932" s="27" t="s">
        <v>172</v>
      </c>
      <c r="C932" s="27" t="s">
        <v>198</v>
      </c>
      <c r="D932" s="27" t="s">
        <v>34</v>
      </c>
      <c r="E932" s="27">
        <v>9</v>
      </c>
      <c r="F932" s="27" t="s">
        <v>243</v>
      </c>
      <c r="G932" s="27">
        <v>3</v>
      </c>
      <c r="I932" s="27">
        <v>3.5</v>
      </c>
      <c r="O932" s="27">
        <v>9.5000000000000001E-2</v>
      </c>
      <c r="P932" s="27" t="s">
        <v>245</v>
      </c>
      <c r="X932" s="26">
        <f t="shared" si="383"/>
        <v>3.31</v>
      </c>
      <c r="AC932" s="31">
        <v>2E-3</v>
      </c>
      <c r="AY932" s="27" t="s">
        <v>210</v>
      </c>
      <c r="AZ932" s="27" t="s">
        <v>246</v>
      </c>
      <c r="BA932" s="27" t="s">
        <v>247</v>
      </c>
      <c r="BF932" s="27" t="s">
        <v>244</v>
      </c>
      <c r="BJ932" s="27" t="s">
        <v>248</v>
      </c>
      <c r="BN932" s="27" t="s">
        <v>249</v>
      </c>
    </row>
    <row r="933" spans="1:66" s="27" customFormat="1" x14ac:dyDescent="0.25">
      <c r="A933" s="27" t="s">
        <v>171</v>
      </c>
      <c r="B933" s="27" t="s">
        <v>172</v>
      </c>
      <c r="C933" s="27" t="s">
        <v>198</v>
      </c>
      <c r="D933" s="27" t="s">
        <v>34</v>
      </c>
      <c r="E933" s="27">
        <v>9</v>
      </c>
      <c r="F933" s="27" t="s">
        <v>243</v>
      </c>
      <c r="G933" s="27">
        <v>3</v>
      </c>
      <c r="I933" s="27">
        <v>3.5</v>
      </c>
      <c r="O933" s="27">
        <v>0.16500000000000001</v>
      </c>
      <c r="P933" s="27" t="s">
        <v>252</v>
      </c>
      <c r="X933" s="26">
        <f t="shared" si="383"/>
        <v>3.17</v>
      </c>
      <c r="AC933" s="31">
        <v>2E-3</v>
      </c>
      <c r="AY933" s="27" t="s">
        <v>210</v>
      </c>
      <c r="AZ933" s="27" t="s">
        <v>246</v>
      </c>
      <c r="BA933" s="27" t="s">
        <v>247</v>
      </c>
      <c r="BF933" s="27" t="s">
        <v>244</v>
      </c>
      <c r="BJ933" s="27" t="s">
        <v>248</v>
      </c>
      <c r="BN933" s="27" t="s">
        <v>249</v>
      </c>
    </row>
    <row r="934" spans="1:66" s="27" customFormat="1" x14ac:dyDescent="0.25">
      <c r="A934" s="27" t="s">
        <v>171</v>
      </c>
      <c r="B934" s="27" t="s">
        <v>172</v>
      </c>
      <c r="C934" s="27" t="s">
        <v>198</v>
      </c>
      <c r="D934" s="27" t="s">
        <v>34</v>
      </c>
      <c r="E934" s="27">
        <v>9</v>
      </c>
      <c r="F934" s="27" t="s">
        <v>243</v>
      </c>
      <c r="G934" s="27">
        <v>3</v>
      </c>
      <c r="I934" s="27">
        <v>3.5</v>
      </c>
      <c r="O934" s="27">
        <v>0.25</v>
      </c>
      <c r="P934" s="27" t="s">
        <v>253</v>
      </c>
      <c r="X934" s="26">
        <f t="shared" si="383"/>
        <v>3</v>
      </c>
      <c r="AC934" s="31">
        <v>2E-3</v>
      </c>
      <c r="AY934" s="27" t="s">
        <v>210</v>
      </c>
      <c r="AZ934" s="27" t="s">
        <v>246</v>
      </c>
      <c r="BA934" s="27" t="s">
        <v>247</v>
      </c>
      <c r="BF934" s="27" t="s">
        <v>244</v>
      </c>
      <c r="BJ934" s="27" t="s">
        <v>248</v>
      </c>
      <c r="BN934" s="27" t="s">
        <v>249</v>
      </c>
    </row>
    <row r="935" spans="1:66" s="27" customFormat="1" x14ac:dyDescent="0.25">
      <c r="A935" s="27" t="s">
        <v>171</v>
      </c>
      <c r="B935" s="27" t="s">
        <v>172</v>
      </c>
      <c r="C935" s="27" t="s">
        <v>198</v>
      </c>
      <c r="D935" s="27" t="s">
        <v>34</v>
      </c>
      <c r="E935" s="27">
        <v>9</v>
      </c>
      <c r="F935" s="27" t="s">
        <v>243</v>
      </c>
      <c r="G935" s="27">
        <v>3</v>
      </c>
      <c r="I935" s="27">
        <v>3.5</v>
      </c>
      <c r="O935" s="27">
        <v>0.45800000000000002</v>
      </c>
      <c r="P935" s="27" t="s">
        <v>254</v>
      </c>
      <c r="X935" s="26">
        <f t="shared" si="383"/>
        <v>2.5840000000000001</v>
      </c>
      <c r="AC935" s="31">
        <v>2E-3</v>
      </c>
      <c r="AY935" s="27" t="s">
        <v>210</v>
      </c>
      <c r="AZ935" s="27" t="s">
        <v>246</v>
      </c>
      <c r="BA935" s="27" t="s">
        <v>247</v>
      </c>
      <c r="BF935" s="27" t="s">
        <v>244</v>
      </c>
      <c r="BJ935" s="27" t="s">
        <v>248</v>
      </c>
      <c r="BN935" s="27" t="s">
        <v>249</v>
      </c>
    </row>
    <row r="936" spans="1:66" s="27" customFormat="1" x14ac:dyDescent="0.25">
      <c r="A936" s="27" t="s">
        <v>171</v>
      </c>
      <c r="B936" s="27" t="s">
        <v>172</v>
      </c>
      <c r="C936" s="27" t="s">
        <v>198</v>
      </c>
      <c r="D936" s="27" t="s">
        <v>34</v>
      </c>
      <c r="E936" s="27">
        <v>9</v>
      </c>
      <c r="F936" s="27" t="s">
        <v>243</v>
      </c>
      <c r="G936" s="27">
        <v>3</v>
      </c>
      <c r="I936" s="27">
        <v>3.5</v>
      </c>
      <c r="O936" s="27">
        <v>0.219</v>
      </c>
      <c r="P936" s="27" t="s">
        <v>250</v>
      </c>
      <c r="X936" s="26">
        <f t="shared" si="383"/>
        <v>3.0619999999999998</v>
      </c>
      <c r="AC936" s="31">
        <v>2E-3</v>
      </c>
      <c r="AY936" s="27" t="s">
        <v>210</v>
      </c>
      <c r="AZ936" s="27" t="s">
        <v>246</v>
      </c>
      <c r="BA936" s="27" t="s">
        <v>247</v>
      </c>
      <c r="BF936" s="27" t="s">
        <v>244</v>
      </c>
      <c r="BJ936" s="27" t="s">
        <v>248</v>
      </c>
      <c r="BN936" s="27" t="s">
        <v>249</v>
      </c>
    </row>
    <row r="937" spans="1:66" s="27" customFormat="1" x14ac:dyDescent="0.25">
      <c r="A937" s="27" t="s">
        <v>171</v>
      </c>
      <c r="B937" s="27" t="s">
        <v>172</v>
      </c>
      <c r="C937" s="27" t="s">
        <v>198</v>
      </c>
      <c r="D937" s="27" t="s">
        <v>34</v>
      </c>
      <c r="E937" s="27">
        <v>9</v>
      </c>
      <c r="F937" s="27" t="s">
        <v>243</v>
      </c>
      <c r="G937" s="27">
        <v>3</v>
      </c>
      <c r="I937" s="27">
        <v>3.5</v>
      </c>
      <c r="O937" s="27">
        <v>0.30399999999999999</v>
      </c>
      <c r="P937" s="27" t="s">
        <v>251</v>
      </c>
      <c r="X937" s="26">
        <f t="shared" si="383"/>
        <v>2.8919999999999999</v>
      </c>
      <c r="AC937" s="31">
        <v>2E-3</v>
      </c>
      <c r="AY937" s="27" t="s">
        <v>210</v>
      </c>
      <c r="AZ937" s="27" t="s">
        <v>246</v>
      </c>
      <c r="BA937" s="27" t="s">
        <v>247</v>
      </c>
      <c r="BF937" s="27" t="s">
        <v>244</v>
      </c>
      <c r="BJ937" s="27" t="s">
        <v>248</v>
      </c>
      <c r="BN937" s="27" t="s">
        <v>249</v>
      </c>
    </row>
    <row r="938" spans="1:66" s="27" customFormat="1" x14ac:dyDescent="0.25">
      <c r="A938" s="27" t="s">
        <v>171</v>
      </c>
      <c r="B938" s="27" t="s">
        <v>172</v>
      </c>
      <c r="C938" s="27" t="s">
        <v>198</v>
      </c>
      <c r="D938" s="27" t="s">
        <v>34</v>
      </c>
      <c r="E938" s="27">
        <v>9</v>
      </c>
      <c r="F938" s="27" t="s">
        <v>243</v>
      </c>
      <c r="G938" s="27">
        <v>3.5</v>
      </c>
      <c r="I938" s="27">
        <v>4</v>
      </c>
      <c r="O938" s="27">
        <v>9.5000000000000001E-2</v>
      </c>
      <c r="P938" s="27" t="s">
        <v>245</v>
      </c>
      <c r="X938" s="26">
        <f t="shared" ref="X938:X957" si="384">I938-2*O938</f>
        <v>3.81</v>
      </c>
      <c r="AC938" s="31">
        <v>2E-3</v>
      </c>
      <c r="AY938" s="27" t="s">
        <v>210</v>
      </c>
      <c r="AZ938" s="27" t="s">
        <v>246</v>
      </c>
      <c r="BA938" s="27" t="s">
        <v>247</v>
      </c>
      <c r="BF938" s="27" t="s">
        <v>244</v>
      </c>
      <c r="BJ938" s="27" t="s">
        <v>248</v>
      </c>
      <c r="BN938" s="27" t="s">
        <v>249</v>
      </c>
    </row>
    <row r="939" spans="1:66" s="27" customFormat="1" x14ac:dyDescent="0.25">
      <c r="A939" s="27" t="s">
        <v>171</v>
      </c>
      <c r="B939" s="27" t="s">
        <v>172</v>
      </c>
      <c r="C939" s="27" t="s">
        <v>198</v>
      </c>
      <c r="D939" s="27" t="s">
        <v>34</v>
      </c>
      <c r="E939" s="27">
        <v>9</v>
      </c>
      <c r="F939" s="27" t="s">
        <v>243</v>
      </c>
      <c r="G939" s="27">
        <v>3.5</v>
      </c>
      <c r="I939" s="27">
        <v>4</v>
      </c>
      <c r="O939" s="27">
        <v>0.18</v>
      </c>
      <c r="P939" s="27" t="s">
        <v>252</v>
      </c>
      <c r="X939" s="26">
        <f t="shared" si="384"/>
        <v>3.64</v>
      </c>
      <c r="AC939" s="31">
        <v>2E-3</v>
      </c>
      <c r="AY939" s="27" t="s">
        <v>210</v>
      </c>
      <c r="AZ939" s="27" t="s">
        <v>246</v>
      </c>
      <c r="BA939" s="27" t="s">
        <v>247</v>
      </c>
      <c r="BF939" s="27" t="s">
        <v>244</v>
      </c>
      <c r="BJ939" s="27" t="s">
        <v>248</v>
      </c>
      <c r="BN939" s="27" t="s">
        <v>249</v>
      </c>
    </row>
    <row r="940" spans="1:66" s="27" customFormat="1" x14ac:dyDescent="0.25">
      <c r="A940" s="27" t="s">
        <v>171</v>
      </c>
      <c r="B940" s="27" t="s">
        <v>172</v>
      </c>
      <c r="C940" s="27" t="s">
        <v>198</v>
      </c>
      <c r="D940" s="27" t="s">
        <v>34</v>
      </c>
      <c r="E940" s="27">
        <v>9</v>
      </c>
      <c r="F940" s="27" t="s">
        <v>243</v>
      </c>
      <c r="G940" s="27">
        <v>3.5</v>
      </c>
      <c r="I940" s="27">
        <v>4</v>
      </c>
      <c r="O940" s="27">
        <v>0.28399999999999997</v>
      </c>
      <c r="P940" s="27" t="s">
        <v>253</v>
      </c>
      <c r="X940" s="26">
        <f t="shared" si="384"/>
        <v>3.4319999999999999</v>
      </c>
      <c r="AC940" s="31">
        <v>2E-3</v>
      </c>
      <c r="AY940" s="27" t="s">
        <v>210</v>
      </c>
      <c r="AZ940" s="27" t="s">
        <v>246</v>
      </c>
      <c r="BA940" s="27" t="s">
        <v>247</v>
      </c>
      <c r="BF940" s="27" t="s">
        <v>244</v>
      </c>
      <c r="BJ940" s="27" t="s">
        <v>248</v>
      </c>
      <c r="BN940" s="27" t="s">
        <v>249</v>
      </c>
    </row>
    <row r="941" spans="1:66" s="27" customFormat="1" x14ac:dyDescent="0.25">
      <c r="A941" s="27" t="s">
        <v>171</v>
      </c>
      <c r="B941" s="27" t="s">
        <v>172</v>
      </c>
      <c r="C941" s="27" t="s">
        <v>198</v>
      </c>
      <c r="D941" s="27" t="s">
        <v>34</v>
      </c>
      <c r="E941" s="27">
        <v>9</v>
      </c>
      <c r="F941" s="27" t="s">
        <v>243</v>
      </c>
      <c r="G941" s="27">
        <v>3.5</v>
      </c>
      <c r="I941" s="27">
        <v>4</v>
      </c>
      <c r="O941" s="27">
        <v>0.25</v>
      </c>
      <c r="P941" s="27" t="s">
        <v>250</v>
      </c>
      <c r="X941" s="26">
        <f t="shared" si="384"/>
        <v>3.5</v>
      </c>
      <c r="AC941" s="31">
        <v>2E-3</v>
      </c>
      <c r="AY941" s="27" t="s">
        <v>210</v>
      </c>
      <c r="AZ941" s="27" t="s">
        <v>246</v>
      </c>
      <c r="BA941" s="27" t="s">
        <v>247</v>
      </c>
      <c r="BF941" s="27" t="s">
        <v>244</v>
      </c>
      <c r="BJ941" s="27" t="s">
        <v>248</v>
      </c>
      <c r="BN941" s="27" t="s">
        <v>249</v>
      </c>
    </row>
    <row r="942" spans="1:66" s="27" customFormat="1" x14ac:dyDescent="0.25">
      <c r="A942" s="27" t="s">
        <v>171</v>
      </c>
      <c r="B942" s="27" t="s">
        <v>172</v>
      </c>
      <c r="C942" s="27" t="s">
        <v>198</v>
      </c>
      <c r="D942" s="27" t="s">
        <v>34</v>
      </c>
      <c r="E942" s="27">
        <v>9</v>
      </c>
      <c r="F942" s="27" t="s">
        <v>243</v>
      </c>
      <c r="G942" s="27">
        <v>3.5</v>
      </c>
      <c r="I942" s="27">
        <v>4</v>
      </c>
      <c r="O942" s="27">
        <v>0.32100000000000001</v>
      </c>
      <c r="P942" s="27" t="s">
        <v>251</v>
      </c>
      <c r="X942" s="26">
        <f t="shared" si="384"/>
        <v>3.3580000000000001</v>
      </c>
      <c r="AC942" s="31">
        <v>2E-3</v>
      </c>
      <c r="AY942" s="27" t="s">
        <v>210</v>
      </c>
      <c r="AZ942" s="27" t="s">
        <v>246</v>
      </c>
      <c r="BA942" s="27" t="s">
        <v>247</v>
      </c>
      <c r="BF942" s="27" t="s">
        <v>244</v>
      </c>
      <c r="BJ942" s="27" t="s">
        <v>248</v>
      </c>
      <c r="BN942" s="27" t="s">
        <v>249</v>
      </c>
    </row>
    <row r="943" spans="1:66" s="27" customFormat="1" x14ac:dyDescent="0.25">
      <c r="A943" s="27" t="s">
        <v>171</v>
      </c>
      <c r="B943" s="27" t="s">
        <v>172</v>
      </c>
      <c r="C943" s="27" t="s">
        <v>198</v>
      </c>
      <c r="D943" s="27" t="s">
        <v>34</v>
      </c>
      <c r="E943" s="27">
        <v>9</v>
      </c>
      <c r="F943" s="27" t="s">
        <v>243</v>
      </c>
      <c r="G943" s="27">
        <v>4</v>
      </c>
      <c r="I943" s="27">
        <v>4.5</v>
      </c>
      <c r="O943" s="27">
        <v>0.109</v>
      </c>
      <c r="P943" s="27" t="s">
        <v>245</v>
      </c>
      <c r="X943" s="26">
        <f t="shared" si="384"/>
        <v>4.282</v>
      </c>
      <c r="AC943" s="31">
        <v>2E-3</v>
      </c>
      <c r="AY943" s="27" t="s">
        <v>210</v>
      </c>
      <c r="AZ943" s="27" t="s">
        <v>246</v>
      </c>
      <c r="BA943" s="27" t="s">
        <v>247</v>
      </c>
      <c r="BF943" s="27" t="s">
        <v>244</v>
      </c>
      <c r="BJ943" s="27" t="s">
        <v>248</v>
      </c>
      <c r="BN943" s="27" t="s">
        <v>249</v>
      </c>
    </row>
    <row r="944" spans="1:66" s="27" customFormat="1" x14ac:dyDescent="0.25">
      <c r="A944" s="27" t="s">
        <v>171</v>
      </c>
      <c r="B944" s="27" t="s">
        <v>172</v>
      </c>
      <c r="C944" s="27" t="s">
        <v>198</v>
      </c>
      <c r="D944" s="27" t="s">
        <v>34</v>
      </c>
      <c r="E944" s="27">
        <v>9</v>
      </c>
      <c r="F944" s="27" t="s">
        <v>243</v>
      </c>
      <c r="G944" s="27">
        <v>4</v>
      </c>
      <c r="I944" s="27">
        <v>4.5</v>
      </c>
      <c r="O944" s="27">
        <v>0.20300000000000001</v>
      </c>
      <c r="P944" s="27" t="s">
        <v>252</v>
      </c>
      <c r="X944" s="26">
        <f t="shared" si="384"/>
        <v>4.0940000000000003</v>
      </c>
      <c r="AC944" s="31">
        <v>2E-3</v>
      </c>
      <c r="AY944" s="27" t="s">
        <v>210</v>
      </c>
      <c r="AZ944" s="27" t="s">
        <v>246</v>
      </c>
      <c r="BA944" s="27" t="s">
        <v>247</v>
      </c>
      <c r="BF944" s="27" t="s">
        <v>244</v>
      </c>
      <c r="BJ944" s="27" t="s">
        <v>248</v>
      </c>
      <c r="BN944" s="27" t="s">
        <v>249</v>
      </c>
    </row>
    <row r="945" spans="1:66" s="27" customFormat="1" x14ac:dyDescent="0.25">
      <c r="A945" s="27" t="s">
        <v>171</v>
      </c>
      <c r="B945" s="27" t="s">
        <v>172</v>
      </c>
      <c r="C945" s="27" t="s">
        <v>198</v>
      </c>
      <c r="D945" s="27" t="s">
        <v>34</v>
      </c>
      <c r="E945" s="27">
        <v>9</v>
      </c>
      <c r="F945" s="27" t="s">
        <v>243</v>
      </c>
      <c r="G945" s="27">
        <v>4</v>
      </c>
      <c r="I945" s="27">
        <v>4.5</v>
      </c>
      <c r="O945" s="27">
        <v>0.34</v>
      </c>
      <c r="P945" s="27" t="s">
        <v>253</v>
      </c>
      <c r="X945" s="26">
        <f t="shared" si="384"/>
        <v>3.82</v>
      </c>
      <c r="AC945" s="31">
        <v>2E-3</v>
      </c>
      <c r="AY945" s="27" t="s">
        <v>210</v>
      </c>
      <c r="AZ945" s="27" t="s">
        <v>246</v>
      </c>
      <c r="BA945" s="27" t="s">
        <v>247</v>
      </c>
      <c r="BF945" s="27" t="s">
        <v>244</v>
      </c>
      <c r="BJ945" s="27" t="s">
        <v>248</v>
      </c>
      <c r="BN945" s="27" t="s">
        <v>249</v>
      </c>
    </row>
    <row r="946" spans="1:66" s="27" customFormat="1" x14ac:dyDescent="0.25">
      <c r="A946" s="27" t="s">
        <v>171</v>
      </c>
      <c r="B946" s="27" t="s">
        <v>172</v>
      </c>
      <c r="C946" s="27" t="s">
        <v>198</v>
      </c>
      <c r="D946" s="27" t="s">
        <v>34</v>
      </c>
      <c r="E946" s="27">
        <v>9</v>
      </c>
      <c r="F946" s="27" t="s">
        <v>243</v>
      </c>
      <c r="G946" s="27">
        <v>4</v>
      </c>
      <c r="I946" s="27">
        <v>4.5</v>
      </c>
      <c r="O946" s="27">
        <v>0.25</v>
      </c>
      <c r="P946" s="27" t="s">
        <v>250</v>
      </c>
      <c r="X946" s="26">
        <f t="shared" si="384"/>
        <v>4</v>
      </c>
      <c r="AC946" s="31">
        <v>2E-3</v>
      </c>
      <c r="AY946" s="27" t="s">
        <v>210</v>
      </c>
      <c r="AZ946" s="27" t="s">
        <v>246</v>
      </c>
      <c r="BA946" s="27" t="s">
        <v>247</v>
      </c>
      <c r="BF946" s="27" t="s">
        <v>244</v>
      </c>
      <c r="BJ946" s="27" t="s">
        <v>248</v>
      </c>
      <c r="BN946" s="27" t="s">
        <v>249</v>
      </c>
    </row>
    <row r="947" spans="1:66" s="27" customFormat="1" x14ac:dyDescent="0.25">
      <c r="A947" s="27" t="s">
        <v>171</v>
      </c>
      <c r="B947" s="27" t="s">
        <v>172</v>
      </c>
      <c r="C947" s="27" t="s">
        <v>198</v>
      </c>
      <c r="D947" s="27" t="s">
        <v>34</v>
      </c>
      <c r="E947" s="27">
        <v>9</v>
      </c>
      <c r="F947" s="27" t="s">
        <v>243</v>
      </c>
      <c r="G947" s="27">
        <v>4</v>
      </c>
      <c r="I947" s="27">
        <v>4.5</v>
      </c>
      <c r="O947" s="27">
        <v>0.34100000000000003</v>
      </c>
      <c r="P947" s="27" t="s">
        <v>251</v>
      </c>
      <c r="X947" s="26">
        <f t="shared" si="384"/>
        <v>3.8180000000000001</v>
      </c>
      <c r="AC947" s="31">
        <v>2E-3</v>
      </c>
      <c r="AY947" s="27" t="s">
        <v>210</v>
      </c>
      <c r="AZ947" s="27" t="s">
        <v>246</v>
      </c>
      <c r="BA947" s="27" t="s">
        <v>247</v>
      </c>
      <c r="BF947" s="27" t="s">
        <v>244</v>
      </c>
      <c r="BJ947" s="27" t="s">
        <v>248</v>
      </c>
      <c r="BN947" s="27" t="s">
        <v>249</v>
      </c>
    </row>
    <row r="948" spans="1:66" s="27" customFormat="1" x14ac:dyDescent="0.25">
      <c r="A948" s="27" t="s">
        <v>171</v>
      </c>
      <c r="B948" s="27" t="s">
        <v>172</v>
      </c>
      <c r="C948" s="27" t="s">
        <v>198</v>
      </c>
      <c r="D948" s="27" t="s">
        <v>34</v>
      </c>
      <c r="E948" s="27">
        <v>9</v>
      </c>
      <c r="F948" s="27" t="s">
        <v>243</v>
      </c>
      <c r="G948" s="27">
        <v>5</v>
      </c>
      <c r="I948" s="27">
        <v>5.5620000000000003</v>
      </c>
      <c r="O948" s="27">
        <v>0.125</v>
      </c>
      <c r="P948" s="27" t="s">
        <v>245</v>
      </c>
      <c r="X948" s="26">
        <f t="shared" si="384"/>
        <v>5.3120000000000003</v>
      </c>
      <c r="AC948" s="31">
        <v>2E-3</v>
      </c>
      <c r="AY948" s="27" t="s">
        <v>210</v>
      </c>
      <c r="AZ948" s="27" t="s">
        <v>246</v>
      </c>
      <c r="BA948" s="27" t="s">
        <v>247</v>
      </c>
      <c r="BF948" s="27" t="s">
        <v>244</v>
      </c>
      <c r="BJ948" s="27" t="s">
        <v>248</v>
      </c>
      <c r="BN948" s="27" t="s">
        <v>249</v>
      </c>
    </row>
    <row r="949" spans="1:66" s="27" customFormat="1" x14ac:dyDescent="0.25">
      <c r="A949" s="27" t="s">
        <v>171</v>
      </c>
      <c r="B949" s="27" t="s">
        <v>172</v>
      </c>
      <c r="C949" s="27" t="s">
        <v>198</v>
      </c>
      <c r="D949" s="27" t="s">
        <v>34</v>
      </c>
      <c r="E949" s="27">
        <v>9</v>
      </c>
      <c r="F949" s="27" t="s">
        <v>243</v>
      </c>
      <c r="G949" s="27">
        <v>5</v>
      </c>
      <c r="I949" s="27">
        <v>5.5620000000000003</v>
      </c>
      <c r="O949" s="27">
        <v>0.22</v>
      </c>
      <c r="P949" s="27" t="s">
        <v>252</v>
      </c>
      <c r="X949" s="26">
        <f t="shared" si="384"/>
        <v>5.1219999999999999</v>
      </c>
      <c r="AC949" s="31">
        <v>2E-3</v>
      </c>
      <c r="AY949" s="27" t="s">
        <v>210</v>
      </c>
      <c r="AZ949" s="27" t="s">
        <v>246</v>
      </c>
      <c r="BA949" s="27" t="s">
        <v>247</v>
      </c>
      <c r="BF949" s="27" t="s">
        <v>244</v>
      </c>
      <c r="BJ949" s="27" t="s">
        <v>248</v>
      </c>
      <c r="BN949" s="27" t="s">
        <v>249</v>
      </c>
    </row>
    <row r="950" spans="1:66" s="27" customFormat="1" x14ac:dyDescent="0.25">
      <c r="A950" s="27" t="s">
        <v>171</v>
      </c>
      <c r="B950" s="27" t="s">
        <v>172</v>
      </c>
      <c r="C950" s="27" t="s">
        <v>198</v>
      </c>
      <c r="D950" s="27" t="s">
        <v>34</v>
      </c>
      <c r="E950" s="27">
        <v>9</v>
      </c>
      <c r="F950" s="27" t="s">
        <v>243</v>
      </c>
      <c r="G950" s="27">
        <v>5</v>
      </c>
      <c r="I950" s="27">
        <v>5.5620000000000003</v>
      </c>
      <c r="O950" s="27">
        <v>0.42499999999999999</v>
      </c>
      <c r="P950" s="27" t="s">
        <v>253</v>
      </c>
      <c r="X950" s="26">
        <f t="shared" si="384"/>
        <v>4.7120000000000006</v>
      </c>
      <c r="AC950" s="31">
        <v>2E-3</v>
      </c>
      <c r="AY950" s="27" t="s">
        <v>210</v>
      </c>
      <c r="AZ950" s="27" t="s">
        <v>246</v>
      </c>
      <c r="BA950" s="27" t="s">
        <v>247</v>
      </c>
      <c r="BF950" s="27" t="s">
        <v>244</v>
      </c>
      <c r="BJ950" s="27" t="s">
        <v>248</v>
      </c>
      <c r="BN950" s="27" t="s">
        <v>249</v>
      </c>
    </row>
    <row r="951" spans="1:66" s="27" customFormat="1" x14ac:dyDescent="0.25">
      <c r="A951" s="27" t="s">
        <v>171</v>
      </c>
      <c r="B951" s="27" t="s">
        <v>172</v>
      </c>
      <c r="C951" s="27" t="s">
        <v>198</v>
      </c>
      <c r="D951" s="27" t="s">
        <v>34</v>
      </c>
      <c r="E951" s="27">
        <v>9</v>
      </c>
      <c r="F951" s="27" t="s">
        <v>243</v>
      </c>
      <c r="G951" s="27">
        <v>5</v>
      </c>
      <c r="I951" s="27">
        <v>5.5620000000000003</v>
      </c>
      <c r="O951" s="27">
        <v>0.25</v>
      </c>
      <c r="P951" s="27" t="s">
        <v>250</v>
      </c>
      <c r="X951" s="26">
        <f t="shared" si="384"/>
        <v>5.0620000000000003</v>
      </c>
      <c r="AC951" s="31">
        <v>2E-3</v>
      </c>
      <c r="AY951" s="27" t="s">
        <v>210</v>
      </c>
      <c r="AZ951" s="27" t="s">
        <v>246</v>
      </c>
      <c r="BA951" s="27" t="s">
        <v>247</v>
      </c>
      <c r="BF951" s="27" t="s">
        <v>244</v>
      </c>
      <c r="BJ951" s="27" t="s">
        <v>248</v>
      </c>
      <c r="BN951" s="27" t="s">
        <v>249</v>
      </c>
    </row>
    <row r="952" spans="1:66" s="27" customFormat="1" x14ac:dyDescent="0.25">
      <c r="A952" s="27" t="s">
        <v>171</v>
      </c>
      <c r="B952" s="27" t="s">
        <v>172</v>
      </c>
      <c r="C952" s="27" t="s">
        <v>198</v>
      </c>
      <c r="D952" s="27" t="s">
        <v>34</v>
      </c>
      <c r="E952" s="27">
        <v>9</v>
      </c>
      <c r="F952" s="27" t="s">
        <v>243</v>
      </c>
      <c r="G952" s="27">
        <v>5</v>
      </c>
      <c r="I952" s="27">
        <v>5.5620000000000003</v>
      </c>
      <c r="O952" s="27">
        <v>0.375</v>
      </c>
      <c r="P952" s="27" t="s">
        <v>251</v>
      </c>
      <c r="X952" s="26">
        <f t="shared" si="384"/>
        <v>4.8120000000000003</v>
      </c>
      <c r="AC952" s="31">
        <v>2E-3</v>
      </c>
      <c r="AY952" s="27" t="s">
        <v>210</v>
      </c>
      <c r="AZ952" s="27" t="s">
        <v>246</v>
      </c>
      <c r="BA952" s="27" t="s">
        <v>247</v>
      </c>
      <c r="BF952" s="27" t="s">
        <v>244</v>
      </c>
      <c r="BJ952" s="27" t="s">
        <v>248</v>
      </c>
      <c r="BN952" s="27" t="s">
        <v>249</v>
      </c>
    </row>
    <row r="953" spans="1:66" s="27" customFormat="1" x14ac:dyDescent="0.25">
      <c r="A953" s="27" t="s">
        <v>171</v>
      </c>
      <c r="B953" s="27" t="s">
        <v>172</v>
      </c>
      <c r="C953" s="27" t="s">
        <v>198</v>
      </c>
      <c r="D953" s="27" t="s">
        <v>34</v>
      </c>
      <c r="E953" s="27">
        <v>9</v>
      </c>
      <c r="F953" s="27" t="s">
        <v>243</v>
      </c>
      <c r="G953" s="27">
        <v>6</v>
      </c>
      <c r="I953" s="27">
        <v>6.625</v>
      </c>
      <c r="O953" s="27">
        <v>0.13400000000000001</v>
      </c>
      <c r="P953" s="27" t="s">
        <v>245</v>
      </c>
      <c r="X953" s="26">
        <f t="shared" si="384"/>
        <v>6.3570000000000002</v>
      </c>
      <c r="AC953" s="31">
        <v>2E-3</v>
      </c>
      <c r="AY953" s="27" t="s">
        <v>210</v>
      </c>
      <c r="AZ953" s="27" t="s">
        <v>246</v>
      </c>
      <c r="BA953" s="27" t="s">
        <v>247</v>
      </c>
      <c r="BF953" s="27" t="s">
        <v>244</v>
      </c>
      <c r="BJ953" s="27" t="s">
        <v>248</v>
      </c>
      <c r="BN953" s="27" t="s">
        <v>249</v>
      </c>
    </row>
    <row r="954" spans="1:66" s="27" customFormat="1" x14ac:dyDescent="0.25">
      <c r="A954" s="27" t="s">
        <v>171</v>
      </c>
      <c r="B954" s="27" t="s">
        <v>172</v>
      </c>
      <c r="C954" s="27" t="s">
        <v>198</v>
      </c>
      <c r="D954" s="27" t="s">
        <v>34</v>
      </c>
      <c r="E954" s="27">
        <v>9</v>
      </c>
      <c r="F954" s="27" t="s">
        <v>243</v>
      </c>
      <c r="G954" s="27">
        <v>6</v>
      </c>
      <c r="I954" s="27">
        <v>6.625</v>
      </c>
      <c r="O954" s="27">
        <v>0.25900000000000001</v>
      </c>
      <c r="P954" s="27" t="s">
        <v>252</v>
      </c>
      <c r="X954" s="26">
        <f t="shared" si="384"/>
        <v>6.1070000000000002</v>
      </c>
      <c r="AC954" s="31">
        <v>2E-3</v>
      </c>
      <c r="AY954" s="27" t="s">
        <v>210</v>
      </c>
      <c r="AZ954" s="27" t="s">
        <v>246</v>
      </c>
      <c r="BA954" s="27" t="s">
        <v>247</v>
      </c>
      <c r="BF954" s="27" t="s">
        <v>244</v>
      </c>
      <c r="BJ954" s="27" t="s">
        <v>248</v>
      </c>
      <c r="BN954" s="27" t="s">
        <v>249</v>
      </c>
    </row>
    <row r="955" spans="1:66" s="27" customFormat="1" x14ac:dyDescent="0.25">
      <c r="A955" s="27" t="s">
        <v>171</v>
      </c>
      <c r="B955" s="27" t="s">
        <v>172</v>
      </c>
      <c r="C955" s="27" t="s">
        <v>198</v>
      </c>
      <c r="D955" s="27" t="s">
        <v>34</v>
      </c>
      <c r="E955" s="27">
        <v>9</v>
      </c>
      <c r="F955" s="27" t="s">
        <v>243</v>
      </c>
      <c r="G955" s="27">
        <v>6</v>
      </c>
      <c r="I955" s="27">
        <v>6.625</v>
      </c>
      <c r="O955" s="27">
        <v>0.45700000000000002</v>
      </c>
      <c r="P955" s="27" t="s">
        <v>253</v>
      </c>
      <c r="X955" s="26">
        <f t="shared" si="384"/>
        <v>5.7110000000000003</v>
      </c>
      <c r="AC955" s="31">
        <v>2E-3</v>
      </c>
      <c r="AY955" s="27" t="s">
        <v>210</v>
      </c>
      <c r="AZ955" s="27" t="s">
        <v>246</v>
      </c>
      <c r="BA955" s="27" t="s">
        <v>247</v>
      </c>
      <c r="BF955" s="27" t="s">
        <v>244</v>
      </c>
      <c r="BJ955" s="27" t="s">
        <v>248</v>
      </c>
      <c r="BN955" s="27" t="s">
        <v>249</v>
      </c>
    </row>
    <row r="956" spans="1:66" s="27" customFormat="1" x14ac:dyDescent="0.25">
      <c r="A956" s="27" t="s">
        <v>171</v>
      </c>
      <c r="B956" s="27" t="s">
        <v>172</v>
      </c>
      <c r="C956" s="27" t="s">
        <v>198</v>
      </c>
      <c r="D956" s="27" t="s">
        <v>34</v>
      </c>
      <c r="E956" s="27">
        <v>9</v>
      </c>
      <c r="F956" s="27" t="s">
        <v>243</v>
      </c>
      <c r="G956" s="27">
        <v>6</v>
      </c>
      <c r="I956" s="27">
        <v>6.625</v>
      </c>
      <c r="O956" s="27">
        <v>0.25</v>
      </c>
      <c r="P956" s="27" t="s">
        <v>250</v>
      </c>
      <c r="X956" s="26">
        <f t="shared" si="384"/>
        <v>6.125</v>
      </c>
      <c r="AC956" s="31">
        <v>2E-3</v>
      </c>
      <c r="AY956" s="27" t="s">
        <v>210</v>
      </c>
      <c r="AZ956" s="27" t="s">
        <v>246</v>
      </c>
      <c r="BA956" s="27" t="s">
        <v>247</v>
      </c>
      <c r="BF956" s="27" t="s">
        <v>244</v>
      </c>
      <c r="BJ956" s="27" t="s">
        <v>248</v>
      </c>
      <c r="BN956" s="27" t="s">
        <v>249</v>
      </c>
    </row>
    <row r="957" spans="1:66" s="79" customFormat="1" x14ac:dyDescent="0.25">
      <c r="A957" s="79" t="s">
        <v>171</v>
      </c>
      <c r="B957" s="79" t="s">
        <v>172</v>
      </c>
      <c r="C957" s="79" t="s">
        <v>198</v>
      </c>
      <c r="D957" s="79" t="s">
        <v>34</v>
      </c>
      <c r="E957" s="79">
        <v>9</v>
      </c>
      <c r="F957" s="79" t="s">
        <v>243</v>
      </c>
      <c r="G957" s="79">
        <v>6</v>
      </c>
      <c r="I957" s="79">
        <v>6.625</v>
      </c>
      <c r="O957" s="79">
        <v>0.437</v>
      </c>
      <c r="P957" s="79" t="s">
        <v>251</v>
      </c>
      <c r="X957" s="80">
        <f t="shared" si="384"/>
        <v>5.7510000000000003</v>
      </c>
      <c r="AC957" s="81">
        <v>2E-3</v>
      </c>
      <c r="AY957" s="79" t="s">
        <v>210</v>
      </c>
      <c r="AZ957" s="79" t="s">
        <v>246</v>
      </c>
      <c r="BA957" s="79" t="s">
        <v>247</v>
      </c>
      <c r="BF957" s="79" t="s">
        <v>244</v>
      </c>
      <c r="BJ957" s="79" t="s">
        <v>248</v>
      </c>
      <c r="BN957" s="79" t="s">
        <v>249</v>
      </c>
    </row>
  </sheetData>
  <autoFilter ref="A4:BQ957" xr:uid="{00000000-0009-0000-0000-000001000000}"/>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40625" defaultRowHeight="15" x14ac:dyDescent="0.25"/>
  <cols>
    <col min="1" max="1" width="9.140625" style="12"/>
    <col min="2" max="2" width="11.5703125" style="12" customWidth="1"/>
    <col min="3" max="3" width="31.5703125" style="12" bestFit="1" customWidth="1"/>
    <col min="4" max="4" width="6.42578125" style="12" bestFit="1" customWidth="1"/>
    <col min="5" max="6" width="12.140625" style="12" bestFit="1" customWidth="1"/>
    <col min="7" max="7" width="51.42578125" style="12" customWidth="1"/>
    <col min="8" max="8" width="13.5703125" style="12" bestFit="1" customWidth="1"/>
    <col min="9" max="9" width="9.7109375" style="12" customWidth="1"/>
    <col min="10" max="20" width="9.140625" style="12"/>
    <col min="21" max="21" width="9.85546875" style="12" customWidth="1"/>
    <col min="22" max="16384" width="9.140625" style="12"/>
  </cols>
  <sheetData>
    <row r="2" spans="2:22" x14ac:dyDescent="0.25">
      <c r="B2" s="12" t="s">
        <v>256</v>
      </c>
    </row>
    <row r="4" spans="2:22" ht="127.5" customHeight="1" x14ac:dyDescent="0.25">
      <c r="B4" s="12" t="s">
        <v>102</v>
      </c>
      <c r="C4" s="12" t="s">
        <v>103</v>
      </c>
      <c r="D4" s="12" t="s">
        <v>104</v>
      </c>
      <c r="E4" s="12" t="s">
        <v>105</v>
      </c>
      <c r="F4" s="12" t="s">
        <v>106</v>
      </c>
      <c r="G4" s="12" t="s">
        <v>107</v>
      </c>
      <c r="H4" s="12" t="s">
        <v>257</v>
      </c>
      <c r="I4" s="14" t="s">
        <v>258</v>
      </c>
      <c r="J4" s="17" t="s">
        <v>259</v>
      </c>
      <c r="K4" s="17" t="s">
        <v>260</v>
      </c>
      <c r="L4" s="17" t="s">
        <v>261</v>
      </c>
      <c r="M4" s="17" t="s">
        <v>262</v>
      </c>
      <c r="N4" s="17" t="s">
        <v>263</v>
      </c>
      <c r="O4" s="17" t="s">
        <v>264</v>
      </c>
      <c r="P4" s="17" t="s">
        <v>265</v>
      </c>
      <c r="Q4" s="17" t="s">
        <v>266</v>
      </c>
      <c r="R4" s="17" t="s">
        <v>267</v>
      </c>
      <c r="S4" s="17" t="s">
        <v>268</v>
      </c>
      <c r="T4" s="17" t="s">
        <v>269</v>
      </c>
      <c r="U4" s="17" t="s">
        <v>270</v>
      </c>
      <c r="V4" s="17" t="s">
        <v>271</v>
      </c>
    </row>
    <row r="5" spans="2:22" x14ac:dyDescent="0.25">
      <c r="B5" s="12" t="s">
        <v>171</v>
      </c>
      <c r="C5" s="12" t="s">
        <v>172</v>
      </c>
      <c r="D5" s="12" t="s">
        <v>191</v>
      </c>
      <c r="E5" s="12" t="s">
        <v>52</v>
      </c>
      <c r="F5" s="12">
        <v>1</v>
      </c>
      <c r="G5" s="12" t="s">
        <v>272</v>
      </c>
      <c r="H5" s="12">
        <v>150</v>
      </c>
      <c r="I5" s="13">
        <v>0.5</v>
      </c>
      <c r="J5" s="12">
        <v>3.5</v>
      </c>
      <c r="K5" s="12">
        <f>7/16</f>
        <v>0.4375</v>
      </c>
      <c r="L5" s="16" t="s">
        <v>187</v>
      </c>
      <c r="M5" s="12">
        <v>2.375</v>
      </c>
      <c r="N5" s="12">
        <v>0.625</v>
      </c>
      <c r="O5" s="12">
        <v>4</v>
      </c>
      <c r="P5" s="12">
        <v>0.5</v>
      </c>
      <c r="Q5" s="12">
        <v>2.5</v>
      </c>
      <c r="R5" s="12">
        <v>3</v>
      </c>
      <c r="S5" s="12">
        <v>2.25</v>
      </c>
    </row>
    <row r="6" spans="2:22" x14ac:dyDescent="0.25">
      <c r="B6" s="12" t="s">
        <v>171</v>
      </c>
      <c r="C6" s="12" t="s">
        <v>172</v>
      </c>
      <c r="D6" s="12" t="s">
        <v>191</v>
      </c>
      <c r="E6" s="12" t="s">
        <v>52</v>
      </c>
      <c r="F6" s="12">
        <v>1</v>
      </c>
      <c r="G6" s="12" t="s">
        <v>272</v>
      </c>
      <c r="H6" s="12">
        <v>150</v>
      </c>
      <c r="I6" s="12">
        <v>0.75</v>
      </c>
      <c r="J6" s="12">
        <v>3.875</v>
      </c>
      <c r="K6" s="12">
        <v>0.5</v>
      </c>
      <c r="L6" s="16" t="s">
        <v>187</v>
      </c>
      <c r="M6" s="12">
        <v>2.75</v>
      </c>
      <c r="N6" s="12">
        <v>0.625</v>
      </c>
      <c r="O6" s="12">
        <v>4</v>
      </c>
      <c r="P6" s="12">
        <v>0.5</v>
      </c>
      <c r="Q6" s="12">
        <v>3</v>
      </c>
      <c r="R6" s="12">
        <v>3.5</v>
      </c>
      <c r="S6" s="12">
        <v>2.5</v>
      </c>
    </row>
    <row r="7" spans="2:22" x14ac:dyDescent="0.25">
      <c r="B7" s="12" t="s">
        <v>171</v>
      </c>
      <c r="C7" s="12" t="s">
        <v>172</v>
      </c>
      <c r="D7" s="12" t="s">
        <v>191</v>
      </c>
      <c r="E7" s="12" t="s">
        <v>52</v>
      </c>
      <c r="F7" s="12">
        <v>1</v>
      </c>
      <c r="G7" s="12" t="s">
        <v>272</v>
      </c>
      <c r="H7" s="12">
        <v>150</v>
      </c>
      <c r="I7" s="12">
        <v>1</v>
      </c>
      <c r="J7" s="12">
        <v>4.25</v>
      </c>
      <c r="K7" s="12">
        <f>9/16</f>
        <v>0.5625</v>
      </c>
      <c r="L7" s="12">
        <f>7/16</f>
        <v>0.4375</v>
      </c>
      <c r="M7" s="12">
        <v>3.125</v>
      </c>
      <c r="N7" s="12">
        <v>0.625</v>
      </c>
      <c r="O7" s="12">
        <v>4</v>
      </c>
      <c r="P7" s="12">
        <v>0.5</v>
      </c>
      <c r="Q7" s="12">
        <v>3</v>
      </c>
      <c r="R7" s="12">
        <v>3.5</v>
      </c>
      <c r="S7" s="12">
        <v>2.5</v>
      </c>
    </row>
    <row r="8" spans="2:22" x14ac:dyDescent="0.25">
      <c r="B8" s="12" t="s">
        <v>171</v>
      </c>
      <c r="C8" s="12" t="s">
        <v>172</v>
      </c>
      <c r="D8" s="12" t="s">
        <v>191</v>
      </c>
      <c r="E8" s="12" t="s">
        <v>52</v>
      </c>
      <c r="F8" s="12">
        <v>1</v>
      </c>
      <c r="G8" s="12" t="s">
        <v>272</v>
      </c>
      <c r="H8" s="12">
        <v>150</v>
      </c>
      <c r="I8" s="12">
        <v>1.25</v>
      </c>
      <c r="J8" s="12">
        <v>4.625</v>
      </c>
      <c r="K8" s="12">
        <f>0.625</f>
        <v>0.625</v>
      </c>
      <c r="L8" s="12">
        <v>0.5</v>
      </c>
      <c r="M8" s="12">
        <v>3.5</v>
      </c>
      <c r="N8" s="12">
        <v>0.625</v>
      </c>
      <c r="O8" s="12">
        <v>4</v>
      </c>
      <c r="P8" s="12">
        <v>0.5</v>
      </c>
      <c r="Q8" s="12">
        <v>3.25</v>
      </c>
      <c r="R8" s="12">
        <v>3.75</v>
      </c>
      <c r="S8" s="12">
        <v>2.75</v>
      </c>
    </row>
    <row r="9" spans="2:22" x14ac:dyDescent="0.25">
      <c r="B9" s="12" t="s">
        <v>171</v>
      </c>
      <c r="C9" s="12" t="s">
        <v>172</v>
      </c>
      <c r="D9" s="12" t="s">
        <v>191</v>
      </c>
      <c r="E9" s="12" t="s">
        <v>52</v>
      </c>
      <c r="F9" s="12">
        <v>1</v>
      </c>
      <c r="G9" s="12" t="s">
        <v>272</v>
      </c>
      <c r="H9" s="12">
        <v>150</v>
      </c>
      <c r="I9" s="12">
        <v>1.5</v>
      </c>
      <c r="J9" s="12">
        <v>5</v>
      </c>
      <c r="K9" s="12">
        <f>11/16</f>
        <v>0.6875</v>
      </c>
      <c r="L9" s="12">
        <f>9/16</f>
        <v>0.5625</v>
      </c>
      <c r="M9" s="12">
        <v>3.875</v>
      </c>
      <c r="N9" s="12">
        <v>0.625</v>
      </c>
      <c r="O9" s="12">
        <v>4</v>
      </c>
      <c r="P9" s="12">
        <v>0.5</v>
      </c>
      <c r="Q9" s="12">
        <v>3.5</v>
      </c>
      <c r="R9" s="12">
        <v>4</v>
      </c>
      <c r="S9" s="12">
        <v>3</v>
      </c>
    </row>
    <row r="10" spans="2:22" x14ac:dyDescent="0.25">
      <c r="B10" s="12" t="s">
        <v>171</v>
      </c>
      <c r="C10" s="12" t="s">
        <v>172</v>
      </c>
      <c r="D10" s="12" t="s">
        <v>191</v>
      </c>
      <c r="E10" s="12" t="s">
        <v>52</v>
      </c>
      <c r="F10" s="12">
        <v>1</v>
      </c>
      <c r="G10" s="12" t="s">
        <v>272</v>
      </c>
      <c r="H10" s="12">
        <v>150</v>
      </c>
      <c r="I10" s="12">
        <v>2</v>
      </c>
      <c r="J10" s="12">
        <v>6</v>
      </c>
      <c r="K10" s="12">
        <v>0.75</v>
      </c>
      <c r="L10" s="12">
        <v>0.625</v>
      </c>
      <c r="M10" s="12">
        <v>4.75</v>
      </c>
      <c r="N10" s="12">
        <v>0.75</v>
      </c>
      <c r="O10" s="12">
        <v>4</v>
      </c>
      <c r="P10" s="12">
        <v>0.625</v>
      </c>
      <c r="Q10" s="12">
        <v>3.5</v>
      </c>
      <c r="R10" s="12">
        <v>4</v>
      </c>
      <c r="S10" s="12">
        <v>3</v>
      </c>
    </row>
    <row r="11" spans="2:22" x14ac:dyDescent="0.25">
      <c r="B11" s="12" t="s">
        <v>171</v>
      </c>
      <c r="C11" s="12" t="s">
        <v>172</v>
      </c>
      <c r="D11" s="12" t="s">
        <v>191</v>
      </c>
      <c r="E11" s="12" t="s">
        <v>52</v>
      </c>
      <c r="F11" s="12">
        <v>1</v>
      </c>
      <c r="G11" s="12" t="s">
        <v>272</v>
      </c>
      <c r="H11" s="12">
        <v>150</v>
      </c>
      <c r="I11" s="12">
        <v>2.5</v>
      </c>
      <c r="J11" s="12">
        <v>7</v>
      </c>
      <c r="K11" s="12">
        <v>0.875</v>
      </c>
      <c r="L11" s="12">
        <f>11/16</f>
        <v>0.6875</v>
      </c>
      <c r="M11" s="12">
        <v>5.5</v>
      </c>
      <c r="N11" s="12">
        <v>0.75</v>
      </c>
      <c r="O11" s="12">
        <v>4</v>
      </c>
      <c r="P11" s="12">
        <v>0.625</v>
      </c>
      <c r="Q11" s="12">
        <v>4</v>
      </c>
      <c r="R11" s="12">
        <v>4.5</v>
      </c>
      <c r="S11" s="12">
        <v>3.25</v>
      </c>
    </row>
    <row r="12" spans="2:22" x14ac:dyDescent="0.25">
      <c r="B12" s="12" t="s">
        <v>171</v>
      </c>
      <c r="C12" s="12" t="s">
        <v>172</v>
      </c>
      <c r="D12" s="12" t="s">
        <v>191</v>
      </c>
      <c r="E12" s="12" t="s">
        <v>52</v>
      </c>
      <c r="F12" s="12">
        <v>1</v>
      </c>
      <c r="G12" s="12" t="s">
        <v>272</v>
      </c>
      <c r="H12" s="12">
        <v>150</v>
      </c>
      <c r="I12" s="12">
        <v>3</v>
      </c>
      <c r="J12" s="12">
        <v>7.5</v>
      </c>
      <c r="K12" s="12">
        <f>15/16</f>
        <v>0.9375</v>
      </c>
      <c r="L12" s="12">
        <v>0.75</v>
      </c>
      <c r="M12" s="12">
        <v>6</v>
      </c>
      <c r="N12" s="12">
        <v>0.75</v>
      </c>
      <c r="O12" s="12">
        <v>4</v>
      </c>
      <c r="P12" s="12">
        <v>0.625</v>
      </c>
      <c r="Q12" s="12">
        <v>4.25</v>
      </c>
      <c r="R12" s="12">
        <v>4.75</v>
      </c>
      <c r="S12" s="12">
        <v>3.5</v>
      </c>
    </row>
    <row r="13" spans="2:22" x14ac:dyDescent="0.25">
      <c r="B13" s="12" t="s">
        <v>171</v>
      </c>
      <c r="C13" s="12" t="s">
        <v>172</v>
      </c>
      <c r="D13" s="12" t="s">
        <v>191</v>
      </c>
      <c r="E13" s="12" t="s">
        <v>52</v>
      </c>
      <c r="F13" s="12">
        <v>1</v>
      </c>
      <c r="G13" s="12" t="s">
        <v>272</v>
      </c>
      <c r="H13" s="12">
        <v>150</v>
      </c>
      <c r="I13" s="12">
        <v>3.5</v>
      </c>
      <c r="J13" s="12">
        <v>8.5</v>
      </c>
      <c r="K13" s="12">
        <f>15/16</f>
        <v>0.9375</v>
      </c>
      <c r="L13" s="12">
        <f>13/16</f>
        <v>0.8125</v>
      </c>
      <c r="M13" s="12">
        <v>7</v>
      </c>
      <c r="N13" s="12">
        <v>0.75</v>
      </c>
      <c r="O13" s="12">
        <v>8</v>
      </c>
      <c r="P13" s="12">
        <v>0.625</v>
      </c>
      <c r="Q13" s="12">
        <v>4.25</v>
      </c>
      <c r="R13" s="12">
        <v>5</v>
      </c>
      <c r="S13" s="12">
        <v>3.75</v>
      </c>
    </row>
    <row r="14" spans="2:22" x14ac:dyDescent="0.25">
      <c r="B14" s="12" t="s">
        <v>171</v>
      </c>
      <c r="C14" s="12" t="s">
        <v>172</v>
      </c>
      <c r="D14" s="12" t="s">
        <v>191</v>
      </c>
      <c r="E14" s="12" t="s">
        <v>52</v>
      </c>
      <c r="F14" s="12">
        <v>1</v>
      </c>
      <c r="G14" s="12" t="s">
        <v>272</v>
      </c>
      <c r="H14" s="12">
        <v>150</v>
      </c>
      <c r="I14" s="12">
        <v>4</v>
      </c>
      <c r="J14" s="12">
        <v>9</v>
      </c>
      <c r="K14" s="12">
        <f>15/16</f>
        <v>0.9375</v>
      </c>
      <c r="L14" s="12">
        <f>15/16</f>
        <v>0.9375</v>
      </c>
      <c r="M14" s="12">
        <v>7.5</v>
      </c>
      <c r="N14" s="12">
        <v>0.75</v>
      </c>
      <c r="O14" s="12">
        <v>8</v>
      </c>
      <c r="P14" s="12">
        <v>0.625</v>
      </c>
      <c r="Q14" s="12">
        <v>4.25</v>
      </c>
      <c r="R14" s="12">
        <v>5</v>
      </c>
      <c r="S14" s="12">
        <v>3.75</v>
      </c>
    </row>
    <row r="15" spans="2:22" x14ac:dyDescent="0.25">
      <c r="B15" s="12" t="s">
        <v>171</v>
      </c>
      <c r="C15" s="12" t="s">
        <v>172</v>
      </c>
      <c r="D15" s="12" t="s">
        <v>191</v>
      </c>
      <c r="E15" s="12" t="s">
        <v>52</v>
      </c>
      <c r="F15" s="12">
        <v>1</v>
      </c>
      <c r="G15" s="12" t="s">
        <v>272</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25">
      <c r="B16" s="12" t="s">
        <v>171</v>
      </c>
      <c r="C16" s="12" t="s">
        <v>172</v>
      </c>
      <c r="D16" s="12" t="s">
        <v>191</v>
      </c>
      <c r="E16" s="12" t="s">
        <v>52</v>
      </c>
      <c r="F16" s="12">
        <v>1</v>
      </c>
      <c r="G16" s="12" t="s">
        <v>272</v>
      </c>
      <c r="H16" s="12">
        <v>150</v>
      </c>
      <c r="I16" s="12">
        <v>6</v>
      </c>
      <c r="J16" s="12">
        <v>11</v>
      </c>
      <c r="K16" s="12">
        <v>1</v>
      </c>
      <c r="L16" s="12">
        <v>1</v>
      </c>
      <c r="M16" s="12">
        <v>9.5</v>
      </c>
      <c r="N16" s="12">
        <v>0.875</v>
      </c>
      <c r="O16" s="12">
        <v>8</v>
      </c>
      <c r="P16" s="12">
        <v>0.75</v>
      </c>
      <c r="Q16" s="12">
        <v>4.75</v>
      </c>
      <c r="R16" s="12">
        <v>5.5</v>
      </c>
      <c r="S16" s="12">
        <v>4.25</v>
      </c>
    </row>
    <row r="17" spans="2:19" x14ac:dyDescent="0.25">
      <c r="B17" s="12" t="s">
        <v>171</v>
      </c>
      <c r="C17" s="12" t="s">
        <v>172</v>
      </c>
      <c r="D17" s="12" t="s">
        <v>191</v>
      </c>
      <c r="E17" s="12" t="s">
        <v>52</v>
      </c>
      <c r="F17" s="12">
        <v>1</v>
      </c>
      <c r="G17" s="12" t="s">
        <v>272</v>
      </c>
      <c r="H17" s="12">
        <v>150</v>
      </c>
      <c r="I17" s="12">
        <v>8</v>
      </c>
      <c r="J17" s="12">
        <v>13.5</v>
      </c>
      <c r="K17" s="12">
        <v>1.125</v>
      </c>
      <c r="L17" s="12">
        <v>1.125</v>
      </c>
      <c r="M17" s="12">
        <v>11.75</v>
      </c>
      <c r="N17" s="12">
        <v>0.875</v>
      </c>
      <c r="O17" s="12">
        <v>8</v>
      </c>
      <c r="P17" s="12">
        <v>0.75</v>
      </c>
      <c r="Q17" s="12">
        <v>5.5</v>
      </c>
      <c r="R17" s="12">
        <v>6</v>
      </c>
      <c r="S17" s="12">
        <v>4.75</v>
      </c>
    </row>
    <row r="18" spans="2:19" x14ac:dyDescent="0.25">
      <c r="B18" s="12" t="s">
        <v>171</v>
      </c>
      <c r="C18" s="12" t="s">
        <v>172</v>
      </c>
      <c r="D18" s="12" t="s">
        <v>191</v>
      </c>
      <c r="E18" s="12" t="s">
        <v>52</v>
      </c>
      <c r="F18" s="12">
        <v>1</v>
      </c>
      <c r="G18" s="12" t="s">
        <v>272</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25">
      <c r="B19" s="12" t="s">
        <v>171</v>
      </c>
      <c r="C19" s="12" t="s">
        <v>172</v>
      </c>
      <c r="D19" s="12" t="s">
        <v>191</v>
      </c>
      <c r="E19" s="12" t="s">
        <v>52</v>
      </c>
      <c r="F19" s="12">
        <v>1</v>
      </c>
      <c r="G19" s="12" t="s">
        <v>272</v>
      </c>
      <c r="H19" s="12">
        <v>150</v>
      </c>
      <c r="I19" s="12">
        <v>12</v>
      </c>
      <c r="J19" s="12">
        <v>19</v>
      </c>
      <c r="K19" s="12">
        <v>1.25</v>
      </c>
      <c r="L19" s="12">
        <v>1.25</v>
      </c>
      <c r="M19" s="12">
        <v>17</v>
      </c>
      <c r="N19" s="12">
        <v>1</v>
      </c>
      <c r="O19" s="12">
        <v>12</v>
      </c>
      <c r="P19" s="12">
        <v>0.875</v>
      </c>
      <c r="Q19" s="12">
        <v>6.75</v>
      </c>
      <c r="R19" s="12">
        <v>7.25</v>
      </c>
      <c r="S19" s="12">
        <v>5.75</v>
      </c>
    </row>
    <row r="20" spans="2:19" x14ac:dyDescent="0.25">
      <c r="B20" s="12" t="s">
        <v>171</v>
      </c>
      <c r="C20" s="12" t="s">
        <v>172</v>
      </c>
      <c r="D20" s="12" t="s">
        <v>191</v>
      </c>
      <c r="E20" s="12" t="s">
        <v>52</v>
      </c>
      <c r="F20" s="12">
        <v>1</v>
      </c>
      <c r="G20" s="12" t="s">
        <v>272</v>
      </c>
      <c r="H20" s="12">
        <v>150</v>
      </c>
      <c r="I20" s="12">
        <v>14</v>
      </c>
      <c r="J20" s="12">
        <v>21</v>
      </c>
      <c r="K20" s="12">
        <v>1.375</v>
      </c>
      <c r="L20" s="12">
        <v>1.375</v>
      </c>
      <c r="M20" s="12">
        <v>18.75</v>
      </c>
      <c r="N20" s="12">
        <v>1.125</v>
      </c>
      <c r="O20" s="12">
        <v>12</v>
      </c>
      <c r="P20" s="12">
        <v>1</v>
      </c>
      <c r="Q20" s="12">
        <v>7</v>
      </c>
      <c r="R20" s="12">
        <v>7.5</v>
      </c>
      <c r="S20" s="12">
        <v>6.25</v>
      </c>
    </row>
    <row r="21" spans="2:19" x14ac:dyDescent="0.25">
      <c r="B21" s="12" t="s">
        <v>171</v>
      </c>
      <c r="C21" s="12" t="s">
        <v>172</v>
      </c>
      <c r="D21" s="12" t="s">
        <v>191</v>
      </c>
      <c r="E21" s="12" t="s">
        <v>52</v>
      </c>
      <c r="F21" s="12">
        <v>1</v>
      </c>
      <c r="G21" s="12" t="s">
        <v>272</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25">
      <c r="B22" s="12" t="s">
        <v>171</v>
      </c>
      <c r="C22" s="12" t="s">
        <v>172</v>
      </c>
      <c r="D22" s="12" t="s">
        <v>191</v>
      </c>
      <c r="E22" s="12" t="s">
        <v>52</v>
      </c>
      <c r="F22" s="12">
        <v>1</v>
      </c>
      <c r="G22" s="12" t="s">
        <v>272</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25">
      <c r="B23" s="12" t="s">
        <v>171</v>
      </c>
      <c r="C23" s="12" t="s">
        <v>172</v>
      </c>
      <c r="D23" s="12" t="s">
        <v>191</v>
      </c>
      <c r="E23" s="12" t="s">
        <v>52</v>
      </c>
      <c r="F23" s="12">
        <v>1</v>
      </c>
      <c r="G23" s="12" t="s">
        <v>272</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25">
      <c r="B24" s="12" t="s">
        <v>171</v>
      </c>
      <c r="C24" s="12" t="s">
        <v>172</v>
      </c>
      <c r="D24" s="12" t="s">
        <v>191</v>
      </c>
      <c r="E24" s="12" t="s">
        <v>52</v>
      </c>
      <c r="F24" s="12">
        <v>1</v>
      </c>
      <c r="G24" s="12" t="s">
        <v>272</v>
      </c>
      <c r="H24" s="12">
        <v>150</v>
      </c>
      <c r="I24" s="12">
        <v>24</v>
      </c>
      <c r="J24" s="12">
        <v>32</v>
      </c>
      <c r="K24" s="12">
        <v>1.875</v>
      </c>
      <c r="L24" s="12">
        <v>1.875</v>
      </c>
      <c r="M24" s="12">
        <v>29.5</v>
      </c>
      <c r="N24" s="12">
        <v>1.25</v>
      </c>
      <c r="O24" s="12">
        <v>20</v>
      </c>
      <c r="P24" s="12">
        <v>1.25</v>
      </c>
      <c r="Q24" s="12">
        <v>9</v>
      </c>
      <c r="R24" s="12">
        <v>10</v>
      </c>
      <c r="S24" s="12">
        <v>8</v>
      </c>
    </row>
    <row r="25" spans="2:19" x14ac:dyDescent="0.25">
      <c r="B25" s="12" t="s">
        <v>171</v>
      </c>
      <c r="C25" s="12" t="s">
        <v>172</v>
      </c>
      <c r="D25" s="12" t="s">
        <v>191</v>
      </c>
      <c r="E25" s="12" t="s">
        <v>52</v>
      </c>
      <c r="F25" s="12">
        <v>1</v>
      </c>
      <c r="G25" s="12" t="s">
        <v>273</v>
      </c>
      <c r="H25" s="12">
        <v>300</v>
      </c>
      <c r="I25" s="12">
        <v>0.5</v>
      </c>
      <c r="J25" s="12">
        <v>3.75</v>
      </c>
      <c r="K25" s="12">
        <f>9/16</f>
        <v>0.5625</v>
      </c>
      <c r="M25" s="12">
        <v>2.625</v>
      </c>
      <c r="N25" s="12">
        <v>0.625</v>
      </c>
      <c r="O25" s="12">
        <v>4</v>
      </c>
      <c r="P25" s="12">
        <v>0.5</v>
      </c>
      <c r="Q25" s="12">
        <v>2.5</v>
      </c>
      <c r="R25" s="12">
        <v>3</v>
      </c>
      <c r="S25" s="12">
        <v>2.25</v>
      </c>
    </row>
    <row r="26" spans="2:19" x14ac:dyDescent="0.25">
      <c r="B26" s="12" t="s">
        <v>171</v>
      </c>
      <c r="C26" s="12" t="s">
        <v>172</v>
      </c>
      <c r="D26" s="12" t="s">
        <v>191</v>
      </c>
      <c r="E26" s="12" t="s">
        <v>52</v>
      </c>
      <c r="F26" s="12">
        <v>1</v>
      </c>
      <c r="G26" s="12" t="s">
        <v>273</v>
      </c>
      <c r="H26" s="12">
        <v>300</v>
      </c>
      <c r="I26" s="12">
        <v>0.75</v>
      </c>
      <c r="J26" s="12">
        <v>4.625</v>
      </c>
      <c r="K26" s="12">
        <v>0.625</v>
      </c>
      <c r="M26" s="12">
        <v>3.25</v>
      </c>
      <c r="N26" s="12">
        <v>0.75</v>
      </c>
      <c r="O26" s="12">
        <v>4</v>
      </c>
      <c r="P26" s="12">
        <v>0.625</v>
      </c>
      <c r="Q26" s="12">
        <v>3</v>
      </c>
      <c r="R26" s="12">
        <v>3.5</v>
      </c>
      <c r="S26" s="12">
        <v>2.5</v>
      </c>
    </row>
    <row r="27" spans="2:19" x14ac:dyDescent="0.25">
      <c r="B27" s="12" t="s">
        <v>171</v>
      </c>
      <c r="C27" s="12" t="s">
        <v>172</v>
      </c>
      <c r="D27" s="12" t="s">
        <v>191</v>
      </c>
      <c r="E27" s="12" t="s">
        <v>52</v>
      </c>
      <c r="F27" s="12">
        <v>1</v>
      </c>
      <c r="G27" s="12" t="s">
        <v>273</v>
      </c>
      <c r="H27" s="12">
        <v>300</v>
      </c>
      <c r="I27" s="12">
        <v>1</v>
      </c>
      <c r="J27" s="12">
        <v>4.875</v>
      </c>
      <c r="K27" s="12">
        <f>11/16</f>
        <v>0.6875</v>
      </c>
      <c r="M27" s="12">
        <v>3.5</v>
      </c>
      <c r="N27" s="12">
        <v>0.75</v>
      </c>
      <c r="O27" s="12">
        <v>4</v>
      </c>
      <c r="P27" s="12">
        <v>0.625</v>
      </c>
      <c r="Q27" s="12">
        <v>3</v>
      </c>
      <c r="R27" s="12">
        <v>3.5</v>
      </c>
      <c r="S27" s="12">
        <v>2.5</v>
      </c>
    </row>
    <row r="28" spans="2:19" x14ac:dyDescent="0.25">
      <c r="B28" s="12" t="s">
        <v>171</v>
      </c>
      <c r="C28" s="12" t="s">
        <v>172</v>
      </c>
      <c r="D28" s="12" t="s">
        <v>191</v>
      </c>
      <c r="E28" s="12" t="s">
        <v>52</v>
      </c>
      <c r="F28" s="12">
        <v>1</v>
      </c>
      <c r="G28" s="12" t="s">
        <v>273</v>
      </c>
      <c r="H28" s="12">
        <v>300</v>
      </c>
      <c r="I28" s="12">
        <v>1.25</v>
      </c>
      <c r="J28" s="12">
        <v>5.25</v>
      </c>
      <c r="K28" s="12">
        <v>0.75</v>
      </c>
      <c r="M28" s="12">
        <v>3.875</v>
      </c>
      <c r="N28" s="12">
        <v>0.75</v>
      </c>
      <c r="O28" s="12">
        <v>4</v>
      </c>
      <c r="P28" s="12">
        <v>0.625</v>
      </c>
      <c r="Q28" s="12">
        <v>3.25</v>
      </c>
      <c r="R28" s="12">
        <v>3.75</v>
      </c>
      <c r="S28" s="12">
        <v>2.75</v>
      </c>
    </row>
    <row r="29" spans="2:19" x14ac:dyDescent="0.25">
      <c r="B29" s="12" t="s">
        <v>171</v>
      </c>
      <c r="C29" s="12" t="s">
        <v>172</v>
      </c>
      <c r="D29" s="12" t="s">
        <v>191</v>
      </c>
      <c r="E29" s="12" t="s">
        <v>52</v>
      </c>
      <c r="F29" s="12">
        <v>1</v>
      </c>
      <c r="G29" s="12" t="s">
        <v>273</v>
      </c>
      <c r="H29" s="12">
        <v>300</v>
      </c>
      <c r="I29" s="12">
        <v>1.5</v>
      </c>
      <c r="J29" s="12">
        <v>6.125</v>
      </c>
      <c r="K29" s="12">
        <f>13/16</f>
        <v>0.8125</v>
      </c>
      <c r="M29" s="12">
        <v>4.5</v>
      </c>
      <c r="N29" s="12">
        <v>0.875</v>
      </c>
      <c r="O29" s="12">
        <v>4</v>
      </c>
      <c r="P29" s="12">
        <v>0.75</v>
      </c>
      <c r="Q29" s="12">
        <v>3.5</v>
      </c>
      <c r="R29" s="12">
        <v>4</v>
      </c>
      <c r="S29" s="12">
        <v>3</v>
      </c>
    </row>
    <row r="30" spans="2:19" x14ac:dyDescent="0.25">
      <c r="B30" s="12" t="s">
        <v>171</v>
      </c>
      <c r="C30" s="12" t="s">
        <v>172</v>
      </c>
      <c r="D30" s="12" t="s">
        <v>191</v>
      </c>
      <c r="E30" s="12" t="s">
        <v>52</v>
      </c>
      <c r="F30" s="12">
        <v>1</v>
      </c>
      <c r="G30" s="12" t="s">
        <v>273</v>
      </c>
      <c r="H30" s="12">
        <v>300</v>
      </c>
      <c r="I30" s="12">
        <v>2</v>
      </c>
      <c r="J30" s="12">
        <v>6.25</v>
      </c>
      <c r="K30" s="12">
        <v>0.875</v>
      </c>
      <c r="M30" s="12">
        <v>5</v>
      </c>
      <c r="N30" s="12">
        <v>0.75</v>
      </c>
      <c r="O30" s="12">
        <v>4</v>
      </c>
      <c r="P30" s="12">
        <v>0.625</v>
      </c>
      <c r="Q30" s="12">
        <v>3.5</v>
      </c>
      <c r="R30" s="12">
        <v>4</v>
      </c>
      <c r="S30" s="12">
        <v>3</v>
      </c>
    </row>
    <row r="31" spans="2:19" x14ac:dyDescent="0.25">
      <c r="B31" s="12" t="s">
        <v>171</v>
      </c>
      <c r="C31" s="12" t="s">
        <v>172</v>
      </c>
      <c r="D31" s="12" t="s">
        <v>191</v>
      </c>
      <c r="E31" s="12" t="s">
        <v>52</v>
      </c>
      <c r="F31" s="12">
        <v>1</v>
      </c>
      <c r="G31" s="12" t="s">
        <v>273</v>
      </c>
      <c r="H31" s="12">
        <v>300</v>
      </c>
      <c r="I31" s="12">
        <v>2.5</v>
      </c>
      <c r="J31" s="12">
        <v>7.5</v>
      </c>
      <c r="K31" s="12">
        <v>1</v>
      </c>
      <c r="M31" s="12">
        <f>5+7/16</f>
        <v>5.4375</v>
      </c>
      <c r="N31" s="12">
        <v>0.875</v>
      </c>
      <c r="O31" s="12">
        <v>8</v>
      </c>
      <c r="P31" s="12">
        <v>0.75</v>
      </c>
      <c r="Q31" s="12">
        <v>4</v>
      </c>
      <c r="R31" s="12">
        <v>4.5</v>
      </c>
      <c r="S31" s="12">
        <v>3.25</v>
      </c>
    </row>
    <row r="32" spans="2:19" x14ac:dyDescent="0.25">
      <c r="B32" s="12" t="s">
        <v>171</v>
      </c>
      <c r="C32" s="12" t="s">
        <v>172</v>
      </c>
      <c r="D32" s="12" t="s">
        <v>191</v>
      </c>
      <c r="E32" s="12" t="s">
        <v>52</v>
      </c>
      <c r="F32" s="12">
        <v>1</v>
      </c>
      <c r="G32" s="12" t="s">
        <v>273</v>
      </c>
      <c r="H32" s="12">
        <v>300</v>
      </c>
      <c r="I32" s="12">
        <v>3</v>
      </c>
      <c r="J32" s="12">
        <v>8.25</v>
      </c>
      <c r="K32" s="12">
        <v>1.125</v>
      </c>
      <c r="M32" s="12">
        <v>6.625</v>
      </c>
      <c r="N32" s="12">
        <v>0.875</v>
      </c>
      <c r="O32" s="12">
        <v>8</v>
      </c>
      <c r="P32" s="12">
        <v>0.75</v>
      </c>
      <c r="Q32" s="12">
        <v>4.2549999999999999</v>
      </c>
      <c r="R32" s="12">
        <v>4.75</v>
      </c>
      <c r="S32" s="12">
        <v>3.5</v>
      </c>
    </row>
    <row r="33" spans="2:22" x14ac:dyDescent="0.25">
      <c r="B33" s="12" t="s">
        <v>171</v>
      </c>
      <c r="C33" s="12" t="s">
        <v>172</v>
      </c>
      <c r="D33" s="12" t="s">
        <v>191</v>
      </c>
      <c r="E33" s="12" t="s">
        <v>52</v>
      </c>
      <c r="F33" s="12">
        <v>1</v>
      </c>
      <c r="G33" s="12" t="s">
        <v>273</v>
      </c>
      <c r="H33" s="12">
        <v>300</v>
      </c>
      <c r="I33" s="12">
        <v>3.5</v>
      </c>
      <c r="J33" s="12">
        <v>9</v>
      </c>
      <c r="K33" s="12">
        <v>1.1875</v>
      </c>
      <c r="M33" s="12">
        <v>7.25</v>
      </c>
      <c r="N33" s="12">
        <v>0.875</v>
      </c>
      <c r="O33" s="12">
        <v>8</v>
      </c>
      <c r="P33" s="12">
        <v>0.75</v>
      </c>
      <c r="Q33" s="12">
        <v>4.25</v>
      </c>
      <c r="R33" s="12">
        <v>5</v>
      </c>
      <c r="S33" s="12">
        <v>3.75</v>
      </c>
    </row>
    <row r="34" spans="2:22" x14ac:dyDescent="0.25">
      <c r="B34" s="12" t="s">
        <v>171</v>
      </c>
      <c r="C34" s="12" t="s">
        <v>172</v>
      </c>
      <c r="D34" s="12" t="s">
        <v>191</v>
      </c>
      <c r="E34" s="12" t="s">
        <v>52</v>
      </c>
      <c r="F34" s="12">
        <v>1</v>
      </c>
      <c r="G34" s="12" t="s">
        <v>273</v>
      </c>
      <c r="H34" s="12">
        <v>300</v>
      </c>
      <c r="I34" s="12">
        <v>4</v>
      </c>
      <c r="J34" s="12">
        <v>10</v>
      </c>
      <c r="K34" s="12">
        <v>1.25</v>
      </c>
      <c r="M34" s="12">
        <v>7.875</v>
      </c>
      <c r="N34" s="12">
        <v>0.875</v>
      </c>
      <c r="O34" s="12">
        <v>8</v>
      </c>
      <c r="P34" s="12">
        <v>0.75</v>
      </c>
      <c r="Q34" s="12">
        <v>4.5</v>
      </c>
      <c r="R34" s="12">
        <v>5</v>
      </c>
      <c r="S34" s="12">
        <v>3.75</v>
      </c>
    </row>
    <row r="35" spans="2:22" x14ac:dyDescent="0.25">
      <c r="B35" s="12" t="s">
        <v>171</v>
      </c>
      <c r="C35" s="12" t="s">
        <v>172</v>
      </c>
      <c r="D35" s="12" t="s">
        <v>191</v>
      </c>
      <c r="E35" s="12" t="s">
        <v>52</v>
      </c>
      <c r="F35" s="12">
        <v>1</v>
      </c>
      <c r="G35" s="12" t="s">
        <v>273</v>
      </c>
      <c r="H35" s="12">
        <v>300</v>
      </c>
      <c r="I35" s="12">
        <v>5</v>
      </c>
      <c r="J35" s="12">
        <v>11</v>
      </c>
      <c r="K35" s="12">
        <v>1.375</v>
      </c>
      <c r="M35" s="12">
        <v>9.25</v>
      </c>
      <c r="N35" s="12">
        <v>0.875</v>
      </c>
      <c r="O35" s="12">
        <v>8</v>
      </c>
      <c r="P35" s="12">
        <v>0.75</v>
      </c>
      <c r="Q35" s="12">
        <v>4.75</v>
      </c>
      <c r="R35" s="12">
        <v>5.25</v>
      </c>
      <c r="S35" s="12">
        <v>4.25</v>
      </c>
    </row>
    <row r="36" spans="2:22" x14ac:dyDescent="0.25">
      <c r="B36" s="12" t="s">
        <v>171</v>
      </c>
      <c r="C36" s="12" t="s">
        <v>172</v>
      </c>
      <c r="D36" s="12" t="s">
        <v>191</v>
      </c>
      <c r="E36" s="12" t="s">
        <v>52</v>
      </c>
      <c r="F36" s="12">
        <v>1</v>
      </c>
      <c r="G36" s="12" t="s">
        <v>273</v>
      </c>
      <c r="H36" s="12">
        <v>300</v>
      </c>
      <c r="I36" s="12">
        <v>6</v>
      </c>
      <c r="J36" s="12">
        <v>12.5</v>
      </c>
      <c r="K36" s="12">
        <f>1+7/16</f>
        <v>1.4375</v>
      </c>
      <c r="M36" s="12">
        <v>10.625</v>
      </c>
      <c r="N36" s="12">
        <v>0.875</v>
      </c>
      <c r="O36" s="12">
        <v>12</v>
      </c>
      <c r="P36" s="12">
        <v>0.75</v>
      </c>
      <c r="Q36" s="12">
        <v>4.75</v>
      </c>
      <c r="R36" s="12">
        <v>5.5</v>
      </c>
      <c r="S36" s="12">
        <v>4.25</v>
      </c>
    </row>
    <row r="37" spans="2:22" x14ac:dyDescent="0.25">
      <c r="B37" s="12" t="s">
        <v>171</v>
      </c>
      <c r="C37" s="12" t="s">
        <v>172</v>
      </c>
      <c r="D37" s="12" t="s">
        <v>191</v>
      </c>
      <c r="E37" s="12" t="s">
        <v>52</v>
      </c>
      <c r="F37" s="12">
        <v>1</v>
      </c>
      <c r="G37" s="12" t="s">
        <v>273</v>
      </c>
      <c r="H37" s="12">
        <v>300</v>
      </c>
      <c r="I37" s="12">
        <v>8</v>
      </c>
      <c r="J37" s="12">
        <v>15</v>
      </c>
      <c r="K37" s="12">
        <v>1.625</v>
      </c>
      <c r="M37" s="12">
        <v>13</v>
      </c>
      <c r="N37" s="12">
        <v>1</v>
      </c>
      <c r="O37" s="12">
        <v>12</v>
      </c>
      <c r="P37" s="12">
        <v>0.875</v>
      </c>
      <c r="Q37" s="12">
        <v>5.5</v>
      </c>
      <c r="R37" s="12">
        <v>6</v>
      </c>
      <c r="S37" s="12">
        <v>4.75</v>
      </c>
    </row>
    <row r="38" spans="2:22" x14ac:dyDescent="0.25">
      <c r="B38" s="12" t="s">
        <v>171</v>
      </c>
      <c r="C38" s="12" t="s">
        <v>172</v>
      </c>
      <c r="D38" s="12" t="s">
        <v>191</v>
      </c>
      <c r="E38" s="12" t="s">
        <v>52</v>
      </c>
      <c r="F38" s="12">
        <v>1</v>
      </c>
      <c r="G38" s="12" t="s">
        <v>273</v>
      </c>
      <c r="H38" s="12">
        <v>300</v>
      </c>
      <c r="I38" s="12">
        <v>10</v>
      </c>
      <c r="J38" s="12">
        <v>17.5</v>
      </c>
      <c r="K38" s="12">
        <v>1.875</v>
      </c>
      <c r="M38" s="12">
        <v>15.25</v>
      </c>
      <c r="N38" s="12">
        <v>1.125</v>
      </c>
      <c r="O38" s="12">
        <v>16</v>
      </c>
      <c r="P38" s="12">
        <v>1</v>
      </c>
      <c r="Q38" s="12">
        <v>6.25</v>
      </c>
      <c r="R38" s="12">
        <v>6.75</v>
      </c>
      <c r="S38" s="12">
        <v>5.5</v>
      </c>
    </row>
    <row r="39" spans="2:22" x14ac:dyDescent="0.25">
      <c r="B39" s="12" t="s">
        <v>171</v>
      </c>
      <c r="C39" s="12" t="s">
        <v>172</v>
      </c>
      <c r="D39" s="12" t="s">
        <v>191</v>
      </c>
      <c r="E39" s="12" t="s">
        <v>52</v>
      </c>
      <c r="F39" s="12">
        <v>1</v>
      </c>
      <c r="G39" s="12" t="s">
        <v>273</v>
      </c>
      <c r="H39" s="12">
        <v>300</v>
      </c>
      <c r="I39" s="12">
        <v>12</v>
      </c>
      <c r="J39" s="12">
        <v>20.5</v>
      </c>
      <c r="K39" s="12">
        <v>2</v>
      </c>
      <c r="M39" s="12">
        <v>17.75</v>
      </c>
      <c r="N39" s="12">
        <v>1.25</v>
      </c>
      <c r="O39" s="12">
        <v>16</v>
      </c>
      <c r="P39" s="12">
        <v>1.125</v>
      </c>
      <c r="Q39" s="12">
        <v>6.75</v>
      </c>
      <c r="R39" s="12">
        <v>7.25</v>
      </c>
      <c r="S39" s="12">
        <v>5.75</v>
      </c>
    </row>
    <row r="40" spans="2:22" x14ac:dyDescent="0.25">
      <c r="B40" s="12" t="s">
        <v>171</v>
      </c>
      <c r="C40" s="12" t="s">
        <v>172</v>
      </c>
      <c r="D40" s="12" t="s">
        <v>191</v>
      </c>
      <c r="E40" s="12" t="s">
        <v>52</v>
      </c>
      <c r="F40" s="12">
        <v>1</v>
      </c>
      <c r="G40" s="12" t="s">
        <v>273</v>
      </c>
      <c r="H40" s="12">
        <v>300</v>
      </c>
      <c r="I40" s="12">
        <v>14</v>
      </c>
      <c r="J40" s="12">
        <v>23</v>
      </c>
      <c r="K40" s="12">
        <v>2.125</v>
      </c>
      <c r="M40" s="12">
        <v>20.25</v>
      </c>
      <c r="N40" s="12">
        <v>1.25</v>
      </c>
      <c r="O40" s="12">
        <v>20</v>
      </c>
      <c r="P40" s="12">
        <v>1.125</v>
      </c>
      <c r="Q40" s="12">
        <v>7</v>
      </c>
      <c r="R40" s="12">
        <v>7.5</v>
      </c>
      <c r="S40" s="12">
        <v>6.25</v>
      </c>
    </row>
    <row r="41" spans="2:22" x14ac:dyDescent="0.25">
      <c r="B41" s="12" t="s">
        <v>171</v>
      </c>
      <c r="C41" s="12" t="s">
        <v>172</v>
      </c>
      <c r="D41" s="12" t="s">
        <v>191</v>
      </c>
      <c r="E41" s="12" t="s">
        <v>52</v>
      </c>
      <c r="F41" s="12">
        <v>1</v>
      </c>
      <c r="G41" s="12" t="s">
        <v>273</v>
      </c>
      <c r="H41" s="12">
        <v>300</v>
      </c>
      <c r="I41" s="12">
        <v>16</v>
      </c>
      <c r="J41" s="12">
        <v>25.5</v>
      </c>
      <c r="K41" s="12">
        <v>2.25</v>
      </c>
      <c r="M41" s="12">
        <v>22.5</v>
      </c>
      <c r="N41" s="12">
        <v>1.375</v>
      </c>
      <c r="O41" s="12">
        <v>20</v>
      </c>
      <c r="P41" s="12">
        <v>1.25</v>
      </c>
      <c r="Q41" s="12">
        <v>7.5</v>
      </c>
      <c r="R41" s="12">
        <v>8</v>
      </c>
      <c r="S41" s="12">
        <v>6.5</v>
      </c>
    </row>
    <row r="42" spans="2:22" x14ac:dyDescent="0.25">
      <c r="B42" s="12" t="s">
        <v>171</v>
      </c>
      <c r="C42" s="12" t="s">
        <v>172</v>
      </c>
      <c r="D42" s="12" t="s">
        <v>191</v>
      </c>
      <c r="E42" s="12" t="s">
        <v>52</v>
      </c>
      <c r="F42" s="12">
        <v>1</v>
      </c>
      <c r="G42" s="12" t="s">
        <v>273</v>
      </c>
      <c r="H42" s="12">
        <v>300</v>
      </c>
      <c r="I42" s="12">
        <v>18</v>
      </c>
      <c r="J42" s="12">
        <v>28</v>
      </c>
      <c r="K42" s="12">
        <v>2.375</v>
      </c>
      <c r="M42" s="12">
        <v>24.75</v>
      </c>
      <c r="N42" s="12">
        <v>1.375</v>
      </c>
      <c r="O42" s="12">
        <v>24</v>
      </c>
      <c r="P42" s="12">
        <v>1.25</v>
      </c>
      <c r="Q42" s="12">
        <v>7.75</v>
      </c>
      <c r="R42" s="12">
        <v>8.25</v>
      </c>
      <c r="S42" s="12">
        <v>6.75</v>
      </c>
    </row>
    <row r="43" spans="2:22" x14ac:dyDescent="0.25">
      <c r="B43" s="12" t="s">
        <v>171</v>
      </c>
      <c r="C43" s="12" t="s">
        <v>172</v>
      </c>
      <c r="D43" s="12" t="s">
        <v>191</v>
      </c>
      <c r="E43" s="12" t="s">
        <v>52</v>
      </c>
      <c r="F43" s="12">
        <v>1</v>
      </c>
      <c r="G43" s="12" t="s">
        <v>273</v>
      </c>
      <c r="H43" s="12">
        <v>300</v>
      </c>
      <c r="I43" s="12">
        <v>20</v>
      </c>
      <c r="J43" s="12">
        <v>30.5</v>
      </c>
      <c r="K43" s="12">
        <v>2.5</v>
      </c>
      <c r="M43" s="12">
        <v>27</v>
      </c>
      <c r="N43" s="12">
        <v>0.13750000000000001</v>
      </c>
      <c r="O43" s="12">
        <v>24</v>
      </c>
      <c r="P43" s="12">
        <v>1.25</v>
      </c>
      <c r="Q43" s="12">
        <v>8</v>
      </c>
      <c r="R43" s="12">
        <v>8.75</v>
      </c>
      <c r="S43" s="12">
        <v>7.25</v>
      </c>
    </row>
    <row r="44" spans="2:22" x14ac:dyDescent="0.25">
      <c r="B44" s="12" t="s">
        <v>171</v>
      </c>
      <c r="C44" s="12" t="s">
        <v>172</v>
      </c>
      <c r="D44" s="12" t="s">
        <v>191</v>
      </c>
      <c r="E44" s="12" t="s">
        <v>52</v>
      </c>
      <c r="F44" s="12">
        <v>1</v>
      </c>
      <c r="G44" s="12" t="s">
        <v>273</v>
      </c>
      <c r="H44" s="12">
        <v>300</v>
      </c>
      <c r="I44" s="12">
        <v>24</v>
      </c>
      <c r="J44" s="12">
        <v>36</v>
      </c>
      <c r="K44" s="12">
        <v>2.75</v>
      </c>
      <c r="M44" s="12">
        <v>32</v>
      </c>
      <c r="N44" s="12">
        <v>1.625</v>
      </c>
      <c r="O44" s="12">
        <v>24</v>
      </c>
      <c r="P44" s="12">
        <v>1.5</v>
      </c>
      <c r="Q44" s="12">
        <v>9</v>
      </c>
      <c r="R44" s="12">
        <v>10</v>
      </c>
      <c r="S44" s="12">
        <v>8</v>
      </c>
    </row>
    <row r="45" spans="2:22" x14ac:dyDescent="0.25">
      <c r="B45" s="12" t="s">
        <v>171</v>
      </c>
      <c r="C45" s="12" t="s">
        <v>172</v>
      </c>
      <c r="D45" s="12" t="s">
        <v>191</v>
      </c>
      <c r="E45" s="12" t="s">
        <v>52</v>
      </c>
      <c r="F45" s="12">
        <v>1</v>
      </c>
      <c r="G45" s="12" t="s">
        <v>274</v>
      </c>
      <c r="H45" s="12">
        <v>400</v>
      </c>
      <c r="I45" s="12">
        <v>0.5</v>
      </c>
      <c r="J45" s="12">
        <v>3.75</v>
      </c>
      <c r="K45" s="12">
        <f>9/16</f>
        <v>0.5625</v>
      </c>
      <c r="M45" s="12">
        <v>2.625</v>
      </c>
      <c r="N45" s="12">
        <v>0.625</v>
      </c>
      <c r="O45" s="12">
        <v>4</v>
      </c>
      <c r="P45" s="12">
        <v>0.5</v>
      </c>
      <c r="T45" s="12">
        <v>3</v>
      </c>
      <c r="U45" s="12">
        <v>2.75</v>
      </c>
      <c r="V45" s="12">
        <v>3</v>
      </c>
    </row>
    <row r="46" spans="2:22" x14ac:dyDescent="0.25">
      <c r="B46" s="12" t="s">
        <v>171</v>
      </c>
      <c r="C46" s="12" t="s">
        <v>172</v>
      </c>
      <c r="D46" s="12" t="s">
        <v>191</v>
      </c>
      <c r="E46" s="12" t="s">
        <v>52</v>
      </c>
      <c r="F46" s="12">
        <v>1</v>
      </c>
      <c r="G46" s="12" t="s">
        <v>274</v>
      </c>
      <c r="H46" s="12">
        <v>400</v>
      </c>
      <c r="I46" s="12">
        <v>0.75</v>
      </c>
      <c r="J46" s="12">
        <v>4.625</v>
      </c>
      <c r="K46" s="12">
        <v>0.625</v>
      </c>
      <c r="M46" s="12">
        <v>3.25</v>
      </c>
      <c r="N46" s="12">
        <v>0.75</v>
      </c>
      <c r="O46" s="12">
        <v>4</v>
      </c>
      <c r="P46" s="12">
        <v>0.625</v>
      </c>
      <c r="T46" s="12">
        <v>3.5</v>
      </c>
      <c r="U46" s="12">
        <v>3.25</v>
      </c>
      <c r="V46" s="12">
        <v>3.5</v>
      </c>
    </row>
    <row r="47" spans="2:22" x14ac:dyDescent="0.25">
      <c r="B47" s="12" t="s">
        <v>171</v>
      </c>
      <c r="C47" s="12" t="s">
        <v>172</v>
      </c>
      <c r="D47" s="12" t="s">
        <v>191</v>
      </c>
      <c r="E47" s="12" t="s">
        <v>52</v>
      </c>
      <c r="F47" s="12">
        <v>1</v>
      </c>
      <c r="G47" s="12" t="s">
        <v>274</v>
      </c>
      <c r="H47" s="12">
        <v>400</v>
      </c>
      <c r="I47" s="12">
        <v>1</v>
      </c>
      <c r="J47" s="12">
        <v>4.875</v>
      </c>
      <c r="K47" s="12">
        <f>11/16</f>
        <v>0.6875</v>
      </c>
      <c r="M47" s="12">
        <v>3.5</v>
      </c>
      <c r="N47" s="12">
        <v>0.75</v>
      </c>
      <c r="O47" s="12">
        <v>4</v>
      </c>
      <c r="P47" s="12">
        <v>0.625</v>
      </c>
      <c r="T47" s="12">
        <v>3.5</v>
      </c>
      <c r="U47" s="12">
        <v>3.25</v>
      </c>
      <c r="V47" s="12">
        <v>3.5</v>
      </c>
    </row>
    <row r="48" spans="2:22" x14ac:dyDescent="0.25">
      <c r="B48" s="12" t="s">
        <v>171</v>
      </c>
      <c r="C48" s="12" t="s">
        <v>172</v>
      </c>
      <c r="D48" s="12" t="s">
        <v>191</v>
      </c>
      <c r="E48" s="12" t="s">
        <v>52</v>
      </c>
      <c r="F48" s="12">
        <v>1</v>
      </c>
      <c r="G48" s="12" t="s">
        <v>274</v>
      </c>
      <c r="H48" s="12">
        <v>400</v>
      </c>
      <c r="I48" s="12">
        <v>1.25</v>
      </c>
      <c r="J48" s="12">
        <v>5.25</v>
      </c>
      <c r="K48" s="12">
        <f>13/16</f>
        <v>0.8125</v>
      </c>
      <c r="M48" s="12">
        <v>3.875</v>
      </c>
      <c r="N48" s="12">
        <v>0.75</v>
      </c>
      <c r="O48" s="12">
        <v>4</v>
      </c>
      <c r="P48" s="12">
        <v>0.625</v>
      </c>
      <c r="T48" s="12">
        <v>3.75</v>
      </c>
      <c r="U48" s="12">
        <v>3.5</v>
      </c>
      <c r="V48" s="12">
        <v>3.75</v>
      </c>
    </row>
    <row r="49" spans="2:22" x14ac:dyDescent="0.25">
      <c r="B49" s="12" t="s">
        <v>171</v>
      </c>
      <c r="C49" s="12" t="s">
        <v>172</v>
      </c>
      <c r="D49" s="12" t="s">
        <v>191</v>
      </c>
      <c r="E49" s="12" t="s">
        <v>52</v>
      </c>
      <c r="F49" s="12">
        <v>1</v>
      </c>
      <c r="G49" s="12" t="s">
        <v>274</v>
      </c>
      <c r="H49" s="12">
        <v>400</v>
      </c>
      <c r="I49" s="12">
        <v>1.5</v>
      </c>
      <c r="J49" s="12">
        <v>6.125</v>
      </c>
      <c r="K49" s="12">
        <v>0.875</v>
      </c>
      <c r="M49" s="12">
        <v>4.5</v>
      </c>
      <c r="N49" s="12">
        <v>0.875</v>
      </c>
      <c r="O49" s="12">
        <v>4</v>
      </c>
      <c r="P49" s="12">
        <v>0.75</v>
      </c>
      <c r="T49" s="12">
        <v>4.25</v>
      </c>
      <c r="U49" s="12">
        <v>4</v>
      </c>
      <c r="V49" s="12">
        <v>4.25</v>
      </c>
    </row>
    <row r="50" spans="2:22" x14ac:dyDescent="0.25">
      <c r="B50" s="12" t="s">
        <v>171</v>
      </c>
      <c r="C50" s="12" t="s">
        <v>172</v>
      </c>
      <c r="D50" s="12" t="s">
        <v>191</v>
      </c>
      <c r="E50" s="12" t="s">
        <v>52</v>
      </c>
      <c r="F50" s="12">
        <v>1</v>
      </c>
      <c r="G50" s="12" t="s">
        <v>274</v>
      </c>
      <c r="H50" s="12">
        <v>400</v>
      </c>
      <c r="I50" s="12">
        <v>2</v>
      </c>
      <c r="J50" s="12">
        <v>6.5</v>
      </c>
      <c r="K50" s="12">
        <v>1</v>
      </c>
      <c r="M50" s="12">
        <v>5</v>
      </c>
      <c r="N50" s="12">
        <v>0.75</v>
      </c>
      <c r="O50" s="12">
        <v>8</v>
      </c>
      <c r="P50" s="12">
        <v>0.625</v>
      </c>
      <c r="T50" s="12">
        <v>4.25</v>
      </c>
      <c r="U50" s="12">
        <v>4</v>
      </c>
      <c r="V50" s="12">
        <v>4.25</v>
      </c>
    </row>
    <row r="51" spans="2:22" x14ac:dyDescent="0.25">
      <c r="B51" s="12" t="s">
        <v>171</v>
      </c>
      <c r="C51" s="12" t="s">
        <v>172</v>
      </c>
      <c r="D51" s="12" t="s">
        <v>191</v>
      </c>
      <c r="E51" s="12" t="s">
        <v>52</v>
      </c>
      <c r="F51" s="12">
        <v>1</v>
      </c>
      <c r="G51" s="12" t="s">
        <v>274</v>
      </c>
      <c r="H51" s="12">
        <v>400</v>
      </c>
      <c r="I51" s="12">
        <v>2.5</v>
      </c>
      <c r="J51" s="12">
        <v>7.5</v>
      </c>
      <c r="K51" s="12">
        <v>1.125</v>
      </c>
      <c r="M51" s="12">
        <v>5.875</v>
      </c>
      <c r="N51" s="12">
        <v>0.875</v>
      </c>
      <c r="O51" s="12">
        <v>8</v>
      </c>
      <c r="P51" s="12">
        <v>0.75</v>
      </c>
      <c r="T51" s="12">
        <v>4.75</v>
      </c>
      <c r="U51" s="12">
        <v>4.5</v>
      </c>
      <c r="V51" s="12">
        <v>4.75</v>
      </c>
    </row>
    <row r="52" spans="2:22" x14ac:dyDescent="0.25">
      <c r="B52" s="12" t="s">
        <v>171</v>
      </c>
      <c r="C52" s="12" t="s">
        <v>172</v>
      </c>
      <c r="D52" s="12" t="s">
        <v>191</v>
      </c>
      <c r="E52" s="12" t="s">
        <v>52</v>
      </c>
      <c r="F52" s="12">
        <v>1</v>
      </c>
      <c r="G52" s="12" t="s">
        <v>274</v>
      </c>
      <c r="H52" s="12">
        <v>400</v>
      </c>
      <c r="I52" s="12">
        <v>3</v>
      </c>
      <c r="J52" s="12">
        <v>8.25</v>
      </c>
      <c r="K52" s="12">
        <v>1.25</v>
      </c>
      <c r="M52" s="12">
        <v>6.625</v>
      </c>
      <c r="N52" s="12">
        <v>0.875</v>
      </c>
      <c r="O52" s="12">
        <v>8</v>
      </c>
      <c r="P52" s="12">
        <v>0.75</v>
      </c>
      <c r="T52" s="12">
        <v>5</v>
      </c>
      <c r="U52" s="12">
        <v>4.75</v>
      </c>
      <c r="V52" s="12">
        <v>5</v>
      </c>
    </row>
    <row r="53" spans="2:22" x14ac:dyDescent="0.25">
      <c r="B53" s="12" t="s">
        <v>171</v>
      </c>
      <c r="C53" s="12" t="s">
        <v>172</v>
      </c>
      <c r="D53" s="12" t="s">
        <v>191</v>
      </c>
      <c r="E53" s="12" t="s">
        <v>52</v>
      </c>
      <c r="F53" s="12">
        <v>1</v>
      </c>
      <c r="G53" s="12" t="s">
        <v>274</v>
      </c>
      <c r="H53" s="12">
        <v>400</v>
      </c>
      <c r="I53" s="12">
        <v>3.5</v>
      </c>
      <c r="J53" s="12">
        <v>9</v>
      </c>
      <c r="K53" s="12">
        <v>1.375</v>
      </c>
      <c r="M53" s="12">
        <v>7.25</v>
      </c>
      <c r="N53" s="12">
        <v>1</v>
      </c>
      <c r="O53" s="12">
        <v>8</v>
      </c>
      <c r="P53" s="12">
        <v>0.875</v>
      </c>
      <c r="T53" s="12">
        <v>5.5</v>
      </c>
      <c r="U53" s="12">
        <v>5.25</v>
      </c>
      <c r="V53" s="12">
        <v>5.5</v>
      </c>
    </row>
    <row r="54" spans="2:22" x14ac:dyDescent="0.25">
      <c r="B54" s="12" t="s">
        <v>171</v>
      </c>
      <c r="C54" s="12" t="s">
        <v>172</v>
      </c>
      <c r="D54" s="12" t="s">
        <v>191</v>
      </c>
      <c r="E54" s="12" t="s">
        <v>52</v>
      </c>
      <c r="F54" s="12">
        <v>1</v>
      </c>
      <c r="G54" s="12" t="s">
        <v>274</v>
      </c>
      <c r="H54" s="12">
        <v>400</v>
      </c>
      <c r="I54" s="12">
        <v>4</v>
      </c>
      <c r="J54" s="12">
        <v>10</v>
      </c>
      <c r="K54" s="12">
        <v>1.375</v>
      </c>
      <c r="M54" s="12">
        <v>7.875</v>
      </c>
      <c r="N54" s="12">
        <v>1</v>
      </c>
      <c r="O54" s="12">
        <v>8</v>
      </c>
      <c r="P54" s="12">
        <v>0.875</v>
      </c>
      <c r="T54" s="12">
        <v>5.5</v>
      </c>
      <c r="U54" s="12">
        <v>5.25</v>
      </c>
      <c r="V54" s="12">
        <v>5.5</v>
      </c>
    </row>
    <row r="55" spans="2:22" x14ac:dyDescent="0.25">
      <c r="B55" s="12" t="s">
        <v>171</v>
      </c>
      <c r="C55" s="12" t="s">
        <v>172</v>
      </c>
      <c r="D55" s="12" t="s">
        <v>191</v>
      </c>
      <c r="E55" s="12" t="s">
        <v>52</v>
      </c>
      <c r="F55" s="12">
        <v>1</v>
      </c>
      <c r="G55" s="12" t="s">
        <v>274</v>
      </c>
      <c r="H55" s="12">
        <v>400</v>
      </c>
      <c r="I55" s="12">
        <v>5</v>
      </c>
      <c r="J55" s="12">
        <v>11</v>
      </c>
      <c r="K55" s="12">
        <v>1.5</v>
      </c>
      <c r="M55" s="12">
        <v>9.25</v>
      </c>
      <c r="N55" s="12">
        <v>1</v>
      </c>
      <c r="O55" s="12">
        <v>8</v>
      </c>
      <c r="P55" s="12">
        <v>0.875</v>
      </c>
      <c r="T55" s="12">
        <v>5.75</v>
      </c>
      <c r="U55" s="12">
        <v>5.5</v>
      </c>
      <c r="V55" s="12">
        <v>5.75</v>
      </c>
    </row>
    <row r="56" spans="2:22" x14ac:dyDescent="0.25">
      <c r="B56" s="12" t="s">
        <v>171</v>
      </c>
      <c r="C56" s="12" t="s">
        <v>172</v>
      </c>
      <c r="D56" s="12" t="s">
        <v>191</v>
      </c>
      <c r="E56" s="12" t="s">
        <v>52</v>
      </c>
      <c r="F56" s="12">
        <v>1</v>
      </c>
      <c r="G56" s="12" t="s">
        <v>274</v>
      </c>
      <c r="H56" s="12">
        <v>400</v>
      </c>
      <c r="I56" s="12">
        <v>6</v>
      </c>
      <c r="J56" s="12">
        <v>12.5</v>
      </c>
      <c r="K56" s="12">
        <v>1.625</v>
      </c>
      <c r="M56" s="12">
        <v>10.625</v>
      </c>
      <c r="N56" s="12">
        <v>1</v>
      </c>
      <c r="O56" s="12">
        <v>12</v>
      </c>
      <c r="P56" s="12">
        <v>0.875</v>
      </c>
      <c r="T56" s="12">
        <v>6</v>
      </c>
      <c r="U56" s="12">
        <v>5.75</v>
      </c>
      <c r="V56" s="12">
        <v>6</v>
      </c>
    </row>
    <row r="57" spans="2:22" x14ac:dyDescent="0.25">
      <c r="B57" s="12" t="s">
        <v>171</v>
      </c>
      <c r="C57" s="12" t="s">
        <v>172</v>
      </c>
      <c r="D57" s="12" t="s">
        <v>191</v>
      </c>
      <c r="E57" s="12" t="s">
        <v>52</v>
      </c>
      <c r="F57" s="12">
        <v>1</v>
      </c>
      <c r="G57" s="12" t="s">
        <v>274</v>
      </c>
      <c r="H57" s="12">
        <v>400</v>
      </c>
      <c r="I57" s="12">
        <v>8</v>
      </c>
      <c r="J57" s="12">
        <v>15</v>
      </c>
      <c r="K57" s="12">
        <v>1.875</v>
      </c>
      <c r="M57" s="12">
        <v>13</v>
      </c>
      <c r="N57" s="12">
        <v>1.125</v>
      </c>
      <c r="O57" s="12">
        <v>12</v>
      </c>
      <c r="P57" s="12">
        <v>1</v>
      </c>
      <c r="T57" s="12">
        <v>6.75</v>
      </c>
      <c r="U57" s="12">
        <v>6.5</v>
      </c>
      <c r="V57" s="12">
        <v>6.75</v>
      </c>
    </row>
    <row r="58" spans="2:22" x14ac:dyDescent="0.25">
      <c r="B58" s="12" t="s">
        <v>171</v>
      </c>
      <c r="C58" s="12" t="s">
        <v>172</v>
      </c>
      <c r="D58" s="12" t="s">
        <v>191</v>
      </c>
      <c r="E58" s="12" t="s">
        <v>52</v>
      </c>
      <c r="F58" s="12">
        <v>1</v>
      </c>
      <c r="G58" s="12" t="s">
        <v>274</v>
      </c>
      <c r="H58" s="12">
        <v>400</v>
      </c>
      <c r="I58" s="12">
        <v>10</v>
      </c>
      <c r="J58" s="12">
        <v>17.5</v>
      </c>
      <c r="K58" s="12">
        <v>2.125</v>
      </c>
      <c r="M58" s="12">
        <v>15.25</v>
      </c>
      <c r="N58" s="12">
        <v>1.25</v>
      </c>
      <c r="O58" s="12">
        <v>16</v>
      </c>
      <c r="P58" s="12">
        <v>1.125</v>
      </c>
      <c r="T58" s="12">
        <v>7.5</v>
      </c>
      <c r="U58" s="12">
        <v>7.25</v>
      </c>
      <c r="V58" s="12">
        <v>7.5</v>
      </c>
    </row>
    <row r="59" spans="2:22" x14ac:dyDescent="0.25">
      <c r="B59" s="12" t="s">
        <v>171</v>
      </c>
      <c r="C59" s="12" t="s">
        <v>172</v>
      </c>
      <c r="D59" s="12" t="s">
        <v>191</v>
      </c>
      <c r="E59" s="12" t="s">
        <v>52</v>
      </c>
      <c r="F59" s="12">
        <v>1</v>
      </c>
      <c r="G59" s="12" t="s">
        <v>274</v>
      </c>
      <c r="H59" s="12">
        <v>400</v>
      </c>
      <c r="I59" s="12">
        <v>12</v>
      </c>
      <c r="J59" s="12">
        <v>20.5</v>
      </c>
      <c r="K59" s="12">
        <v>2.25</v>
      </c>
      <c r="M59" s="12">
        <v>17.75</v>
      </c>
      <c r="N59" s="12">
        <v>1.375</v>
      </c>
      <c r="O59" s="12">
        <v>16</v>
      </c>
      <c r="P59" s="12">
        <v>1.25</v>
      </c>
      <c r="T59" s="12">
        <v>8</v>
      </c>
      <c r="U59" s="12">
        <v>7.75</v>
      </c>
      <c r="V59" s="12">
        <v>8</v>
      </c>
    </row>
    <row r="60" spans="2:22" x14ac:dyDescent="0.25">
      <c r="B60" s="12" t="s">
        <v>171</v>
      </c>
      <c r="C60" s="12" t="s">
        <v>172</v>
      </c>
      <c r="D60" s="12" t="s">
        <v>191</v>
      </c>
      <c r="E60" s="12" t="s">
        <v>52</v>
      </c>
      <c r="F60" s="12">
        <v>1</v>
      </c>
      <c r="G60" s="12" t="s">
        <v>274</v>
      </c>
      <c r="H60" s="12">
        <v>400</v>
      </c>
      <c r="I60" s="12">
        <v>14</v>
      </c>
      <c r="J60" s="12">
        <v>23</v>
      </c>
      <c r="K60" s="12">
        <v>2.375</v>
      </c>
      <c r="M60" s="12">
        <v>20.25</v>
      </c>
      <c r="N60" s="12">
        <v>1.375</v>
      </c>
      <c r="O60" s="12">
        <v>20</v>
      </c>
      <c r="P60" s="12">
        <v>1.25</v>
      </c>
      <c r="T60" s="12">
        <v>8.25</v>
      </c>
      <c r="U60" s="12">
        <v>8</v>
      </c>
      <c r="V60" s="12">
        <v>8.25</v>
      </c>
    </row>
    <row r="61" spans="2:22" x14ac:dyDescent="0.25">
      <c r="B61" s="12" t="s">
        <v>171</v>
      </c>
      <c r="C61" s="12" t="s">
        <v>172</v>
      </c>
      <c r="D61" s="12" t="s">
        <v>191</v>
      </c>
      <c r="E61" s="12" t="s">
        <v>52</v>
      </c>
      <c r="F61" s="12">
        <v>1</v>
      </c>
      <c r="G61" s="12" t="s">
        <v>274</v>
      </c>
      <c r="H61" s="12">
        <v>400</v>
      </c>
      <c r="I61" s="12">
        <v>16</v>
      </c>
      <c r="J61" s="12">
        <v>25.5</v>
      </c>
      <c r="K61" s="12">
        <v>2.5</v>
      </c>
      <c r="M61" s="12">
        <v>22.5</v>
      </c>
      <c r="N61" s="12">
        <v>1.5</v>
      </c>
      <c r="O61" s="12">
        <v>20</v>
      </c>
      <c r="P61" s="12">
        <v>1.375</v>
      </c>
      <c r="T61" s="12">
        <v>8.75</v>
      </c>
      <c r="U61" s="12">
        <v>8.5</v>
      </c>
      <c r="V61" s="12">
        <v>8.75</v>
      </c>
    </row>
    <row r="62" spans="2:22" x14ac:dyDescent="0.25">
      <c r="B62" s="12" t="s">
        <v>171</v>
      </c>
      <c r="C62" s="12" t="s">
        <v>172</v>
      </c>
      <c r="D62" s="12" t="s">
        <v>191</v>
      </c>
      <c r="E62" s="12" t="s">
        <v>52</v>
      </c>
      <c r="F62" s="12">
        <v>1</v>
      </c>
      <c r="G62" s="12" t="s">
        <v>274</v>
      </c>
      <c r="H62" s="12">
        <v>400</v>
      </c>
      <c r="I62" s="12">
        <v>18</v>
      </c>
      <c r="J62" s="12">
        <v>28</v>
      </c>
      <c r="K62" s="12">
        <v>2.625</v>
      </c>
      <c r="M62" s="12">
        <v>24.75</v>
      </c>
      <c r="N62" s="12">
        <v>1.5</v>
      </c>
      <c r="O62" s="12">
        <v>24</v>
      </c>
      <c r="P62" s="12">
        <v>1.375</v>
      </c>
      <c r="T62" s="12">
        <v>9</v>
      </c>
      <c r="U62" s="12">
        <v>8.75</v>
      </c>
      <c r="V62" s="12">
        <v>9</v>
      </c>
    </row>
    <row r="63" spans="2:22" x14ac:dyDescent="0.25">
      <c r="B63" s="12" t="s">
        <v>171</v>
      </c>
      <c r="C63" s="12" t="s">
        <v>172</v>
      </c>
      <c r="D63" s="12" t="s">
        <v>191</v>
      </c>
      <c r="E63" s="12" t="s">
        <v>52</v>
      </c>
      <c r="F63" s="12">
        <v>1</v>
      </c>
      <c r="G63" s="12" t="s">
        <v>274</v>
      </c>
      <c r="H63" s="12">
        <v>400</v>
      </c>
      <c r="I63" s="12">
        <v>20</v>
      </c>
      <c r="J63" s="12">
        <v>30.5</v>
      </c>
      <c r="K63" s="12">
        <v>2.75</v>
      </c>
      <c r="M63" s="12">
        <v>27</v>
      </c>
      <c r="N63" s="12">
        <v>1.625</v>
      </c>
      <c r="O63" s="12">
        <v>24</v>
      </c>
      <c r="P63" s="12">
        <v>1.5</v>
      </c>
      <c r="T63" s="12">
        <v>9.5</v>
      </c>
      <c r="U63" s="12">
        <v>9.25</v>
      </c>
      <c r="V63" s="12">
        <v>9.75</v>
      </c>
    </row>
    <row r="64" spans="2:22" x14ac:dyDescent="0.25">
      <c r="B64" s="12" t="s">
        <v>171</v>
      </c>
      <c r="C64" s="12" t="s">
        <v>172</v>
      </c>
      <c r="D64" s="12" t="s">
        <v>191</v>
      </c>
      <c r="E64" s="12" t="s">
        <v>52</v>
      </c>
      <c r="F64" s="12">
        <v>1</v>
      </c>
      <c r="G64" s="12" t="s">
        <v>274</v>
      </c>
      <c r="H64" s="12">
        <v>400</v>
      </c>
      <c r="I64" s="12">
        <v>24</v>
      </c>
      <c r="J64" s="12">
        <v>36</v>
      </c>
      <c r="K64" s="12">
        <v>3</v>
      </c>
      <c r="M64" s="12">
        <v>32</v>
      </c>
      <c r="N64" s="12">
        <v>1.875</v>
      </c>
      <c r="O64" s="12">
        <v>24</v>
      </c>
      <c r="P64" s="12">
        <v>1.7749999999999999</v>
      </c>
      <c r="T64" s="12">
        <v>10.5</v>
      </c>
      <c r="U64" s="12">
        <v>10.25</v>
      </c>
      <c r="V64" s="12">
        <v>11</v>
      </c>
    </row>
    <row r="65" spans="2:22" x14ac:dyDescent="0.25">
      <c r="B65" s="12" t="s">
        <v>171</v>
      </c>
      <c r="C65" s="12" t="s">
        <v>172</v>
      </c>
      <c r="D65" s="12" t="s">
        <v>191</v>
      </c>
      <c r="E65" s="12" t="s">
        <v>52</v>
      </c>
      <c r="F65" s="12">
        <v>1</v>
      </c>
      <c r="G65" s="12" t="s">
        <v>275</v>
      </c>
      <c r="H65" s="12">
        <v>600</v>
      </c>
      <c r="I65" s="12">
        <v>0.5</v>
      </c>
      <c r="J65" s="12">
        <v>3.75</v>
      </c>
      <c r="K65" s="12">
        <f>9/16</f>
        <v>0.5625</v>
      </c>
      <c r="M65" s="12">
        <v>2.625</v>
      </c>
      <c r="N65" s="12">
        <v>0.625</v>
      </c>
      <c r="O65" s="12">
        <v>4</v>
      </c>
      <c r="P65" s="12">
        <v>0.5</v>
      </c>
      <c r="T65" s="12">
        <v>3</v>
      </c>
      <c r="U65" s="12">
        <v>2.75</v>
      </c>
      <c r="V65" s="12">
        <v>3</v>
      </c>
    </row>
    <row r="66" spans="2:22" x14ac:dyDescent="0.25">
      <c r="B66" s="12" t="s">
        <v>171</v>
      </c>
      <c r="C66" s="12" t="s">
        <v>172</v>
      </c>
      <c r="D66" s="12" t="s">
        <v>191</v>
      </c>
      <c r="E66" s="12" t="s">
        <v>52</v>
      </c>
      <c r="F66" s="12">
        <v>1</v>
      </c>
      <c r="G66" s="12" t="s">
        <v>275</v>
      </c>
      <c r="H66" s="12">
        <v>600</v>
      </c>
      <c r="I66" s="12">
        <v>0.75</v>
      </c>
      <c r="J66" s="12">
        <v>4.625</v>
      </c>
      <c r="K66" s="12">
        <v>0.625</v>
      </c>
      <c r="M66" s="12">
        <v>3.25</v>
      </c>
      <c r="N66" s="12">
        <v>0.75</v>
      </c>
      <c r="O66" s="12">
        <v>4</v>
      </c>
      <c r="P66" s="12">
        <v>0.625</v>
      </c>
      <c r="T66" s="12">
        <v>3.5</v>
      </c>
      <c r="U66" s="12">
        <v>3.25</v>
      </c>
      <c r="V66" s="12">
        <v>3.5</v>
      </c>
    </row>
    <row r="67" spans="2:22" x14ac:dyDescent="0.25">
      <c r="B67" s="12" t="s">
        <v>171</v>
      </c>
      <c r="C67" s="12" t="s">
        <v>172</v>
      </c>
      <c r="D67" s="12" t="s">
        <v>191</v>
      </c>
      <c r="E67" s="12" t="s">
        <v>52</v>
      </c>
      <c r="F67" s="12">
        <v>1</v>
      </c>
      <c r="G67" s="12" t="s">
        <v>275</v>
      </c>
      <c r="H67" s="12">
        <v>600</v>
      </c>
      <c r="I67" s="12">
        <v>1</v>
      </c>
      <c r="J67" s="12">
        <v>4.875</v>
      </c>
      <c r="K67" s="12">
        <f>11/16</f>
        <v>0.6875</v>
      </c>
      <c r="M67" s="12">
        <v>3.5</v>
      </c>
      <c r="N67" s="12">
        <v>0.75</v>
      </c>
      <c r="O67" s="12">
        <v>4</v>
      </c>
      <c r="P67" s="12">
        <v>0.625</v>
      </c>
      <c r="T67" s="12">
        <v>3.5</v>
      </c>
      <c r="U67" s="12">
        <v>3.25</v>
      </c>
      <c r="V67" s="12">
        <v>3.5</v>
      </c>
    </row>
    <row r="68" spans="2:22" x14ac:dyDescent="0.25">
      <c r="B68" s="12" t="s">
        <v>171</v>
      </c>
      <c r="C68" s="12" t="s">
        <v>172</v>
      </c>
      <c r="D68" s="12" t="s">
        <v>191</v>
      </c>
      <c r="E68" s="12" t="s">
        <v>52</v>
      </c>
      <c r="F68" s="12">
        <v>1</v>
      </c>
      <c r="G68" s="12" t="s">
        <v>275</v>
      </c>
      <c r="H68" s="12">
        <v>600</v>
      </c>
      <c r="I68" s="12">
        <v>1.25</v>
      </c>
      <c r="J68" s="12">
        <v>5.25</v>
      </c>
      <c r="K68" s="12">
        <f>13/16</f>
        <v>0.8125</v>
      </c>
      <c r="M68" s="12">
        <v>3.875</v>
      </c>
      <c r="N68" s="12">
        <v>0.75</v>
      </c>
      <c r="O68" s="12">
        <v>4</v>
      </c>
      <c r="P68" s="12">
        <v>0.625</v>
      </c>
      <c r="T68" s="12">
        <v>3.75</v>
      </c>
      <c r="U68" s="12">
        <v>3.5</v>
      </c>
      <c r="V68" s="12">
        <v>3.75</v>
      </c>
    </row>
    <row r="69" spans="2:22" x14ac:dyDescent="0.25">
      <c r="B69" s="12" t="s">
        <v>171</v>
      </c>
      <c r="C69" s="12" t="s">
        <v>172</v>
      </c>
      <c r="D69" s="12" t="s">
        <v>191</v>
      </c>
      <c r="E69" s="12" t="s">
        <v>52</v>
      </c>
      <c r="F69" s="12">
        <v>1</v>
      </c>
      <c r="G69" s="12" t="s">
        <v>275</v>
      </c>
      <c r="H69" s="12">
        <v>600</v>
      </c>
      <c r="I69" s="12">
        <v>1.5</v>
      </c>
      <c r="J69" s="12">
        <v>6.125</v>
      </c>
      <c r="K69" s="12">
        <v>0.875</v>
      </c>
      <c r="M69" s="12">
        <v>4.5</v>
      </c>
      <c r="N69" s="12">
        <v>0.875</v>
      </c>
      <c r="O69" s="12">
        <v>4</v>
      </c>
      <c r="P69" s="12">
        <v>0.75</v>
      </c>
      <c r="T69" s="12">
        <v>4.25</v>
      </c>
      <c r="U69" s="12">
        <v>4</v>
      </c>
      <c r="V69" s="12">
        <v>4.25</v>
      </c>
    </row>
    <row r="70" spans="2:22" x14ac:dyDescent="0.25">
      <c r="B70" s="12" t="s">
        <v>171</v>
      </c>
      <c r="C70" s="12" t="s">
        <v>172</v>
      </c>
      <c r="D70" s="12" t="s">
        <v>191</v>
      </c>
      <c r="E70" s="12" t="s">
        <v>52</v>
      </c>
      <c r="F70" s="12">
        <v>1</v>
      </c>
      <c r="G70" s="12" t="s">
        <v>275</v>
      </c>
      <c r="H70" s="12">
        <v>600</v>
      </c>
      <c r="I70" s="12">
        <v>2</v>
      </c>
      <c r="J70" s="12">
        <v>6.5</v>
      </c>
      <c r="K70" s="12">
        <v>1</v>
      </c>
      <c r="M70" s="12">
        <v>5</v>
      </c>
      <c r="N70" s="12">
        <v>0.75</v>
      </c>
      <c r="O70" s="12">
        <v>8</v>
      </c>
      <c r="P70" s="12">
        <v>0.625</v>
      </c>
      <c r="T70" s="12">
        <v>4.25</v>
      </c>
      <c r="U70" s="12">
        <v>4</v>
      </c>
      <c r="V70" s="12">
        <v>4.25</v>
      </c>
    </row>
    <row r="71" spans="2:22" x14ac:dyDescent="0.25">
      <c r="B71" s="12" t="s">
        <v>171</v>
      </c>
      <c r="C71" s="12" t="s">
        <v>172</v>
      </c>
      <c r="D71" s="12" t="s">
        <v>191</v>
      </c>
      <c r="E71" s="12" t="s">
        <v>52</v>
      </c>
      <c r="F71" s="12">
        <v>1</v>
      </c>
      <c r="G71" s="12" t="s">
        <v>275</v>
      </c>
      <c r="H71" s="12">
        <v>600</v>
      </c>
      <c r="I71" s="12">
        <v>2.5</v>
      </c>
      <c r="J71" s="12">
        <v>7.5</v>
      </c>
      <c r="K71" s="12">
        <v>1.125</v>
      </c>
      <c r="M71" s="12">
        <v>5.875</v>
      </c>
      <c r="N71" s="12">
        <v>0.875</v>
      </c>
      <c r="O71" s="12">
        <v>8</v>
      </c>
      <c r="P71" s="12">
        <v>0.75</v>
      </c>
      <c r="T71" s="12">
        <v>4.75</v>
      </c>
      <c r="U71" s="12">
        <v>4.5</v>
      </c>
      <c r="V71" s="12">
        <v>4.75</v>
      </c>
    </row>
    <row r="72" spans="2:22" x14ac:dyDescent="0.25">
      <c r="B72" s="12" t="s">
        <v>171</v>
      </c>
      <c r="C72" s="12" t="s">
        <v>172</v>
      </c>
      <c r="D72" s="12" t="s">
        <v>191</v>
      </c>
      <c r="E72" s="12" t="s">
        <v>52</v>
      </c>
      <c r="F72" s="12">
        <v>1</v>
      </c>
      <c r="G72" s="12" t="s">
        <v>275</v>
      </c>
      <c r="H72" s="12">
        <v>600</v>
      </c>
      <c r="I72" s="12">
        <v>3</v>
      </c>
      <c r="J72" s="12">
        <v>8.25</v>
      </c>
      <c r="K72" s="12">
        <v>1.25</v>
      </c>
      <c r="M72" s="12">
        <v>6.625</v>
      </c>
      <c r="N72" s="12">
        <v>0.875</v>
      </c>
      <c r="O72" s="12">
        <v>8</v>
      </c>
      <c r="P72" s="12">
        <v>0.75</v>
      </c>
      <c r="T72" s="12">
        <v>5</v>
      </c>
      <c r="U72" s="12">
        <v>4.75</v>
      </c>
      <c r="V72" s="12">
        <v>5</v>
      </c>
    </row>
    <row r="73" spans="2:22" x14ac:dyDescent="0.25">
      <c r="B73" s="12" t="s">
        <v>171</v>
      </c>
      <c r="C73" s="12" t="s">
        <v>172</v>
      </c>
      <c r="D73" s="12" t="s">
        <v>191</v>
      </c>
      <c r="E73" s="12" t="s">
        <v>52</v>
      </c>
      <c r="F73" s="12">
        <v>1</v>
      </c>
      <c r="G73" s="12" t="s">
        <v>275</v>
      </c>
      <c r="H73" s="12">
        <v>600</v>
      </c>
      <c r="I73" s="12">
        <v>3.5</v>
      </c>
      <c r="J73" s="12">
        <v>9</v>
      </c>
      <c r="K73" s="12">
        <v>1.375</v>
      </c>
      <c r="M73" s="12">
        <v>7.25</v>
      </c>
      <c r="N73" s="12">
        <v>1</v>
      </c>
      <c r="O73" s="12">
        <v>8</v>
      </c>
      <c r="P73" s="12">
        <v>0.875</v>
      </c>
      <c r="T73" s="12">
        <v>5.5</v>
      </c>
      <c r="U73" s="12">
        <v>5.25</v>
      </c>
      <c r="V73" s="12">
        <v>5.5</v>
      </c>
    </row>
    <row r="74" spans="2:22" x14ac:dyDescent="0.25">
      <c r="B74" s="12" t="s">
        <v>171</v>
      </c>
      <c r="C74" s="12" t="s">
        <v>172</v>
      </c>
      <c r="D74" s="12" t="s">
        <v>191</v>
      </c>
      <c r="E74" s="12" t="s">
        <v>52</v>
      </c>
      <c r="F74" s="12">
        <v>1</v>
      </c>
      <c r="G74" s="12" t="s">
        <v>275</v>
      </c>
      <c r="H74" s="12">
        <v>600</v>
      </c>
      <c r="I74" s="12">
        <v>4</v>
      </c>
      <c r="J74" s="12">
        <v>10.75</v>
      </c>
      <c r="K74" s="12">
        <v>1.5</v>
      </c>
      <c r="M74" s="12">
        <v>8.5</v>
      </c>
      <c r="N74" s="12">
        <v>1</v>
      </c>
      <c r="O74" s="12">
        <v>8</v>
      </c>
      <c r="P74" s="12">
        <v>0.875</v>
      </c>
      <c r="T74" s="12">
        <v>5.75</v>
      </c>
      <c r="U74" s="12">
        <v>5.5</v>
      </c>
      <c r="V74" s="12">
        <v>5.75</v>
      </c>
    </row>
    <row r="75" spans="2:22" x14ac:dyDescent="0.25">
      <c r="B75" s="12" t="s">
        <v>171</v>
      </c>
      <c r="C75" s="12" t="s">
        <v>172</v>
      </c>
      <c r="D75" s="12" t="s">
        <v>191</v>
      </c>
      <c r="E75" s="12" t="s">
        <v>52</v>
      </c>
      <c r="F75" s="12">
        <v>1</v>
      </c>
      <c r="G75" s="12" t="s">
        <v>275</v>
      </c>
      <c r="H75" s="12">
        <v>600</v>
      </c>
      <c r="I75" s="12">
        <v>5</v>
      </c>
      <c r="J75" s="12">
        <v>13</v>
      </c>
      <c r="K75" s="12">
        <v>1.75</v>
      </c>
      <c r="M75" s="12">
        <v>10.5</v>
      </c>
      <c r="N75" s="12">
        <v>1.125</v>
      </c>
      <c r="O75" s="12">
        <v>8</v>
      </c>
      <c r="P75" s="12">
        <v>1</v>
      </c>
      <c r="T75" s="12">
        <v>6.5</v>
      </c>
      <c r="U75" s="12">
        <v>6.25</v>
      </c>
      <c r="V75" s="12">
        <v>6.5</v>
      </c>
    </row>
    <row r="76" spans="2:22" x14ac:dyDescent="0.25">
      <c r="B76" s="12" t="s">
        <v>171</v>
      </c>
      <c r="C76" s="12" t="s">
        <v>172</v>
      </c>
      <c r="D76" s="12" t="s">
        <v>191</v>
      </c>
      <c r="E76" s="12" t="s">
        <v>52</v>
      </c>
      <c r="F76" s="12">
        <v>1</v>
      </c>
      <c r="G76" s="12" t="s">
        <v>275</v>
      </c>
      <c r="H76" s="12">
        <v>600</v>
      </c>
      <c r="I76" s="12">
        <v>6</v>
      </c>
      <c r="J76" s="12">
        <v>14</v>
      </c>
      <c r="K76" s="12">
        <v>1.875</v>
      </c>
      <c r="M76" s="12">
        <v>11.5</v>
      </c>
      <c r="N76" s="12">
        <v>1.125</v>
      </c>
      <c r="O76" s="12">
        <v>12</v>
      </c>
      <c r="P76" s="12">
        <v>1</v>
      </c>
      <c r="T76" s="12">
        <v>6.75</v>
      </c>
      <c r="U76" s="12">
        <v>6.5</v>
      </c>
      <c r="V76" s="12">
        <v>6.75</v>
      </c>
    </row>
    <row r="77" spans="2:22" x14ac:dyDescent="0.25">
      <c r="B77" s="12" t="s">
        <v>171</v>
      </c>
      <c r="C77" s="12" t="s">
        <v>172</v>
      </c>
      <c r="D77" s="12" t="s">
        <v>191</v>
      </c>
      <c r="E77" s="12" t="s">
        <v>52</v>
      </c>
      <c r="F77" s="12">
        <v>1</v>
      </c>
      <c r="G77" s="12" t="s">
        <v>275</v>
      </c>
      <c r="H77" s="12">
        <v>600</v>
      </c>
      <c r="I77" s="12">
        <v>8</v>
      </c>
      <c r="J77" s="12">
        <v>16.5</v>
      </c>
      <c r="K77" s="12">
        <f>2+3/16</f>
        <v>2.1875</v>
      </c>
      <c r="M77" s="12">
        <v>13.75</v>
      </c>
      <c r="N77" s="12">
        <v>1.25</v>
      </c>
      <c r="O77" s="12">
        <v>12</v>
      </c>
      <c r="P77" s="12">
        <v>1.125</v>
      </c>
      <c r="T77" s="12">
        <v>7.5</v>
      </c>
      <c r="U77" s="12">
        <v>7.25</v>
      </c>
      <c r="V77" s="12">
        <v>7.75</v>
      </c>
    </row>
    <row r="78" spans="2:22" x14ac:dyDescent="0.25">
      <c r="B78" s="12" t="s">
        <v>171</v>
      </c>
      <c r="C78" s="12" t="s">
        <v>172</v>
      </c>
      <c r="D78" s="12" t="s">
        <v>191</v>
      </c>
      <c r="E78" s="12" t="s">
        <v>52</v>
      </c>
      <c r="F78" s="12">
        <v>1</v>
      </c>
      <c r="G78" s="12" t="s">
        <v>275</v>
      </c>
      <c r="H78" s="12">
        <v>600</v>
      </c>
      <c r="I78" s="12">
        <v>10</v>
      </c>
      <c r="J78" s="12">
        <v>20</v>
      </c>
      <c r="K78" s="12">
        <v>2.5</v>
      </c>
      <c r="M78" s="12">
        <v>17</v>
      </c>
      <c r="N78" s="12">
        <v>1.375</v>
      </c>
      <c r="O78" s="12">
        <v>16</v>
      </c>
      <c r="P78" s="12">
        <v>1.25</v>
      </c>
      <c r="T78" s="12">
        <v>8.5</v>
      </c>
      <c r="U78" s="12">
        <v>8.5</v>
      </c>
      <c r="V78" s="12">
        <v>8.5</v>
      </c>
    </row>
    <row r="79" spans="2:22" x14ac:dyDescent="0.25">
      <c r="B79" s="12" t="s">
        <v>171</v>
      </c>
      <c r="C79" s="12" t="s">
        <v>172</v>
      </c>
      <c r="D79" s="12" t="s">
        <v>191</v>
      </c>
      <c r="E79" s="12" t="s">
        <v>52</v>
      </c>
      <c r="F79" s="12">
        <v>1</v>
      </c>
      <c r="G79" s="12" t="s">
        <v>275</v>
      </c>
      <c r="H79" s="12">
        <v>600</v>
      </c>
      <c r="I79" s="12">
        <v>12</v>
      </c>
      <c r="J79" s="12">
        <v>22</v>
      </c>
      <c r="K79" s="12">
        <v>2.625</v>
      </c>
      <c r="M79" s="12">
        <v>19.25</v>
      </c>
      <c r="N79" s="12">
        <v>1.375</v>
      </c>
      <c r="O79" s="12">
        <v>20</v>
      </c>
      <c r="P79" s="12">
        <v>1.25</v>
      </c>
      <c r="T79" s="12">
        <v>8.75</v>
      </c>
      <c r="U79" s="12">
        <v>8.5</v>
      </c>
      <c r="V79" s="12">
        <v>8.75</v>
      </c>
    </row>
    <row r="80" spans="2:22" x14ac:dyDescent="0.25">
      <c r="B80" s="12" t="s">
        <v>171</v>
      </c>
      <c r="C80" s="12" t="s">
        <v>172</v>
      </c>
      <c r="D80" s="12" t="s">
        <v>191</v>
      </c>
      <c r="E80" s="12" t="s">
        <v>52</v>
      </c>
      <c r="F80" s="12">
        <v>1</v>
      </c>
      <c r="G80" s="12" t="s">
        <v>275</v>
      </c>
      <c r="H80" s="12">
        <v>600</v>
      </c>
      <c r="I80" s="12">
        <v>14</v>
      </c>
      <c r="J80" s="12">
        <v>23.75</v>
      </c>
      <c r="K80" s="12">
        <v>2.75</v>
      </c>
      <c r="M80" s="12">
        <v>20.75</v>
      </c>
      <c r="N80" s="12">
        <v>1.5</v>
      </c>
      <c r="O80" s="12">
        <v>20</v>
      </c>
      <c r="P80" s="12">
        <v>1.375</v>
      </c>
      <c r="T80" s="12">
        <v>9.25</v>
      </c>
      <c r="U80" s="12">
        <v>9</v>
      </c>
      <c r="V80" s="12">
        <v>9.25</v>
      </c>
    </row>
    <row r="81" spans="2:22" x14ac:dyDescent="0.25">
      <c r="B81" s="12" t="s">
        <v>171</v>
      </c>
      <c r="C81" s="12" t="s">
        <v>172</v>
      </c>
      <c r="D81" s="12" t="s">
        <v>191</v>
      </c>
      <c r="E81" s="12" t="s">
        <v>52</v>
      </c>
      <c r="F81" s="12">
        <v>1</v>
      </c>
      <c r="G81" s="12" t="s">
        <v>275</v>
      </c>
      <c r="H81" s="12">
        <v>600</v>
      </c>
      <c r="I81" s="12">
        <v>16</v>
      </c>
      <c r="J81" s="12">
        <v>27</v>
      </c>
      <c r="K81" s="12">
        <v>3</v>
      </c>
      <c r="M81" s="12">
        <v>23.75</v>
      </c>
      <c r="N81" s="12">
        <v>1.625</v>
      </c>
      <c r="O81" s="12">
        <v>20</v>
      </c>
      <c r="P81" s="12">
        <v>1.5</v>
      </c>
      <c r="T81" s="12">
        <v>10</v>
      </c>
      <c r="U81" s="12">
        <v>9.75</v>
      </c>
      <c r="V81" s="12">
        <v>10</v>
      </c>
    </row>
    <row r="82" spans="2:22" x14ac:dyDescent="0.25">
      <c r="B82" s="12" t="s">
        <v>171</v>
      </c>
      <c r="C82" s="12" t="s">
        <v>172</v>
      </c>
      <c r="D82" s="12" t="s">
        <v>191</v>
      </c>
      <c r="E82" s="12" t="s">
        <v>52</v>
      </c>
      <c r="F82" s="12">
        <v>1</v>
      </c>
      <c r="G82" s="12" t="s">
        <v>275</v>
      </c>
      <c r="H82" s="12">
        <v>600</v>
      </c>
      <c r="I82" s="12">
        <v>18</v>
      </c>
      <c r="J82" s="12">
        <v>29.25</v>
      </c>
      <c r="K82" s="12">
        <v>3.25</v>
      </c>
      <c r="M82" s="12">
        <v>25.75</v>
      </c>
      <c r="N82" s="12">
        <v>1.75</v>
      </c>
      <c r="O82" s="12">
        <v>20</v>
      </c>
      <c r="P82" s="12">
        <v>1.625</v>
      </c>
      <c r="T82" s="12">
        <v>10.75</v>
      </c>
      <c r="U82" s="12">
        <v>10.5</v>
      </c>
      <c r="V82" s="12">
        <v>10.75</v>
      </c>
    </row>
    <row r="83" spans="2:22" x14ac:dyDescent="0.25">
      <c r="B83" s="12" t="s">
        <v>171</v>
      </c>
      <c r="C83" s="12" t="s">
        <v>172</v>
      </c>
      <c r="D83" s="12" t="s">
        <v>191</v>
      </c>
      <c r="E83" s="12" t="s">
        <v>52</v>
      </c>
      <c r="F83" s="12">
        <v>1</v>
      </c>
      <c r="G83" s="12" t="s">
        <v>275</v>
      </c>
      <c r="H83" s="12">
        <v>600</v>
      </c>
      <c r="I83" s="12">
        <v>20</v>
      </c>
      <c r="J83" s="12">
        <v>32</v>
      </c>
      <c r="K83" s="12">
        <v>3.5</v>
      </c>
      <c r="M83" s="12">
        <v>28.5</v>
      </c>
      <c r="N83" s="12">
        <v>1.75</v>
      </c>
      <c r="O83" s="12">
        <v>24</v>
      </c>
      <c r="P83" s="12">
        <v>1.625</v>
      </c>
      <c r="T83" s="12">
        <v>11.25</v>
      </c>
      <c r="U83" s="12">
        <v>11</v>
      </c>
      <c r="V83" s="12">
        <v>11.5</v>
      </c>
    </row>
    <row r="84" spans="2:22" x14ac:dyDescent="0.25">
      <c r="B84" s="12" t="s">
        <v>171</v>
      </c>
      <c r="C84" s="12" t="s">
        <v>172</v>
      </c>
      <c r="D84" s="12" t="s">
        <v>191</v>
      </c>
      <c r="E84" s="12" t="s">
        <v>52</v>
      </c>
      <c r="F84" s="12">
        <v>1</v>
      </c>
      <c r="G84" s="12" t="s">
        <v>275</v>
      </c>
      <c r="H84" s="12">
        <v>600</v>
      </c>
      <c r="I84" s="12">
        <v>24</v>
      </c>
      <c r="J84" s="12">
        <v>37</v>
      </c>
      <c r="K84" s="12">
        <v>4</v>
      </c>
      <c r="M84" s="12">
        <v>33</v>
      </c>
      <c r="N84" s="12">
        <v>2</v>
      </c>
      <c r="O84" s="12">
        <v>24</v>
      </c>
      <c r="P84" s="12">
        <v>1.875</v>
      </c>
      <c r="T84" s="12">
        <v>13</v>
      </c>
      <c r="U84" s="12">
        <v>12.75</v>
      </c>
      <c r="V84" s="12">
        <v>13.25</v>
      </c>
    </row>
    <row r="85" spans="2:22" x14ac:dyDescent="0.25">
      <c r="B85" s="12" t="s">
        <v>171</v>
      </c>
      <c r="C85" s="12" t="s">
        <v>172</v>
      </c>
      <c r="D85" s="12" t="s">
        <v>191</v>
      </c>
      <c r="E85" s="12" t="s">
        <v>52</v>
      </c>
      <c r="F85" s="12">
        <v>1</v>
      </c>
      <c r="G85" s="12" t="s">
        <v>276</v>
      </c>
      <c r="H85" s="12">
        <v>900</v>
      </c>
      <c r="I85" s="12">
        <v>0.5</v>
      </c>
      <c r="J85" s="12">
        <v>4.75</v>
      </c>
      <c r="K85" s="12">
        <v>0.875</v>
      </c>
      <c r="M85" s="12">
        <v>3.25</v>
      </c>
      <c r="N85" s="12">
        <v>0.875</v>
      </c>
      <c r="O85" s="12">
        <v>4</v>
      </c>
      <c r="P85" s="12">
        <v>0.75</v>
      </c>
      <c r="T85" s="12">
        <v>4.5</v>
      </c>
      <c r="U85" s="12">
        <v>4</v>
      </c>
      <c r="V85" s="12">
        <v>4.5</v>
      </c>
    </row>
    <row r="86" spans="2:22" x14ac:dyDescent="0.25">
      <c r="B86" s="12" t="s">
        <v>171</v>
      </c>
      <c r="C86" s="12" t="s">
        <v>172</v>
      </c>
      <c r="D86" s="12" t="s">
        <v>191</v>
      </c>
      <c r="E86" s="12" t="s">
        <v>52</v>
      </c>
      <c r="F86" s="12">
        <v>1</v>
      </c>
      <c r="G86" s="12" t="s">
        <v>276</v>
      </c>
      <c r="H86" s="12">
        <v>900</v>
      </c>
      <c r="I86" s="12">
        <v>0.75</v>
      </c>
      <c r="J86" s="12">
        <v>5.125</v>
      </c>
      <c r="K86" s="12">
        <v>1</v>
      </c>
      <c r="M86" s="12">
        <v>3.5</v>
      </c>
      <c r="N86" s="12">
        <v>0.875</v>
      </c>
      <c r="O86" s="12">
        <v>4</v>
      </c>
      <c r="P86" s="12">
        <v>0.75</v>
      </c>
      <c r="T86" s="12">
        <v>4.5</v>
      </c>
      <c r="U86" s="12">
        <v>4.25</v>
      </c>
      <c r="V86" s="12">
        <v>4.5</v>
      </c>
    </row>
    <row r="87" spans="2:22" x14ac:dyDescent="0.25">
      <c r="B87" s="12" t="s">
        <v>171</v>
      </c>
      <c r="C87" s="12" t="s">
        <v>172</v>
      </c>
      <c r="D87" s="12" t="s">
        <v>191</v>
      </c>
      <c r="E87" s="12" t="s">
        <v>52</v>
      </c>
      <c r="F87" s="12">
        <v>1</v>
      </c>
      <c r="G87" s="12" t="s">
        <v>276</v>
      </c>
      <c r="H87" s="12">
        <v>900</v>
      </c>
      <c r="I87" s="12">
        <v>1</v>
      </c>
      <c r="J87" s="12">
        <v>5.875</v>
      </c>
      <c r="K87" s="12">
        <v>1.125</v>
      </c>
      <c r="M87" s="12">
        <v>4</v>
      </c>
      <c r="N87" s="12">
        <v>1</v>
      </c>
      <c r="O87" s="12">
        <v>4</v>
      </c>
      <c r="P87" s="12">
        <v>0.875</v>
      </c>
      <c r="T87" s="12">
        <v>5</v>
      </c>
      <c r="U87" s="12">
        <v>4.75</v>
      </c>
      <c r="V87" s="12">
        <v>5</v>
      </c>
    </row>
    <row r="88" spans="2:22" x14ac:dyDescent="0.25">
      <c r="B88" s="12" t="s">
        <v>171</v>
      </c>
      <c r="C88" s="12" t="s">
        <v>172</v>
      </c>
      <c r="D88" s="12" t="s">
        <v>191</v>
      </c>
      <c r="E88" s="12" t="s">
        <v>52</v>
      </c>
      <c r="F88" s="12">
        <v>1</v>
      </c>
      <c r="G88" s="12" t="s">
        <v>276</v>
      </c>
      <c r="H88" s="12">
        <v>900</v>
      </c>
      <c r="I88" s="12">
        <v>1.25</v>
      </c>
      <c r="J88" s="12">
        <v>6.25</v>
      </c>
      <c r="K88" s="12">
        <v>1.125</v>
      </c>
      <c r="M88" s="12">
        <v>4.375</v>
      </c>
      <c r="N88" s="12">
        <v>1</v>
      </c>
      <c r="O88" s="12">
        <v>4</v>
      </c>
      <c r="P88" s="12">
        <v>0.875</v>
      </c>
      <c r="T88" s="12">
        <v>5</v>
      </c>
      <c r="U88" s="12">
        <v>4.75</v>
      </c>
      <c r="V88" s="12">
        <v>5</v>
      </c>
    </row>
    <row r="89" spans="2:22" x14ac:dyDescent="0.25">
      <c r="B89" s="12" t="s">
        <v>171</v>
      </c>
      <c r="C89" s="12" t="s">
        <v>172</v>
      </c>
      <c r="D89" s="12" t="s">
        <v>191</v>
      </c>
      <c r="E89" s="12" t="s">
        <v>52</v>
      </c>
      <c r="F89" s="12">
        <v>1</v>
      </c>
      <c r="G89" s="12" t="s">
        <v>276</v>
      </c>
      <c r="H89" s="12">
        <v>900</v>
      </c>
      <c r="I89" s="12">
        <v>1.5</v>
      </c>
      <c r="J89" s="12">
        <v>7</v>
      </c>
      <c r="K89" s="12">
        <v>1.25</v>
      </c>
      <c r="M89" s="12">
        <v>4.875</v>
      </c>
      <c r="N89" s="12">
        <v>1.125</v>
      </c>
      <c r="O89" s="12">
        <v>4</v>
      </c>
      <c r="P89" s="12">
        <v>1</v>
      </c>
      <c r="T89" s="12">
        <v>5.5</v>
      </c>
      <c r="U89" s="12">
        <v>5.25</v>
      </c>
      <c r="V89" s="12">
        <v>5.5</v>
      </c>
    </row>
    <row r="90" spans="2:22" x14ac:dyDescent="0.25">
      <c r="B90" s="12" t="s">
        <v>171</v>
      </c>
      <c r="C90" s="12" t="s">
        <v>172</v>
      </c>
      <c r="D90" s="12" t="s">
        <v>191</v>
      </c>
      <c r="E90" s="12" t="s">
        <v>52</v>
      </c>
      <c r="F90" s="12">
        <v>1</v>
      </c>
      <c r="G90" s="12" t="s">
        <v>276</v>
      </c>
      <c r="H90" s="12">
        <v>900</v>
      </c>
      <c r="I90" s="12">
        <v>2</v>
      </c>
      <c r="J90" s="12">
        <v>8.5</v>
      </c>
      <c r="K90" s="12">
        <v>1.5</v>
      </c>
      <c r="M90" s="12">
        <v>6.5</v>
      </c>
      <c r="N90" s="12">
        <v>1</v>
      </c>
      <c r="O90" s="12">
        <v>8</v>
      </c>
      <c r="P90" s="12">
        <v>0.875</v>
      </c>
      <c r="T90" s="12">
        <v>5.75</v>
      </c>
      <c r="U90" s="12">
        <v>5.5</v>
      </c>
      <c r="V90" s="12">
        <v>5.75</v>
      </c>
    </row>
    <row r="91" spans="2:22" x14ac:dyDescent="0.25">
      <c r="B91" s="12" t="s">
        <v>171</v>
      </c>
      <c r="C91" s="12" t="s">
        <v>172</v>
      </c>
      <c r="D91" s="12" t="s">
        <v>191</v>
      </c>
      <c r="E91" s="12" t="s">
        <v>52</v>
      </c>
      <c r="F91" s="12">
        <v>1</v>
      </c>
      <c r="G91" s="12" t="s">
        <v>276</v>
      </c>
      <c r="H91" s="12">
        <v>900</v>
      </c>
      <c r="I91" s="12">
        <v>2.5</v>
      </c>
      <c r="J91" s="12">
        <f>9+6/16</f>
        <v>9.375</v>
      </c>
      <c r="K91" s="12">
        <v>1.625</v>
      </c>
      <c r="M91" s="12">
        <v>7.5</v>
      </c>
      <c r="N91" s="12">
        <v>1.125</v>
      </c>
      <c r="O91" s="12">
        <v>8</v>
      </c>
      <c r="P91" s="12">
        <v>1</v>
      </c>
      <c r="T91" s="12">
        <v>6.25</v>
      </c>
      <c r="U91" s="12">
        <v>6</v>
      </c>
      <c r="V91" s="12">
        <v>6.25</v>
      </c>
    </row>
    <row r="92" spans="2:22" x14ac:dyDescent="0.25">
      <c r="B92" s="12" t="s">
        <v>171</v>
      </c>
      <c r="C92" s="12" t="s">
        <v>172</v>
      </c>
      <c r="D92" s="12" t="s">
        <v>191</v>
      </c>
      <c r="E92" s="12" t="s">
        <v>52</v>
      </c>
      <c r="F92" s="12">
        <v>1</v>
      </c>
      <c r="G92" s="12" t="s">
        <v>276</v>
      </c>
      <c r="H92" s="12">
        <v>900</v>
      </c>
      <c r="I92" s="12">
        <v>3</v>
      </c>
      <c r="J92" s="12">
        <v>9</v>
      </c>
      <c r="K92" s="12">
        <v>1.5</v>
      </c>
      <c r="M92" s="12">
        <v>7.5</v>
      </c>
      <c r="N92" s="12">
        <v>1</v>
      </c>
      <c r="O92" s="12">
        <v>8</v>
      </c>
      <c r="P92" s="12">
        <v>0.875</v>
      </c>
      <c r="T92" s="12">
        <v>5.75</v>
      </c>
      <c r="U92" s="12">
        <v>5.5</v>
      </c>
      <c r="V92" s="12">
        <v>5.75</v>
      </c>
    </row>
    <row r="93" spans="2:22" x14ac:dyDescent="0.25">
      <c r="B93" s="12" t="s">
        <v>171</v>
      </c>
      <c r="C93" s="12" t="s">
        <v>172</v>
      </c>
      <c r="D93" s="12" t="s">
        <v>191</v>
      </c>
      <c r="E93" s="12" t="s">
        <v>52</v>
      </c>
      <c r="F93" s="12">
        <v>1</v>
      </c>
      <c r="G93" s="12" t="s">
        <v>276</v>
      </c>
      <c r="H93" s="12">
        <v>900</v>
      </c>
      <c r="I93" s="12">
        <v>4</v>
      </c>
      <c r="J93" s="12">
        <v>11.5</v>
      </c>
      <c r="K93" s="12">
        <v>1.75</v>
      </c>
      <c r="M93" s="12">
        <v>9.25</v>
      </c>
      <c r="N93" s="12">
        <v>1.25</v>
      </c>
      <c r="O93" s="12">
        <v>8</v>
      </c>
      <c r="P93" s="12">
        <v>1.125</v>
      </c>
      <c r="T93" s="12">
        <v>6.75</v>
      </c>
      <c r="U93" s="12">
        <v>6.5</v>
      </c>
      <c r="V93" s="12">
        <v>6.75</v>
      </c>
    </row>
    <row r="94" spans="2:22" x14ac:dyDescent="0.25">
      <c r="B94" s="12" t="s">
        <v>171</v>
      </c>
      <c r="C94" s="12" t="s">
        <v>172</v>
      </c>
      <c r="D94" s="12" t="s">
        <v>191</v>
      </c>
      <c r="E94" s="12" t="s">
        <v>52</v>
      </c>
      <c r="F94" s="12">
        <v>1</v>
      </c>
      <c r="G94" s="12" t="s">
        <v>276</v>
      </c>
      <c r="H94" s="12">
        <v>900</v>
      </c>
      <c r="I94" s="12">
        <v>5</v>
      </c>
      <c r="J94" s="12">
        <v>13.75</v>
      </c>
      <c r="K94" s="12">
        <v>2</v>
      </c>
      <c r="M94" s="12">
        <v>11</v>
      </c>
      <c r="N94" s="12">
        <v>1.375</v>
      </c>
      <c r="O94" s="12">
        <v>8</v>
      </c>
      <c r="P94" s="12">
        <v>1.25</v>
      </c>
      <c r="T94" s="12">
        <v>7.5</v>
      </c>
      <c r="U94" s="12">
        <v>7.25</v>
      </c>
      <c r="V94" s="12">
        <v>7.5</v>
      </c>
    </row>
    <row r="95" spans="2:22" x14ac:dyDescent="0.25">
      <c r="B95" s="12" t="s">
        <v>171</v>
      </c>
      <c r="C95" s="12" t="s">
        <v>172</v>
      </c>
      <c r="D95" s="12" t="s">
        <v>191</v>
      </c>
      <c r="E95" s="12" t="s">
        <v>52</v>
      </c>
      <c r="F95" s="12">
        <v>1</v>
      </c>
      <c r="G95" s="12" t="s">
        <v>276</v>
      </c>
      <c r="H95" s="12">
        <v>900</v>
      </c>
      <c r="I95" s="12">
        <v>6</v>
      </c>
      <c r="J95" s="12">
        <v>15</v>
      </c>
      <c r="K95" s="12">
        <v>2.1875</v>
      </c>
      <c r="M95" s="12">
        <v>12.5</v>
      </c>
      <c r="N95" s="12">
        <v>1.25</v>
      </c>
      <c r="O95" s="12">
        <v>12</v>
      </c>
      <c r="P95" s="12">
        <v>1.125</v>
      </c>
      <c r="T95" s="12">
        <v>7.5</v>
      </c>
      <c r="U95" s="12">
        <v>7.25</v>
      </c>
      <c r="V95" s="12">
        <v>7.75</v>
      </c>
    </row>
    <row r="96" spans="2:22" x14ac:dyDescent="0.25">
      <c r="B96" s="12" t="s">
        <v>171</v>
      </c>
      <c r="C96" s="12" t="s">
        <v>172</v>
      </c>
      <c r="D96" s="12" t="s">
        <v>191</v>
      </c>
      <c r="E96" s="12" t="s">
        <v>52</v>
      </c>
      <c r="F96" s="12">
        <v>1</v>
      </c>
      <c r="G96" s="12" t="s">
        <v>276</v>
      </c>
      <c r="H96" s="12">
        <v>900</v>
      </c>
      <c r="I96" s="12">
        <v>8</v>
      </c>
      <c r="J96" s="12">
        <v>18.5</v>
      </c>
      <c r="K96" s="12">
        <v>2.5</v>
      </c>
      <c r="M96" s="12">
        <v>15.5</v>
      </c>
      <c r="N96" s="12">
        <v>1.5</v>
      </c>
      <c r="O96" s="12">
        <v>12</v>
      </c>
      <c r="P96" s="12">
        <v>1.375</v>
      </c>
      <c r="T96" s="12">
        <v>8.75</v>
      </c>
      <c r="U96" s="12">
        <v>8.5</v>
      </c>
      <c r="V96" s="12">
        <v>8.75</v>
      </c>
    </row>
    <row r="97" spans="2:22" x14ac:dyDescent="0.25">
      <c r="B97" s="12" t="s">
        <v>171</v>
      </c>
      <c r="C97" s="12" t="s">
        <v>172</v>
      </c>
      <c r="D97" s="12" t="s">
        <v>191</v>
      </c>
      <c r="E97" s="12" t="s">
        <v>52</v>
      </c>
      <c r="F97" s="12">
        <v>1</v>
      </c>
      <c r="G97" s="12" t="s">
        <v>276</v>
      </c>
      <c r="H97" s="12">
        <v>900</v>
      </c>
      <c r="I97" s="12">
        <v>10</v>
      </c>
      <c r="J97" s="12">
        <v>21.5</v>
      </c>
      <c r="K97" s="12">
        <v>2.75</v>
      </c>
      <c r="M97" s="12">
        <v>18.5</v>
      </c>
      <c r="N97" s="12">
        <v>1.5</v>
      </c>
      <c r="O97" s="12">
        <v>16</v>
      </c>
      <c r="P97" s="12">
        <v>1.375</v>
      </c>
      <c r="T97" s="12">
        <v>9.25</v>
      </c>
      <c r="U97" s="12">
        <v>9</v>
      </c>
      <c r="V97" s="12">
        <v>9.25</v>
      </c>
    </row>
    <row r="98" spans="2:22" x14ac:dyDescent="0.25">
      <c r="B98" s="12" t="s">
        <v>171</v>
      </c>
      <c r="C98" s="12" t="s">
        <v>172</v>
      </c>
      <c r="D98" s="12" t="s">
        <v>191</v>
      </c>
      <c r="E98" s="12" t="s">
        <v>52</v>
      </c>
      <c r="F98" s="12">
        <v>1</v>
      </c>
      <c r="G98" s="12" t="s">
        <v>276</v>
      </c>
      <c r="H98" s="12">
        <v>900</v>
      </c>
      <c r="I98" s="12">
        <v>12</v>
      </c>
      <c r="J98" s="12">
        <v>24</v>
      </c>
      <c r="K98" s="12">
        <v>3.125</v>
      </c>
      <c r="M98" s="12">
        <v>21</v>
      </c>
      <c r="N98" s="12">
        <v>1.5</v>
      </c>
      <c r="O98" s="12">
        <v>20</v>
      </c>
      <c r="P98" s="12">
        <v>1.375</v>
      </c>
      <c r="T98" s="12">
        <v>10</v>
      </c>
      <c r="U98" s="12">
        <v>9.75</v>
      </c>
      <c r="V98" s="12">
        <v>10</v>
      </c>
    </row>
    <row r="99" spans="2:22" x14ac:dyDescent="0.25">
      <c r="B99" s="12" t="s">
        <v>171</v>
      </c>
      <c r="C99" s="12" t="s">
        <v>172</v>
      </c>
      <c r="D99" s="12" t="s">
        <v>191</v>
      </c>
      <c r="E99" s="12" t="s">
        <v>52</v>
      </c>
      <c r="F99" s="12">
        <v>1</v>
      </c>
      <c r="G99" s="12" t="s">
        <v>276</v>
      </c>
      <c r="H99" s="12">
        <v>900</v>
      </c>
      <c r="I99" s="12">
        <v>14</v>
      </c>
      <c r="J99" s="12">
        <v>25.25</v>
      </c>
      <c r="K99" s="12">
        <v>3.375</v>
      </c>
      <c r="M99" s="12">
        <v>22</v>
      </c>
      <c r="N99" s="12">
        <v>1.625</v>
      </c>
      <c r="O99" s="12">
        <v>20</v>
      </c>
      <c r="P99" s="12">
        <v>1.5</v>
      </c>
      <c r="T99" s="12">
        <v>10.75</v>
      </c>
      <c r="U99" s="12">
        <v>10.5</v>
      </c>
      <c r="V99" s="12">
        <v>11</v>
      </c>
    </row>
    <row r="100" spans="2:22" x14ac:dyDescent="0.25">
      <c r="B100" s="12" t="s">
        <v>171</v>
      </c>
      <c r="C100" s="12" t="s">
        <v>172</v>
      </c>
      <c r="D100" s="12" t="s">
        <v>191</v>
      </c>
      <c r="E100" s="12" t="s">
        <v>52</v>
      </c>
      <c r="F100" s="12">
        <v>1</v>
      </c>
      <c r="G100" s="12" t="s">
        <v>276</v>
      </c>
      <c r="H100" s="12">
        <v>900</v>
      </c>
      <c r="I100" s="12">
        <v>16</v>
      </c>
      <c r="J100" s="12">
        <v>27.75</v>
      </c>
      <c r="K100" s="12">
        <v>3.5</v>
      </c>
      <c r="M100" s="12">
        <v>24.25</v>
      </c>
      <c r="N100" s="12">
        <v>1.75</v>
      </c>
      <c r="O100" s="12">
        <v>20</v>
      </c>
      <c r="P100" s="12">
        <v>1.625</v>
      </c>
      <c r="T100" s="12">
        <v>11.25</v>
      </c>
      <c r="U100" s="12">
        <v>11</v>
      </c>
      <c r="V100" s="12">
        <v>11.5</v>
      </c>
    </row>
    <row r="101" spans="2:22" x14ac:dyDescent="0.25">
      <c r="B101" s="12" t="s">
        <v>171</v>
      </c>
      <c r="C101" s="12" t="s">
        <v>172</v>
      </c>
      <c r="D101" s="12" t="s">
        <v>191</v>
      </c>
      <c r="E101" s="12" t="s">
        <v>52</v>
      </c>
      <c r="F101" s="12">
        <v>1</v>
      </c>
      <c r="G101" s="12" t="s">
        <v>276</v>
      </c>
      <c r="H101" s="12">
        <v>900</v>
      </c>
      <c r="I101" s="12">
        <v>18</v>
      </c>
      <c r="J101" s="12">
        <v>31</v>
      </c>
      <c r="K101" s="12">
        <v>4</v>
      </c>
      <c r="M101" s="12">
        <v>27</v>
      </c>
      <c r="N101" s="12">
        <v>2</v>
      </c>
      <c r="O101" s="12">
        <v>20</v>
      </c>
      <c r="P101" s="12">
        <v>1.875</v>
      </c>
      <c r="T101" s="12">
        <v>12.75</v>
      </c>
      <c r="U101" s="12">
        <v>12.5</v>
      </c>
      <c r="V101" s="12">
        <v>13.25</v>
      </c>
    </row>
    <row r="102" spans="2:22" x14ac:dyDescent="0.25">
      <c r="B102" s="12" t="s">
        <v>171</v>
      </c>
      <c r="C102" s="12" t="s">
        <v>172</v>
      </c>
      <c r="D102" s="12" t="s">
        <v>191</v>
      </c>
      <c r="E102" s="12" t="s">
        <v>52</v>
      </c>
      <c r="F102" s="12">
        <v>1</v>
      </c>
      <c r="G102" s="12" t="s">
        <v>276</v>
      </c>
      <c r="H102" s="12">
        <v>900</v>
      </c>
      <c r="I102" s="12">
        <v>20</v>
      </c>
      <c r="J102" s="12">
        <v>33.25</v>
      </c>
      <c r="K102" s="12">
        <v>4.25</v>
      </c>
      <c r="M102" s="12">
        <v>29.5</v>
      </c>
      <c r="N102" s="12">
        <v>2.125</v>
      </c>
      <c r="O102" s="12">
        <v>20</v>
      </c>
      <c r="P102" s="12">
        <v>2</v>
      </c>
      <c r="T102" s="12">
        <v>13.75</v>
      </c>
      <c r="U102" s="12">
        <v>13.5</v>
      </c>
      <c r="V102" s="12">
        <v>14.25</v>
      </c>
    </row>
    <row r="103" spans="2:22" x14ac:dyDescent="0.25">
      <c r="B103" s="12" t="s">
        <v>171</v>
      </c>
      <c r="C103" s="12" t="s">
        <v>172</v>
      </c>
      <c r="D103" s="12" t="s">
        <v>191</v>
      </c>
      <c r="E103" s="12" t="s">
        <v>52</v>
      </c>
      <c r="F103" s="12">
        <v>1</v>
      </c>
      <c r="G103" s="12" t="s">
        <v>276</v>
      </c>
      <c r="H103" s="12">
        <v>900</v>
      </c>
      <c r="I103" s="12">
        <v>24</v>
      </c>
      <c r="J103" s="12">
        <v>41</v>
      </c>
      <c r="K103" s="12">
        <v>5.5</v>
      </c>
      <c r="M103" s="12">
        <v>35.5</v>
      </c>
      <c r="N103" s="12">
        <v>2.625</v>
      </c>
      <c r="O103" s="12">
        <v>20</v>
      </c>
      <c r="P103" s="12">
        <v>2.5</v>
      </c>
      <c r="T103" s="12">
        <v>17.25</v>
      </c>
      <c r="U103" s="12">
        <v>17</v>
      </c>
      <c r="V103" s="12">
        <v>18</v>
      </c>
    </row>
    <row r="104" spans="2:22" x14ac:dyDescent="0.25">
      <c r="B104" s="12" t="s">
        <v>171</v>
      </c>
      <c r="C104" s="12" t="s">
        <v>172</v>
      </c>
      <c r="D104" s="12" t="s">
        <v>191</v>
      </c>
      <c r="E104" s="12" t="s">
        <v>52</v>
      </c>
      <c r="F104" s="12">
        <v>1</v>
      </c>
      <c r="G104" s="12" t="s">
        <v>277</v>
      </c>
      <c r="H104" s="12">
        <v>1500</v>
      </c>
      <c r="I104" s="12">
        <v>0.5</v>
      </c>
      <c r="J104" s="12">
        <v>4.75</v>
      </c>
      <c r="K104" s="12">
        <v>0.875</v>
      </c>
      <c r="M104" s="12">
        <v>3.25</v>
      </c>
      <c r="N104" s="12">
        <v>0.875</v>
      </c>
      <c r="O104" s="12">
        <v>4</v>
      </c>
      <c r="P104" s="12">
        <v>0.75</v>
      </c>
      <c r="T104" s="12">
        <v>4.5</v>
      </c>
      <c r="U104" s="12">
        <v>4</v>
      </c>
      <c r="V104" s="12">
        <v>4.5</v>
      </c>
    </row>
    <row r="105" spans="2:22" x14ac:dyDescent="0.25">
      <c r="B105" s="12" t="s">
        <v>171</v>
      </c>
      <c r="C105" s="12" t="s">
        <v>172</v>
      </c>
      <c r="D105" s="12" t="s">
        <v>191</v>
      </c>
      <c r="E105" s="12" t="s">
        <v>52</v>
      </c>
      <c r="F105" s="12">
        <v>1</v>
      </c>
      <c r="G105" s="12" t="s">
        <v>277</v>
      </c>
      <c r="H105" s="12">
        <v>1500</v>
      </c>
      <c r="I105" s="12">
        <v>0.75</v>
      </c>
      <c r="J105" s="12">
        <v>5.125</v>
      </c>
      <c r="K105" s="12">
        <v>1</v>
      </c>
      <c r="M105" s="12">
        <v>3.5</v>
      </c>
      <c r="N105" s="12">
        <v>0.875</v>
      </c>
      <c r="O105" s="12">
        <v>4</v>
      </c>
      <c r="P105" s="12">
        <v>0.75</v>
      </c>
      <c r="T105" s="12">
        <v>4.5</v>
      </c>
      <c r="U105" s="12">
        <v>4.25</v>
      </c>
      <c r="V105" s="12">
        <v>4.5</v>
      </c>
    </row>
    <row r="106" spans="2:22" x14ac:dyDescent="0.25">
      <c r="B106" s="12" t="s">
        <v>171</v>
      </c>
      <c r="C106" s="12" t="s">
        <v>172</v>
      </c>
      <c r="D106" s="12" t="s">
        <v>191</v>
      </c>
      <c r="E106" s="12" t="s">
        <v>52</v>
      </c>
      <c r="F106" s="12">
        <v>1</v>
      </c>
      <c r="G106" s="12" t="s">
        <v>277</v>
      </c>
      <c r="H106" s="12">
        <v>1500</v>
      </c>
      <c r="I106" s="12">
        <v>1</v>
      </c>
      <c r="J106" s="12">
        <v>5.875</v>
      </c>
      <c r="K106" s="12">
        <v>1.125</v>
      </c>
      <c r="M106" s="12">
        <v>4</v>
      </c>
      <c r="N106" s="12">
        <v>1</v>
      </c>
      <c r="O106" s="12">
        <v>4</v>
      </c>
      <c r="P106" s="12">
        <v>0.875</v>
      </c>
      <c r="T106" s="12">
        <v>5</v>
      </c>
      <c r="U106" s="12">
        <v>4.75</v>
      </c>
      <c r="V106" s="12">
        <v>5</v>
      </c>
    </row>
    <row r="107" spans="2:22" x14ac:dyDescent="0.25">
      <c r="B107" s="12" t="s">
        <v>171</v>
      </c>
      <c r="C107" s="12" t="s">
        <v>172</v>
      </c>
      <c r="D107" s="12" t="s">
        <v>191</v>
      </c>
      <c r="E107" s="12" t="s">
        <v>52</v>
      </c>
      <c r="F107" s="12">
        <v>1</v>
      </c>
      <c r="G107" s="12" t="s">
        <v>277</v>
      </c>
      <c r="H107" s="12">
        <v>1500</v>
      </c>
      <c r="I107" s="12">
        <v>1.25</v>
      </c>
      <c r="J107" s="12">
        <v>6.25</v>
      </c>
      <c r="K107" s="12">
        <v>1.125</v>
      </c>
      <c r="M107" s="12">
        <v>4.375</v>
      </c>
      <c r="N107" s="12">
        <v>1</v>
      </c>
      <c r="O107" s="12">
        <v>4</v>
      </c>
      <c r="P107" s="12">
        <v>0.875</v>
      </c>
      <c r="T107" s="12">
        <v>5</v>
      </c>
      <c r="U107" s="12">
        <v>4.75</v>
      </c>
      <c r="V107" s="12">
        <v>5</v>
      </c>
    </row>
    <row r="108" spans="2:22" x14ac:dyDescent="0.25">
      <c r="B108" s="12" t="s">
        <v>171</v>
      </c>
      <c r="C108" s="12" t="s">
        <v>172</v>
      </c>
      <c r="D108" s="12" t="s">
        <v>191</v>
      </c>
      <c r="E108" s="12" t="s">
        <v>52</v>
      </c>
      <c r="F108" s="12">
        <v>1</v>
      </c>
      <c r="G108" s="12" t="s">
        <v>277</v>
      </c>
      <c r="H108" s="12">
        <v>1500</v>
      </c>
      <c r="I108" s="12">
        <v>1.5</v>
      </c>
      <c r="J108" s="12">
        <v>7</v>
      </c>
      <c r="K108" s="12">
        <v>1.25</v>
      </c>
      <c r="M108" s="12">
        <v>4.875</v>
      </c>
      <c r="N108" s="12">
        <v>1.125</v>
      </c>
      <c r="O108" s="12">
        <v>4</v>
      </c>
      <c r="P108" s="12">
        <v>1</v>
      </c>
      <c r="T108" s="12">
        <v>5.5</v>
      </c>
      <c r="U108" s="12">
        <v>5.25</v>
      </c>
      <c r="V108" s="12">
        <v>5.5</v>
      </c>
    </row>
    <row r="109" spans="2:22" x14ac:dyDescent="0.25">
      <c r="B109" s="12" t="s">
        <v>171</v>
      </c>
      <c r="C109" s="12" t="s">
        <v>172</v>
      </c>
      <c r="D109" s="12" t="s">
        <v>191</v>
      </c>
      <c r="E109" s="12" t="s">
        <v>52</v>
      </c>
      <c r="F109" s="12">
        <v>1</v>
      </c>
      <c r="G109" s="12" t="s">
        <v>277</v>
      </c>
      <c r="H109" s="12">
        <v>1500</v>
      </c>
      <c r="I109" s="12">
        <v>2</v>
      </c>
      <c r="J109" s="12">
        <v>8.5</v>
      </c>
      <c r="K109" s="12">
        <v>1.5</v>
      </c>
      <c r="M109" s="12">
        <v>6.5</v>
      </c>
      <c r="N109" s="12">
        <v>1</v>
      </c>
      <c r="O109" s="12">
        <v>8</v>
      </c>
      <c r="P109" s="12">
        <v>0.875</v>
      </c>
      <c r="T109" s="12">
        <v>5.75</v>
      </c>
      <c r="U109" s="12">
        <v>5.5</v>
      </c>
      <c r="V109" s="12">
        <v>5.75</v>
      </c>
    </row>
    <row r="110" spans="2:22" x14ac:dyDescent="0.25">
      <c r="B110" s="12" t="s">
        <v>171</v>
      </c>
      <c r="C110" s="12" t="s">
        <v>172</v>
      </c>
      <c r="D110" s="12" t="s">
        <v>191</v>
      </c>
      <c r="E110" s="12" t="s">
        <v>52</v>
      </c>
      <c r="F110" s="12">
        <v>1</v>
      </c>
      <c r="G110" s="12" t="s">
        <v>277</v>
      </c>
      <c r="H110" s="12">
        <v>1500</v>
      </c>
      <c r="I110" s="12">
        <v>2.5</v>
      </c>
      <c r="J110" s="12">
        <f>9+6/16</f>
        <v>9.375</v>
      </c>
      <c r="K110" s="12">
        <v>1.625</v>
      </c>
      <c r="M110" s="12">
        <v>7.5</v>
      </c>
      <c r="N110" s="12">
        <v>1.125</v>
      </c>
      <c r="O110" s="12">
        <v>8</v>
      </c>
      <c r="P110" s="12">
        <v>1</v>
      </c>
      <c r="T110" s="12">
        <v>6.25</v>
      </c>
      <c r="U110" s="12">
        <v>6</v>
      </c>
      <c r="V110" s="12">
        <v>6.25</v>
      </c>
    </row>
    <row r="111" spans="2:22" x14ac:dyDescent="0.25">
      <c r="B111" s="12" t="s">
        <v>171</v>
      </c>
      <c r="C111" s="12" t="s">
        <v>172</v>
      </c>
      <c r="D111" s="12" t="s">
        <v>191</v>
      </c>
      <c r="E111" s="12" t="s">
        <v>52</v>
      </c>
      <c r="F111" s="12">
        <v>1</v>
      </c>
      <c r="G111" s="12" t="s">
        <v>277</v>
      </c>
      <c r="H111" s="12">
        <v>1500</v>
      </c>
      <c r="I111" s="12">
        <v>3</v>
      </c>
      <c r="J111" s="12">
        <v>10.5</v>
      </c>
      <c r="K111" s="12">
        <v>1.875</v>
      </c>
      <c r="M111" s="12">
        <v>8</v>
      </c>
      <c r="N111" s="12">
        <v>1.25</v>
      </c>
      <c r="O111" s="12">
        <v>8</v>
      </c>
      <c r="P111" s="12">
        <v>1.125</v>
      </c>
      <c r="T111" s="12">
        <v>7</v>
      </c>
      <c r="U111" s="12">
        <v>6.75</v>
      </c>
      <c r="V111" s="12">
        <v>7</v>
      </c>
    </row>
    <row r="112" spans="2:22" x14ac:dyDescent="0.25">
      <c r="B112" s="12" t="s">
        <v>171</v>
      </c>
      <c r="C112" s="12" t="s">
        <v>172</v>
      </c>
      <c r="D112" s="12" t="s">
        <v>191</v>
      </c>
      <c r="E112" s="12" t="s">
        <v>52</v>
      </c>
      <c r="F112" s="12">
        <v>1</v>
      </c>
      <c r="G112" s="12" t="s">
        <v>277</v>
      </c>
      <c r="H112" s="12">
        <v>1500</v>
      </c>
      <c r="I112" s="12">
        <v>4</v>
      </c>
      <c r="J112" s="12">
        <v>12.25</v>
      </c>
      <c r="K112" s="12">
        <v>2.125</v>
      </c>
      <c r="M112" s="12">
        <v>9.5</v>
      </c>
      <c r="N112" s="12">
        <v>1.375</v>
      </c>
      <c r="O112" s="12">
        <v>8</v>
      </c>
      <c r="P112" s="12">
        <v>1.25</v>
      </c>
      <c r="T112" s="12">
        <v>7.75</v>
      </c>
      <c r="U112" s="12">
        <v>7.5</v>
      </c>
      <c r="V112" s="12">
        <v>7.75</v>
      </c>
    </row>
    <row r="113" spans="2:22" x14ac:dyDescent="0.25">
      <c r="B113" s="12" t="s">
        <v>171</v>
      </c>
      <c r="C113" s="12" t="s">
        <v>172</v>
      </c>
      <c r="D113" s="12" t="s">
        <v>191</v>
      </c>
      <c r="E113" s="12" t="s">
        <v>52</v>
      </c>
      <c r="F113" s="12">
        <v>1</v>
      </c>
      <c r="G113" s="12" t="s">
        <v>277</v>
      </c>
      <c r="H113" s="12">
        <v>1500</v>
      </c>
      <c r="I113" s="12">
        <v>5</v>
      </c>
      <c r="J113" s="12">
        <v>14.75</v>
      </c>
      <c r="K113" s="12">
        <v>2.875</v>
      </c>
      <c r="M113" s="12">
        <v>11.5</v>
      </c>
      <c r="N113" s="12">
        <v>1.625</v>
      </c>
      <c r="O113" s="12">
        <v>8</v>
      </c>
      <c r="P113" s="12">
        <v>1.5</v>
      </c>
      <c r="T113" s="12">
        <v>9.75</v>
      </c>
      <c r="U113" s="12">
        <v>9.5</v>
      </c>
      <c r="V113" s="12">
        <v>9.75</v>
      </c>
    </row>
    <row r="114" spans="2:22" x14ac:dyDescent="0.25">
      <c r="B114" s="12" t="s">
        <v>171</v>
      </c>
      <c r="C114" s="12" t="s">
        <v>172</v>
      </c>
      <c r="D114" s="12" t="s">
        <v>191</v>
      </c>
      <c r="E114" s="12" t="s">
        <v>52</v>
      </c>
      <c r="F114" s="12">
        <v>1</v>
      </c>
      <c r="G114" s="12" t="s">
        <v>277</v>
      </c>
      <c r="H114" s="12">
        <v>1500</v>
      </c>
      <c r="I114" s="12">
        <v>6</v>
      </c>
      <c r="J114" s="12">
        <v>15.5</v>
      </c>
      <c r="K114" s="12">
        <v>3.25</v>
      </c>
      <c r="M114" s="12">
        <v>12.5</v>
      </c>
      <c r="N114" s="12">
        <v>1.5</v>
      </c>
      <c r="O114" s="12">
        <v>12</v>
      </c>
      <c r="P114" s="12">
        <v>1.375</v>
      </c>
      <c r="T114" s="12">
        <v>10.5</v>
      </c>
      <c r="U114" s="12">
        <v>10</v>
      </c>
      <c r="V114" s="12">
        <v>10.5</v>
      </c>
    </row>
    <row r="115" spans="2:22" x14ac:dyDescent="0.25">
      <c r="B115" s="12" t="s">
        <v>171</v>
      </c>
      <c r="C115" s="12" t="s">
        <v>172</v>
      </c>
      <c r="D115" s="12" t="s">
        <v>191</v>
      </c>
      <c r="E115" s="12" t="s">
        <v>52</v>
      </c>
      <c r="F115" s="12">
        <v>1</v>
      </c>
      <c r="G115" s="12" t="s">
        <v>277</v>
      </c>
      <c r="H115" s="12">
        <v>1500</v>
      </c>
      <c r="I115" s="12">
        <v>8</v>
      </c>
      <c r="J115" s="12">
        <v>19</v>
      </c>
      <c r="K115" s="12">
        <v>3.625</v>
      </c>
      <c r="M115" s="12">
        <v>15.5</v>
      </c>
      <c r="N115" s="12">
        <v>1.75</v>
      </c>
      <c r="O115" s="12">
        <v>12</v>
      </c>
      <c r="P115" s="12">
        <v>1.625</v>
      </c>
      <c r="T115" s="12">
        <v>11.5</v>
      </c>
      <c r="U115" s="12">
        <v>11.25</v>
      </c>
      <c r="V115" s="12">
        <v>12.75</v>
      </c>
    </row>
    <row r="116" spans="2:22" x14ac:dyDescent="0.25">
      <c r="B116" s="12" t="s">
        <v>171</v>
      </c>
      <c r="C116" s="12" t="s">
        <v>172</v>
      </c>
      <c r="D116" s="12" t="s">
        <v>191</v>
      </c>
      <c r="E116" s="12" t="s">
        <v>52</v>
      </c>
      <c r="F116" s="12">
        <v>1</v>
      </c>
      <c r="G116" s="12" t="s">
        <v>277</v>
      </c>
      <c r="H116" s="12">
        <v>1500</v>
      </c>
      <c r="I116" s="12">
        <v>10</v>
      </c>
      <c r="J116" s="12">
        <v>23</v>
      </c>
      <c r="K116" s="12">
        <v>4.25</v>
      </c>
      <c r="M116" s="12">
        <v>19</v>
      </c>
      <c r="N116" s="12">
        <v>2</v>
      </c>
      <c r="O116" s="12">
        <v>12</v>
      </c>
      <c r="P116" s="12">
        <v>1.875</v>
      </c>
      <c r="T116" s="12">
        <v>13.25</v>
      </c>
      <c r="U116" s="12">
        <v>13</v>
      </c>
      <c r="V116" s="12">
        <v>13.5</v>
      </c>
    </row>
    <row r="117" spans="2:22" x14ac:dyDescent="0.25">
      <c r="B117" s="12" t="s">
        <v>171</v>
      </c>
      <c r="C117" s="12" t="s">
        <v>172</v>
      </c>
      <c r="D117" s="12" t="s">
        <v>191</v>
      </c>
      <c r="E117" s="12" t="s">
        <v>52</v>
      </c>
      <c r="F117" s="12">
        <v>1</v>
      </c>
      <c r="G117" s="12" t="s">
        <v>277</v>
      </c>
      <c r="H117" s="12">
        <v>1500</v>
      </c>
      <c r="I117" s="12">
        <v>12</v>
      </c>
      <c r="J117" s="12">
        <v>26.5</v>
      </c>
      <c r="K117" s="12">
        <v>4.875</v>
      </c>
      <c r="M117" s="12">
        <v>22.5</v>
      </c>
      <c r="N117" s="12">
        <v>2.125</v>
      </c>
      <c r="O117" s="12">
        <v>16</v>
      </c>
      <c r="P117" s="12">
        <v>2</v>
      </c>
      <c r="T117" s="12">
        <v>14.75</v>
      </c>
      <c r="U117" s="12">
        <v>14.5</v>
      </c>
      <c r="V117" s="12">
        <v>15.25</v>
      </c>
    </row>
    <row r="118" spans="2:22" x14ac:dyDescent="0.25">
      <c r="B118" s="12" t="s">
        <v>171</v>
      </c>
      <c r="C118" s="12" t="s">
        <v>172</v>
      </c>
      <c r="D118" s="12" t="s">
        <v>191</v>
      </c>
      <c r="E118" s="12" t="s">
        <v>52</v>
      </c>
      <c r="F118" s="12">
        <v>1</v>
      </c>
      <c r="G118" s="12" t="s">
        <v>277</v>
      </c>
      <c r="H118" s="12">
        <v>1500</v>
      </c>
      <c r="I118" s="12">
        <v>14</v>
      </c>
      <c r="J118" s="12">
        <v>29.5</v>
      </c>
      <c r="K118" s="12">
        <v>5.25</v>
      </c>
      <c r="M118" s="12">
        <v>25</v>
      </c>
      <c r="N118" s="12">
        <v>2.375</v>
      </c>
      <c r="O118" s="12">
        <v>16</v>
      </c>
      <c r="P118" s="12">
        <v>2.25</v>
      </c>
      <c r="T118" s="12">
        <v>16</v>
      </c>
      <c r="U118" s="12">
        <v>15.75</v>
      </c>
      <c r="V118" s="12">
        <v>16.75</v>
      </c>
    </row>
    <row r="119" spans="2:22" x14ac:dyDescent="0.25">
      <c r="B119" s="12" t="s">
        <v>171</v>
      </c>
      <c r="C119" s="12" t="s">
        <v>172</v>
      </c>
      <c r="D119" s="12" t="s">
        <v>191</v>
      </c>
      <c r="E119" s="12" t="s">
        <v>52</v>
      </c>
      <c r="F119" s="12">
        <v>1</v>
      </c>
      <c r="G119" s="12" t="s">
        <v>277</v>
      </c>
      <c r="H119" s="12">
        <v>1500</v>
      </c>
      <c r="I119" s="12">
        <v>16</v>
      </c>
      <c r="J119" s="12">
        <v>32.5</v>
      </c>
      <c r="K119" s="12">
        <v>5.75</v>
      </c>
      <c r="M119" s="12">
        <v>25.75</v>
      </c>
      <c r="N119" s="12">
        <v>2.625</v>
      </c>
      <c r="O119" s="12">
        <v>16</v>
      </c>
      <c r="P119" s="12">
        <v>2.5</v>
      </c>
      <c r="T119" s="12">
        <v>17.5</v>
      </c>
      <c r="U119" s="12">
        <v>17.25</v>
      </c>
      <c r="V119" s="12">
        <v>18.5</v>
      </c>
    </row>
    <row r="120" spans="2:22" x14ac:dyDescent="0.25">
      <c r="B120" s="12" t="s">
        <v>171</v>
      </c>
      <c r="C120" s="12" t="s">
        <v>172</v>
      </c>
      <c r="D120" s="12" t="s">
        <v>191</v>
      </c>
      <c r="E120" s="12" t="s">
        <v>52</v>
      </c>
      <c r="F120" s="12">
        <v>1</v>
      </c>
      <c r="G120" s="12" t="s">
        <v>277</v>
      </c>
      <c r="H120" s="12">
        <v>1500</v>
      </c>
      <c r="I120" s="12">
        <v>18</v>
      </c>
      <c r="J120" s="12">
        <v>36</v>
      </c>
      <c r="K120" s="12">
        <v>6.375</v>
      </c>
      <c r="M120" s="12">
        <v>30.5</v>
      </c>
      <c r="N120" s="12">
        <v>2.875</v>
      </c>
      <c r="O120" s="12">
        <v>16</v>
      </c>
      <c r="P120" s="12">
        <v>2.75</v>
      </c>
      <c r="T120" s="12">
        <v>19.5</v>
      </c>
      <c r="U120" s="12">
        <v>19.25</v>
      </c>
      <c r="V120" s="12">
        <v>20.75</v>
      </c>
    </row>
    <row r="121" spans="2:22" x14ac:dyDescent="0.25">
      <c r="B121" s="12" t="s">
        <v>171</v>
      </c>
      <c r="C121" s="12" t="s">
        <v>172</v>
      </c>
      <c r="D121" s="12" t="s">
        <v>191</v>
      </c>
      <c r="E121" s="12" t="s">
        <v>52</v>
      </c>
      <c r="F121" s="12">
        <v>1</v>
      </c>
      <c r="G121" s="12" t="s">
        <v>277</v>
      </c>
      <c r="H121" s="12">
        <v>1500</v>
      </c>
      <c r="I121" s="12">
        <v>20</v>
      </c>
      <c r="J121" s="12">
        <v>38.75</v>
      </c>
      <c r="K121" s="12">
        <v>7</v>
      </c>
      <c r="M121" s="12">
        <v>32.75</v>
      </c>
      <c r="N121" s="12">
        <v>3.125</v>
      </c>
      <c r="O121" s="12">
        <v>16</v>
      </c>
      <c r="P121" s="12">
        <v>3</v>
      </c>
      <c r="T121" s="12">
        <v>21.5</v>
      </c>
      <c r="U121" s="12">
        <v>21</v>
      </c>
      <c r="V121" s="12">
        <v>22.25</v>
      </c>
    </row>
    <row r="122" spans="2:22" x14ac:dyDescent="0.25">
      <c r="B122" s="12" t="s">
        <v>171</v>
      </c>
      <c r="C122" s="12" t="s">
        <v>172</v>
      </c>
      <c r="D122" s="12" t="s">
        <v>191</v>
      </c>
      <c r="E122" s="12" t="s">
        <v>52</v>
      </c>
      <c r="F122" s="12">
        <v>1</v>
      </c>
      <c r="G122" s="12" t="s">
        <v>277</v>
      </c>
      <c r="H122" s="12">
        <v>1500</v>
      </c>
      <c r="I122" s="12">
        <v>24</v>
      </c>
      <c r="J122" s="12">
        <v>46</v>
      </c>
      <c r="K122" s="12">
        <v>8</v>
      </c>
      <c r="M122" s="12">
        <v>39</v>
      </c>
      <c r="N122" s="12">
        <v>3.625</v>
      </c>
      <c r="O122" s="12">
        <v>16</v>
      </c>
      <c r="P122" s="12">
        <v>3.5</v>
      </c>
      <c r="T122" s="12">
        <v>24.25</v>
      </c>
      <c r="U122" s="12">
        <v>24</v>
      </c>
      <c r="V122" s="12">
        <v>25.5</v>
      </c>
    </row>
    <row r="123" spans="2:22" x14ac:dyDescent="0.25">
      <c r="B123" s="12" t="s">
        <v>171</v>
      </c>
      <c r="C123" s="12" t="s">
        <v>172</v>
      </c>
      <c r="D123" s="12" t="s">
        <v>191</v>
      </c>
      <c r="E123" s="12" t="s">
        <v>52</v>
      </c>
      <c r="F123" s="12">
        <v>1</v>
      </c>
      <c r="G123" s="12" t="s">
        <v>278</v>
      </c>
      <c r="H123" s="12">
        <v>2500</v>
      </c>
      <c r="I123" s="12">
        <v>0.5</v>
      </c>
      <c r="J123" s="12">
        <v>5.25</v>
      </c>
      <c r="K123" s="12">
        <v>1.1875</v>
      </c>
      <c r="M123" s="12">
        <v>3.5</v>
      </c>
      <c r="N123" s="12">
        <v>0.875</v>
      </c>
      <c r="O123" s="12">
        <v>4</v>
      </c>
      <c r="P123" s="12">
        <v>0.75</v>
      </c>
      <c r="T123" s="12">
        <v>4.75</v>
      </c>
      <c r="U123" s="12">
        <v>4.5</v>
      </c>
      <c r="V123" s="12">
        <v>4.75</v>
      </c>
    </row>
    <row r="124" spans="2:22" x14ac:dyDescent="0.25">
      <c r="B124" s="12" t="s">
        <v>171</v>
      </c>
      <c r="C124" s="12" t="s">
        <v>172</v>
      </c>
      <c r="D124" s="12" t="s">
        <v>191</v>
      </c>
      <c r="E124" s="12" t="s">
        <v>52</v>
      </c>
      <c r="F124" s="12">
        <v>1</v>
      </c>
      <c r="G124" s="12" t="s">
        <v>278</v>
      </c>
      <c r="H124" s="12">
        <v>2500</v>
      </c>
      <c r="I124" s="12">
        <v>0.75</v>
      </c>
      <c r="J124" s="12">
        <v>5.5</v>
      </c>
      <c r="K124" s="12">
        <v>1.25</v>
      </c>
      <c r="M124" s="12">
        <v>3.75</v>
      </c>
      <c r="N124" s="12">
        <v>0.875</v>
      </c>
      <c r="O124" s="12">
        <v>4</v>
      </c>
      <c r="P124" s="12">
        <v>0.75</v>
      </c>
      <c r="T124" s="12">
        <v>5</v>
      </c>
      <c r="U124" s="12">
        <v>4.75</v>
      </c>
      <c r="V124" s="12">
        <v>5</v>
      </c>
    </row>
    <row r="125" spans="2:22" x14ac:dyDescent="0.25">
      <c r="B125" s="12" t="s">
        <v>171</v>
      </c>
      <c r="C125" s="12" t="s">
        <v>172</v>
      </c>
      <c r="D125" s="12" t="s">
        <v>191</v>
      </c>
      <c r="E125" s="12" t="s">
        <v>52</v>
      </c>
      <c r="F125" s="12">
        <v>1</v>
      </c>
      <c r="G125" s="12" t="s">
        <v>278</v>
      </c>
      <c r="H125" s="12">
        <v>2500</v>
      </c>
      <c r="I125" s="12">
        <v>1</v>
      </c>
      <c r="J125" s="12">
        <v>6.25</v>
      </c>
      <c r="K125" s="12">
        <v>1.375</v>
      </c>
      <c r="M125" s="12">
        <v>4.25</v>
      </c>
      <c r="N125" s="12">
        <v>1</v>
      </c>
      <c r="O125" s="12">
        <v>4</v>
      </c>
      <c r="P125" s="12">
        <v>0.875</v>
      </c>
      <c r="T125" s="12">
        <v>5.5</v>
      </c>
      <c r="U125" s="12">
        <v>5.25</v>
      </c>
      <c r="V125" s="12">
        <v>5.5</v>
      </c>
    </row>
    <row r="126" spans="2:22" x14ac:dyDescent="0.25">
      <c r="B126" s="12" t="s">
        <v>171</v>
      </c>
      <c r="C126" s="12" t="s">
        <v>172</v>
      </c>
      <c r="D126" s="12" t="s">
        <v>191</v>
      </c>
      <c r="E126" s="12" t="s">
        <v>52</v>
      </c>
      <c r="F126" s="12">
        <v>1</v>
      </c>
      <c r="G126" s="12" t="s">
        <v>278</v>
      </c>
      <c r="H126" s="12">
        <v>2500</v>
      </c>
      <c r="I126" s="12">
        <v>1.25</v>
      </c>
      <c r="J126" s="12">
        <v>7.25</v>
      </c>
      <c r="K126" s="12">
        <v>1.5</v>
      </c>
      <c r="M126" s="12">
        <v>5.125</v>
      </c>
      <c r="N126" s="12">
        <v>1.125</v>
      </c>
      <c r="O126" s="12">
        <v>4</v>
      </c>
      <c r="P126" s="12">
        <v>1</v>
      </c>
      <c r="T126" s="12">
        <v>6</v>
      </c>
      <c r="U126" s="12">
        <v>5.75</v>
      </c>
      <c r="V126" s="12">
        <v>6</v>
      </c>
    </row>
    <row r="127" spans="2:22" x14ac:dyDescent="0.25">
      <c r="B127" s="12" t="s">
        <v>171</v>
      </c>
      <c r="C127" s="12" t="s">
        <v>172</v>
      </c>
      <c r="D127" s="12" t="s">
        <v>191</v>
      </c>
      <c r="E127" s="12" t="s">
        <v>52</v>
      </c>
      <c r="F127" s="12">
        <v>1</v>
      </c>
      <c r="G127" s="12" t="s">
        <v>278</v>
      </c>
      <c r="H127" s="12">
        <v>2500</v>
      </c>
      <c r="I127" s="12">
        <v>1.5</v>
      </c>
      <c r="J127" s="12">
        <v>8</v>
      </c>
      <c r="K127" s="12">
        <v>1.75</v>
      </c>
      <c r="M127" s="12">
        <v>5.75</v>
      </c>
      <c r="N127" s="12">
        <v>1.25</v>
      </c>
      <c r="O127" s="12">
        <v>4</v>
      </c>
      <c r="P127" s="12">
        <v>1.125</v>
      </c>
      <c r="T127" s="12">
        <v>6.75</v>
      </c>
      <c r="U127" s="12">
        <v>6.5</v>
      </c>
      <c r="V127" s="12">
        <v>6.75</v>
      </c>
    </row>
    <row r="128" spans="2:22" x14ac:dyDescent="0.25">
      <c r="B128" s="12" t="s">
        <v>171</v>
      </c>
      <c r="C128" s="12" t="s">
        <v>172</v>
      </c>
      <c r="D128" s="12" t="s">
        <v>191</v>
      </c>
      <c r="E128" s="12" t="s">
        <v>52</v>
      </c>
      <c r="F128" s="12">
        <v>1</v>
      </c>
      <c r="G128" s="12" t="s">
        <v>278</v>
      </c>
      <c r="H128" s="12">
        <v>2500</v>
      </c>
      <c r="I128" s="12">
        <v>2</v>
      </c>
      <c r="J128" s="12">
        <v>9.25</v>
      </c>
      <c r="K128" s="12">
        <v>2</v>
      </c>
      <c r="M128" s="12">
        <v>6.75</v>
      </c>
      <c r="N128" s="12">
        <v>1.125</v>
      </c>
      <c r="O128" s="12">
        <v>8</v>
      </c>
      <c r="P128" s="12">
        <v>1</v>
      </c>
      <c r="T128" s="12">
        <v>7</v>
      </c>
      <c r="U128" s="12">
        <v>6.75</v>
      </c>
      <c r="V128" s="12">
        <v>7</v>
      </c>
    </row>
    <row r="129" spans="2:25" x14ac:dyDescent="0.25">
      <c r="B129" s="12" t="s">
        <v>171</v>
      </c>
      <c r="C129" s="12" t="s">
        <v>172</v>
      </c>
      <c r="D129" s="12" t="s">
        <v>191</v>
      </c>
      <c r="E129" s="12" t="s">
        <v>52</v>
      </c>
      <c r="F129" s="12">
        <v>1</v>
      </c>
      <c r="G129" s="12" t="s">
        <v>278</v>
      </c>
      <c r="H129" s="12">
        <v>2500</v>
      </c>
      <c r="I129" s="12">
        <v>2.5</v>
      </c>
      <c r="J129" s="12">
        <v>10.5</v>
      </c>
      <c r="K129" s="12">
        <v>2.25</v>
      </c>
      <c r="M129" s="12">
        <v>7.75</v>
      </c>
      <c r="N129" s="12">
        <v>1.25</v>
      </c>
      <c r="O129" s="12">
        <v>8</v>
      </c>
      <c r="P129" s="12">
        <v>1.125</v>
      </c>
      <c r="T129" s="12">
        <v>7.75</v>
      </c>
      <c r="U129" s="12">
        <v>7.5</v>
      </c>
      <c r="V129" s="12">
        <v>8</v>
      </c>
    </row>
    <row r="130" spans="2:25" x14ac:dyDescent="0.25">
      <c r="B130" s="12" t="s">
        <v>171</v>
      </c>
      <c r="C130" s="12" t="s">
        <v>172</v>
      </c>
      <c r="D130" s="12" t="s">
        <v>191</v>
      </c>
      <c r="E130" s="12" t="s">
        <v>52</v>
      </c>
      <c r="F130" s="12">
        <v>1</v>
      </c>
      <c r="G130" s="12" t="s">
        <v>278</v>
      </c>
      <c r="H130" s="12">
        <v>2500</v>
      </c>
      <c r="I130" s="12">
        <v>3</v>
      </c>
      <c r="J130" s="12">
        <v>12</v>
      </c>
      <c r="K130" s="12">
        <v>2.625</v>
      </c>
      <c r="M130" s="12">
        <v>9</v>
      </c>
      <c r="N130" s="12">
        <v>1.375</v>
      </c>
      <c r="O130" s="12">
        <v>8</v>
      </c>
      <c r="P130" s="12">
        <v>1.25</v>
      </c>
      <c r="T130" s="12">
        <v>8.75</v>
      </c>
      <c r="U130" s="12">
        <v>8.5</v>
      </c>
      <c r="V130" s="12">
        <v>9</v>
      </c>
    </row>
    <row r="131" spans="2:25" x14ac:dyDescent="0.25">
      <c r="B131" s="12" t="s">
        <v>171</v>
      </c>
      <c r="C131" s="12" t="s">
        <v>172</v>
      </c>
      <c r="D131" s="12" t="s">
        <v>191</v>
      </c>
      <c r="E131" s="12" t="s">
        <v>52</v>
      </c>
      <c r="F131" s="12">
        <v>1</v>
      </c>
      <c r="G131" s="12" t="s">
        <v>278</v>
      </c>
      <c r="H131" s="12">
        <v>2500</v>
      </c>
      <c r="I131" s="12">
        <v>4</v>
      </c>
      <c r="J131" s="12">
        <v>14</v>
      </c>
      <c r="K131" s="12">
        <v>3</v>
      </c>
      <c r="M131" s="12">
        <v>10.75</v>
      </c>
      <c r="N131" s="12">
        <v>1.625</v>
      </c>
      <c r="O131" s="12">
        <v>8</v>
      </c>
      <c r="P131" s="12">
        <v>1.5</v>
      </c>
      <c r="T131" s="12">
        <v>10</v>
      </c>
      <c r="U131" s="12">
        <v>9.75</v>
      </c>
      <c r="V131" s="12">
        <v>10.25</v>
      </c>
    </row>
    <row r="132" spans="2:25" x14ac:dyDescent="0.25">
      <c r="B132" s="12" t="s">
        <v>171</v>
      </c>
      <c r="C132" s="12" t="s">
        <v>172</v>
      </c>
      <c r="D132" s="12" t="s">
        <v>191</v>
      </c>
      <c r="E132" s="12" t="s">
        <v>52</v>
      </c>
      <c r="F132" s="12">
        <v>1</v>
      </c>
      <c r="G132" s="12" t="s">
        <v>278</v>
      </c>
      <c r="H132" s="12">
        <v>2500</v>
      </c>
      <c r="I132" s="12">
        <v>5</v>
      </c>
      <c r="J132" s="12">
        <v>16.5</v>
      </c>
      <c r="K132" s="12">
        <v>3.625</v>
      </c>
      <c r="M132" s="12">
        <v>12.75</v>
      </c>
      <c r="N132" s="12">
        <v>1.875</v>
      </c>
      <c r="O132" s="12">
        <v>8</v>
      </c>
      <c r="P132" s="12">
        <v>1.75</v>
      </c>
      <c r="T132" s="12">
        <v>11.75</v>
      </c>
      <c r="U132" s="12">
        <v>11.5</v>
      </c>
      <c r="V132" s="12">
        <v>12.25</v>
      </c>
    </row>
    <row r="133" spans="2:25" x14ac:dyDescent="0.25">
      <c r="B133" s="12" t="s">
        <v>171</v>
      </c>
      <c r="C133" s="12" t="s">
        <v>172</v>
      </c>
      <c r="D133" s="12" t="s">
        <v>191</v>
      </c>
      <c r="E133" s="12" t="s">
        <v>52</v>
      </c>
      <c r="F133" s="12">
        <v>1</v>
      </c>
      <c r="G133" s="12" t="s">
        <v>278</v>
      </c>
      <c r="H133" s="12">
        <v>2500</v>
      </c>
      <c r="I133" s="12">
        <v>6</v>
      </c>
      <c r="J133" s="12">
        <v>19</v>
      </c>
      <c r="K133" s="12">
        <v>4.25</v>
      </c>
      <c r="M133" s="12">
        <v>14.5</v>
      </c>
      <c r="N133" s="12">
        <v>2.125</v>
      </c>
      <c r="O133" s="12">
        <v>8</v>
      </c>
      <c r="P133" s="12">
        <v>2</v>
      </c>
      <c r="T133" s="12">
        <v>13.5</v>
      </c>
      <c r="U133" s="12">
        <v>13.25</v>
      </c>
      <c r="V133" s="12">
        <v>14</v>
      </c>
    </row>
    <row r="134" spans="2:25" x14ac:dyDescent="0.25">
      <c r="B134" s="12" t="s">
        <v>171</v>
      </c>
      <c r="C134" s="12" t="s">
        <v>172</v>
      </c>
      <c r="D134" s="12" t="s">
        <v>191</v>
      </c>
      <c r="E134" s="12" t="s">
        <v>52</v>
      </c>
      <c r="F134" s="12">
        <v>1</v>
      </c>
      <c r="G134" s="12" t="s">
        <v>278</v>
      </c>
      <c r="H134" s="12">
        <v>2500</v>
      </c>
      <c r="I134" s="12">
        <v>8</v>
      </c>
      <c r="J134" s="12">
        <v>21.75</v>
      </c>
      <c r="K134" s="12">
        <v>5</v>
      </c>
      <c r="M134" s="12">
        <v>17.25</v>
      </c>
      <c r="N134" s="12">
        <v>2.125</v>
      </c>
      <c r="O134" s="12">
        <v>12</v>
      </c>
      <c r="P134" s="12">
        <v>2</v>
      </c>
      <c r="T134" s="12">
        <v>15</v>
      </c>
      <c r="U134" s="12">
        <v>14.75</v>
      </c>
      <c r="V134" s="12">
        <v>15.5</v>
      </c>
    </row>
    <row r="135" spans="2:25" x14ac:dyDescent="0.25">
      <c r="B135" s="12" t="s">
        <v>171</v>
      </c>
      <c r="C135" s="12" t="s">
        <v>172</v>
      </c>
      <c r="D135" s="12" t="s">
        <v>191</v>
      </c>
      <c r="E135" s="12" t="s">
        <v>52</v>
      </c>
      <c r="F135" s="12">
        <v>1</v>
      </c>
      <c r="G135" s="12" t="s">
        <v>278</v>
      </c>
      <c r="H135" s="12">
        <v>2500</v>
      </c>
      <c r="I135" s="12">
        <v>10</v>
      </c>
      <c r="J135" s="12">
        <v>26.5</v>
      </c>
      <c r="K135" s="12">
        <v>6.5</v>
      </c>
      <c r="M135" s="12">
        <v>21.25</v>
      </c>
      <c r="N135" s="12">
        <v>2.625</v>
      </c>
      <c r="O135" s="12">
        <v>12</v>
      </c>
      <c r="P135" s="12">
        <v>2.5</v>
      </c>
      <c r="T135" s="12">
        <v>19.25</v>
      </c>
      <c r="U135" s="12">
        <v>19</v>
      </c>
      <c r="V135" s="12">
        <v>20</v>
      </c>
    </row>
    <row r="136" spans="2:25" x14ac:dyDescent="0.25">
      <c r="B136" s="12" t="s">
        <v>171</v>
      </c>
      <c r="C136" s="12" t="s">
        <v>172</v>
      </c>
      <c r="D136" s="12" t="s">
        <v>191</v>
      </c>
      <c r="E136" s="12" t="s">
        <v>52</v>
      </c>
      <c r="F136" s="12">
        <v>1</v>
      </c>
      <c r="G136" s="12" t="s">
        <v>278</v>
      </c>
      <c r="H136" s="12">
        <v>2500</v>
      </c>
      <c r="I136" s="12">
        <v>12</v>
      </c>
      <c r="J136" s="12">
        <v>30</v>
      </c>
      <c r="K136" s="12">
        <v>7.25</v>
      </c>
      <c r="M136" s="12">
        <v>24.375</v>
      </c>
      <c r="N136" s="12">
        <v>2.875</v>
      </c>
      <c r="O136" s="12">
        <v>12</v>
      </c>
      <c r="P136" s="12">
        <v>2.75</v>
      </c>
      <c r="T136" s="12">
        <v>21.25</v>
      </c>
      <c r="U136" s="12">
        <v>21</v>
      </c>
      <c r="V136" s="12">
        <v>22</v>
      </c>
    </row>
    <row r="137" spans="2:25" x14ac:dyDescent="0.25">
      <c r="I137" s="12">
        <v>0.5</v>
      </c>
      <c r="W137" s="12">
        <f>1+0.375</f>
        <v>1.375</v>
      </c>
      <c r="X137" s="12">
        <f>23/32</f>
        <v>0.71875</v>
      </c>
      <c r="Y137" s="12">
        <v>1.375</v>
      </c>
    </row>
    <row r="138" spans="2:25" x14ac:dyDescent="0.25">
      <c r="I138" s="12">
        <v>0.75</v>
      </c>
      <c r="W138" s="12">
        <f>1+11/16</f>
        <v>1.6875</v>
      </c>
      <c r="X138" s="12">
        <f>15/16</f>
        <v>0.9375</v>
      </c>
      <c r="Y138" s="12">
        <v>1.6875</v>
      </c>
    </row>
    <row r="139" spans="2:25" x14ac:dyDescent="0.25">
      <c r="I139" s="12">
        <v>1</v>
      </c>
      <c r="W139" s="12">
        <v>2</v>
      </c>
      <c r="X139" s="12">
        <v>1.1875</v>
      </c>
      <c r="Y139" s="12">
        <v>1.875</v>
      </c>
    </row>
    <row r="140" spans="2:25" x14ac:dyDescent="0.25">
      <c r="I140" s="12">
        <v>1.25</v>
      </c>
      <c r="W140" s="12">
        <v>2.5</v>
      </c>
      <c r="X140" s="12">
        <v>1.5</v>
      </c>
      <c r="Y140" s="12">
        <v>2.25</v>
      </c>
    </row>
    <row r="141" spans="2:25" x14ac:dyDescent="0.25">
      <c r="I141" s="12">
        <v>1.5</v>
      </c>
      <c r="W141" s="12">
        <v>2.875</v>
      </c>
      <c r="X141" s="12">
        <v>1.75</v>
      </c>
      <c r="Y141" s="12">
        <v>2.5</v>
      </c>
    </row>
    <row r="142" spans="2:25" x14ac:dyDescent="0.25">
      <c r="I142" s="12">
        <v>2</v>
      </c>
      <c r="W142" s="12">
        <v>3.625</v>
      </c>
      <c r="X142" s="12">
        <v>2.25</v>
      </c>
    </row>
    <row r="143" spans="2:25" x14ac:dyDescent="0.25">
      <c r="I143" s="12">
        <v>2.5</v>
      </c>
      <c r="W143" s="12">
        <v>4.125</v>
      </c>
      <c r="X143" s="12">
        <f>2+11/16</f>
        <v>2.6875</v>
      </c>
    </row>
    <row r="144" spans="2:25" x14ac:dyDescent="0.25">
      <c r="I144" s="12">
        <v>3</v>
      </c>
      <c r="W144" s="12">
        <v>5</v>
      </c>
      <c r="X144" s="12">
        <f>3+5/16</f>
        <v>3.3125</v>
      </c>
    </row>
    <row r="145" spans="9:24" x14ac:dyDescent="0.25">
      <c r="I145" s="12">
        <v>3.5</v>
      </c>
      <c r="W145" s="12">
        <v>5.5</v>
      </c>
      <c r="X145" s="12">
        <f>3+13/16</f>
        <v>3.8125</v>
      </c>
    </row>
    <row r="146" spans="9:24" x14ac:dyDescent="0.25">
      <c r="I146" s="12">
        <v>4</v>
      </c>
      <c r="W146" s="12">
        <v>6.1875</v>
      </c>
      <c r="X146" s="12">
        <f>4+5/16</f>
        <v>4.3125</v>
      </c>
    </row>
    <row r="147" spans="9:24" x14ac:dyDescent="0.25">
      <c r="I147" s="12">
        <v>5</v>
      </c>
      <c r="W147" s="12">
        <f>7+5/16</f>
        <v>7.3125</v>
      </c>
      <c r="X147" s="12">
        <v>5.375</v>
      </c>
    </row>
    <row r="148" spans="9:24" x14ac:dyDescent="0.25">
      <c r="I148" s="12">
        <v>6</v>
      </c>
      <c r="W148" s="12">
        <v>8.5</v>
      </c>
      <c r="X148" s="12">
        <v>6.375</v>
      </c>
    </row>
    <row r="149" spans="9:24" x14ac:dyDescent="0.25">
      <c r="I149" s="12">
        <v>8</v>
      </c>
      <c r="W149" s="12">
        <v>10.625</v>
      </c>
      <c r="X149" s="12">
        <v>8.375</v>
      </c>
    </row>
    <row r="150" spans="9:24" x14ac:dyDescent="0.25">
      <c r="I150" s="12">
        <v>10</v>
      </c>
      <c r="W150" s="12">
        <v>12.75</v>
      </c>
      <c r="X150" s="12">
        <v>10.5</v>
      </c>
    </row>
    <row r="151" spans="9:24" x14ac:dyDescent="0.25">
      <c r="I151" s="12">
        <v>12</v>
      </c>
      <c r="W151" s="12">
        <v>15</v>
      </c>
      <c r="X151" s="12">
        <v>12.5</v>
      </c>
    </row>
    <row r="152" spans="9:24" x14ac:dyDescent="0.25">
      <c r="I152" s="12">
        <v>14</v>
      </c>
      <c r="W152" s="12">
        <v>16.25</v>
      </c>
      <c r="X152" s="12">
        <v>13.75</v>
      </c>
    </row>
    <row r="153" spans="9:24" x14ac:dyDescent="0.25">
      <c r="I153" s="12">
        <v>16</v>
      </c>
      <c r="W153" s="12">
        <v>18.5</v>
      </c>
      <c r="X153" s="12">
        <v>15.75</v>
      </c>
    </row>
    <row r="154" spans="9:24" x14ac:dyDescent="0.25">
      <c r="I154" s="12">
        <v>18</v>
      </c>
      <c r="W154" s="12">
        <v>21</v>
      </c>
      <c r="X154" s="12">
        <v>17.75</v>
      </c>
    </row>
    <row r="155" spans="9:24" x14ac:dyDescent="0.25">
      <c r="I155" s="12">
        <v>20</v>
      </c>
      <c r="W155" s="12">
        <v>23</v>
      </c>
      <c r="X155" s="12">
        <v>19.75</v>
      </c>
    </row>
    <row r="156" spans="9:24" x14ac:dyDescent="0.25">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5" x14ac:dyDescent="0.25"/>
  <cols>
    <col min="1" max="1" width="22.7109375" customWidth="1"/>
    <col min="3" max="3" width="45.5703125" customWidth="1"/>
  </cols>
  <sheetData>
    <row r="1" spans="1:3" x14ac:dyDescent="0.25">
      <c r="A1" s="71" t="s">
        <v>279</v>
      </c>
      <c r="B1" s="71"/>
      <c r="C1" s="71"/>
    </row>
    <row r="2" spans="1:3" x14ac:dyDescent="0.25">
      <c r="A2" s="18" t="s">
        <v>280</v>
      </c>
      <c r="B2" s="18" t="s">
        <v>281</v>
      </c>
      <c r="C2" s="18" t="s">
        <v>282</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F78D5A-4F62-4BD4-9232-DFE4B1BCFEA6}">
  <ds:schemaRefs>
    <ds:schemaRef ds:uri="http://purl.org/dc/dcmitype/"/>
    <ds:schemaRef ds:uri="http://purl.org/dc/terms/"/>
    <ds:schemaRef ds:uri="32f445ef-0db1-4ff5-a403-59aa008b5549"/>
    <ds:schemaRef ds:uri="http://www.w3.org/XML/1998/namespace"/>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8da57d07-bd53-4918-9441-156ccef8128a"/>
  </ds:schemaRefs>
</ds:datastoreItem>
</file>

<file path=customXml/itemProps3.xml><?xml version="1.0" encoding="utf-8"?>
<ds:datastoreItem xmlns:ds="http://schemas.openxmlformats.org/officeDocument/2006/customXml" ds:itemID="{32817CD8-7C75-4655-8A33-8B6B9BF8BB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Dawley, James</cp:lastModifiedBy>
  <cp:revision/>
  <dcterms:created xsi:type="dcterms:W3CDTF">2017-04-03T20:47:56Z</dcterms:created>
  <dcterms:modified xsi:type="dcterms:W3CDTF">2023-11-06T22:37:14Z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